
<file path=[Content_Types].xml><?xml version="1.0" encoding="utf-8"?>
<Types xmlns="http://schemas.openxmlformats.org/package/2006/content-types">
  <Default Extension="data" ContentType="application/vnd.openxmlformats-officedocument.model+data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8_{C2554704-0F0A-4F7E-8C58-29CB3170D22F}" xr6:coauthVersionLast="47" xr6:coauthVersionMax="47" xr10:uidLastSave="{00000000-0000-0000-0000-000000000000}"/>
  <bookViews>
    <workbookView xWindow="-110" yWindow="-110" windowWidth="19420" windowHeight="10420" activeTab="3" xr2:uid="{1D1E0675-50E8-46D6-A6D4-30D9085ACB91}"/>
  </bookViews>
  <sheets>
    <sheet name="Financial Statements" sheetId="9" r:id="rId1"/>
    <sheet name="Ratios" sheetId="8" r:id="rId2"/>
    <sheet name="Analysis" sheetId="10" r:id="rId3"/>
    <sheet name="DFML" sheetId="4" r:id="rId4"/>
    <sheet name="INDU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048  Page 27_f60e5132-a98e-4573-8ad6-ce937bed2a24" name="Table048  Page 27" connection="Query - Table048 (Page 27)"/>
          <x15:modelTable id="Table050  Page 27_5074e09e-fc79-49d4-b2fe-3e1f7ed6e5c7" name="Table050  Page 27" connection="Query - Table050 (Page 27)"/>
          <x15:modelTable id="Table049  Page 27_8a1480f0-d0ff-460a-b201-c68d29bf651e" name="Table049  Page 27" connection="Query - Table049 (Page 27)"/>
          <x15:modelTable id="Table051  Page 27   3_b8a4ba3f-5c32-460c-b3c8-06b21f771f70" name="Table051  Page 27   3" connection="Query - Table051 (Page 27) (3)"/>
          <x15:modelTable id="Table052  Page 27_d738b6ed-72f9-452c-ad3d-e4a7da9a2942" name="Table052  Page 27" connection="Query - Table052 (Page 27)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2" i="10" l="1"/>
  <c r="P59" i="10"/>
  <c r="P12" i="10"/>
  <c r="P13" i="10"/>
  <c r="P14" i="10"/>
  <c r="P15" i="10"/>
  <c r="P16" i="10"/>
  <c r="P17" i="10"/>
  <c r="P18" i="10"/>
  <c r="P19" i="10"/>
  <c r="P20" i="10"/>
  <c r="P11" i="10"/>
  <c r="I59" i="10"/>
  <c r="I62" i="10"/>
  <c r="I63" i="10"/>
  <c r="I64" i="10"/>
  <c r="I67" i="10"/>
  <c r="I68" i="10"/>
  <c r="I69" i="10"/>
  <c r="I70" i="10"/>
  <c r="I72" i="10"/>
  <c r="I73" i="10"/>
  <c r="I74" i="10"/>
  <c r="I75" i="10"/>
  <c r="I76" i="10"/>
  <c r="I77" i="10"/>
  <c r="I79" i="10"/>
  <c r="I58" i="10"/>
  <c r="H59" i="10"/>
  <c r="H62" i="10"/>
  <c r="H63" i="10"/>
  <c r="H64" i="10"/>
  <c r="H67" i="10"/>
  <c r="H68" i="10"/>
  <c r="H69" i="10"/>
  <c r="H70" i="10"/>
  <c r="H72" i="10"/>
  <c r="H73" i="10"/>
  <c r="H74" i="10"/>
  <c r="H75" i="10"/>
  <c r="H76" i="10"/>
  <c r="H77" i="10"/>
  <c r="H79" i="10"/>
  <c r="H58" i="10"/>
  <c r="J13" i="10"/>
  <c r="J15" i="10"/>
  <c r="J16" i="10"/>
  <c r="J17" i="10"/>
  <c r="J18" i="10"/>
  <c r="J19" i="10"/>
  <c r="J20" i="10"/>
  <c r="J21" i="10"/>
  <c r="J22" i="10"/>
  <c r="J23" i="10"/>
  <c r="J28" i="10"/>
  <c r="J29" i="10"/>
  <c r="J31" i="10"/>
  <c r="J32" i="10"/>
  <c r="J35" i="10"/>
  <c r="J36" i="10"/>
  <c r="J37" i="10"/>
  <c r="J39" i="10"/>
  <c r="J40" i="10"/>
  <c r="J41" i="10"/>
  <c r="J42" i="10"/>
  <c r="J43" i="10"/>
  <c r="J44" i="10"/>
  <c r="J46" i="10"/>
  <c r="J12" i="10"/>
  <c r="H13" i="10"/>
  <c r="H15" i="10"/>
  <c r="H16" i="10"/>
  <c r="H17" i="10"/>
  <c r="H19" i="10"/>
  <c r="H20" i="10"/>
  <c r="H21" i="10"/>
  <c r="H22" i="10"/>
  <c r="H23" i="10"/>
  <c r="H28" i="10"/>
  <c r="H29" i="10"/>
  <c r="H31" i="10"/>
  <c r="H32" i="10"/>
  <c r="H35" i="10"/>
  <c r="H36" i="10"/>
  <c r="H37" i="10"/>
  <c r="H39" i="10"/>
  <c r="H40" i="10"/>
  <c r="H41" i="10"/>
  <c r="H42" i="10"/>
  <c r="H43" i="10"/>
  <c r="H44" i="10"/>
  <c r="H46" i="10"/>
  <c r="I13" i="10"/>
  <c r="I15" i="10"/>
  <c r="I16" i="10"/>
  <c r="I17" i="10"/>
  <c r="I18" i="10"/>
  <c r="I19" i="10"/>
  <c r="I20" i="10"/>
  <c r="I21" i="10"/>
  <c r="I22" i="10"/>
  <c r="I23" i="10"/>
  <c r="I28" i="10"/>
  <c r="I29" i="10"/>
  <c r="I31" i="10"/>
  <c r="I32" i="10"/>
  <c r="I35" i="10"/>
  <c r="I36" i="10"/>
  <c r="I37" i="10"/>
  <c r="I39" i="10"/>
  <c r="I40" i="10"/>
  <c r="I41" i="10"/>
  <c r="I42" i="10"/>
  <c r="I43" i="10"/>
  <c r="I44" i="10"/>
  <c r="I46" i="10"/>
  <c r="I12" i="10"/>
  <c r="H12" i="10"/>
  <c r="M12" i="10"/>
  <c r="N59" i="10"/>
  <c r="N60" i="10"/>
  <c r="N61" i="10"/>
  <c r="N62" i="10"/>
  <c r="N63" i="10"/>
  <c r="N64" i="10"/>
  <c r="N65" i="10"/>
  <c r="N66" i="10"/>
  <c r="N67" i="10"/>
  <c r="N68" i="10"/>
  <c r="N69" i="10"/>
  <c r="N70" i="10"/>
  <c r="N71" i="10"/>
  <c r="N72" i="10"/>
  <c r="N73" i="10"/>
  <c r="N74" i="10"/>
  <c r="N75" i="10"/>
  <c r="N76" i="10"/>
  <c r="N77" i="10"/>
  <c r="N78" i="10"/>
  <c r="N79" i="10"/>
  <c r="N58" i="10"/>
  <c r="M59" i="10"/>
  <c r="M60" i="10"/>
  <c r="M61" i="10"/>
  <c r="M62" i="10"/>
  <c r="M63" i="10"/>
  <c r="M64" i="10"/>
  <c r="M65" i="10"/>
  <c r="M66" i="10"/>
  <c r="M67" i="10"/>
  <c r="M68" i="10"/>
  <c r="M69" i="10"/>
  <c r="M70" i="10"/>
  <c r="M71" i="10"/>
  <c r="M72" i="10"/>
  <c r="M73" i="10"/>
  <c r="M74" i="10"/>
  <c r="M75" i="10"/>
  <c r="M76" i="10"/>
  <c r="M77" i="10"/>
  <c r="M78" i="10"/>
  <c r="M79" i="10"/>
  <c r="M58" i="10"/>
  <c r="L58" i="10"/>
  <c r="L59" i="10"/>
  <c r="L60" i="10"/>
  <c r="L61" i="10"/>
  <c r="L62" i="10"/>
  <c r="L63" i="10"/>
  <c r="L64" i="10"/>
  <c r="L65" i="10"/>
  <c r="L66" i="10"/>
  <c r="L67" i="10"/>
  <c r="L68" i="10"/>
  <c r="L69" i="10"/>
  <c r="L70" i="10"/>
  <c r="L71" i="10"/>
  <c r="L72" i="10"/>
  <c r="L73" i="10"/>
  <c r="L74" i="10"/>
  <c r="L75" i="10"/>
  <c r="L76" i="10"/>
  <c r="L77" i="10"/>
  <c r="L78" i="10"/>
  <c r="L79" i="10"/>
  <c r="N13" i="10"/>
  <c r="N14" i="10"/>
  <c r="N15" i="10"/>
  <c r="N16" i="10"/>
  <c r="N17" i="10"/>
  <c r="N18" i="10"/>
  <c r="N19" i="10"/>
  <c r="N20" i="10"/>
  <c r="N21" i="10"/>
  <c r="N22" i="10"/>
  <c r="N23" i="10"/>
  <c r="N24" i="10"/>
  <c r="N25" i="10"/>
  <c r="N26" i="10"/>
  <c r="N27" i="10"/>
  <c r="N28" i="10"/>
  <c r="N29" i="10"/>
  <c r="N30" i="10"/>
  <c r="N31" i="10"/>
  <c r="N32" i="10"/>
  <c r="N33" i="10"/>
  <c r="N35" i="10"/>
  <c r="N36" i="10"/>
  <c r="N37" i="10"/>
  <c r="N38" i="10"/>
  <c r="N39" i="10"/>
  <c r="N40" i="10"/>
  <c r="N41" i="10"/>
  <c r="N42" i="10"/>
  <c r="N43" i="10"/>
  <c r="N44" i="10"/>
  <c r="N45" i="10"/>
  <c r="N46" i="10"/>
  <c r="N12" i="10"/>
  <c r="M13" i="10"/>
  <c r="M14" i="10"/>
  <c r="M15" i="10"/>
  <c r="M16" i="10"/>
  <c r="M17" i="10"/>
  <c r="M18" i="10"/>
  <c r="M19" i="10"/>
  <c r="M20" i="10"/>
  <c r="M21" i="10"/>
  <c r="M22" i="10"/>
  <c r="M23" i="10"/>
  <c r="M24" i="10"/>
  <c r="M25" i="10"/>
  <c r="M26" i="10"/>
  <c r="M27" i="10"/>
  <c r="M28" i="10"/>
  <c r="M29" i="10"/>
  <c r="M30" i="10"/>
  <c r="M31" i="10"/>
  <c r="M32" i="10"/>
  <c r="M33" i="10"/>
  <c r="M35" i="10"/>
  <c r="M36" i="10"/>
  <c r="M37" i="10"/>
  <c r="M38" i="10"/>
  <c r="M39" i="10"/>
  <c r="M40" i="10"/>
  <c r="M41" i="10"/>
  <c r="M42" i="10"/>
  <c r="M43" i="10"/>
  <c r="M44" i="10"/>
  <c r="M45" i="10"/>
  <c r="M46" i="10"/>
  <c r="L31" i="10"/>
  <c r="L22" i="10"/>
  <c r="L23" i="10"/>
  <c r="L24" i="10"/>
  <c r="L25" i="10"/>
  <c r="L26" i="10"/>
  <c r="L27" i="10"/>
  <c r="L28" i="10"/>
  <c r="L29" i="10"/>
  <c r="L30" i="10"/>
  <c r="L32" i="10"/>
  <c r="L33" i="10"/>
  <c r="L35" i="10"/>
  <c r="L36" i="10"/>
  <c r="L37" i="10"/>
  <c r="L38" i="10"/>
  <c r="L39" i="10"/>
  <c r="L40" i="10"/>
  <c r="L41" i="10"/>
  <c r="L42" i="10"/>
  <c r="L43" i="10"/>
  <c r="L44" i="10"/>
  <c r="L45" i="10"/>
  <c r="L46" i="10"/>
  <c r="L13" i="10"/>
  <c r="L14" i="10"/>
  <c r="L15" i="10"/>
  <c r="L16" i="10"/>
  <c r="L17" i="10"/>
  <c r="L18" i="10"/>
  <c r="L19" i="10"/>
  <c r="L20" i="10"/>
  <c r="L21" i="10"/>
  <c r="L12" i="10"/>
  <c r="J58" i="10" l="1"/>
  <c r="J59" i="10"/>
  <c r="J62" i="10"/>
  <c r="J63" i="10"/>
  <c r="J64" i="10"/>
  <c r="J67" i="10"/>
  <c r="J68" i="10"/>
  <c r="J69" i="10"/>
  <c r="J70" i="10"/>
  <c r="J72" i="10"/>
  <c r="J73" i="10"/>
  <c r="J74" i="10"/>
  <c r="J75" i="10"/>
  <c r="J76" i="10"/>
  <c r="J77" i="10"/>
  <c r="J79" i="10"/>
  <c r="C39" i="8" l="1"/>
  <c r="D39" i="8"/>
  <c r="C38" i="8"/>
  <c r="D38" i="8"/>
  <c r="C37" i="8"/>
  <c r="D37" i="8"/>
  <c r="C36" i="8"/>
  <c r="D36" i="8"/>
  <c r="B39" i="8"/>
  <c r="B38" i="8"/>
  <c r="B37" i="8"/>
  <c r="B36" i="8"/>
  <c r="C26" i="8"/>
  <c r="C27" i="8" s="1"/>
  <c r="D26" i="8"/>
  <c r="D27" i="8" s="1"/>
  <c r="C23" i="8"/>
  <c r="C24" i="8" s="1"/>
  <c r="D23" i="8"/>
  <c r="D24" i="8" s="1"/>
  <c r="C30" i="8"/>
  <c r="D30" i="8"/>
  <c r="B30" i="8"/>
  <c r="B26" i="8"/>
  <c r="B27" i="8" s="1"/>
  <c r="B23" i="8"/>
  <c r="B24" i="8" s="1"/>
  <c r="C22" i="8"/>
  <c r="C25" i="8" s="1"/>
  <c r="D22" i="8"/>
  <c r="D25" i="8" s="1"/>
  <c r="B22" i="8"/>
  <c r="B25" i="8" s="1"/>
  <c r="C28" i="8" l="1"/>
  <c r="C29" i="8" s="1"/>
  <c r="D28" i="8"/>
  <c r="D29" i="8" s="1"/>
  <c r="B28" i="8"/>
  <c r="B29" i="8" s="1"/>
  <c r="B17" i="8" l="1"/>
  <c r="C10" i="8"/>
  <c r="D10" i="8"/>
  <c r="B10" i="8"/>
  <c r="C5" i="8" l="1"/>
  <c r="D5" i="8"/>
  <c r="B5" i="8"/>
  <c r="C4" i="8"/>
  <c r="D4" i="8"/>
  <c r="B4" i="8"/>
  <c r="I33" i="9"/>
  <c r="H33" i="9"/>
  <c r="G33" i="9"/>
  <c r="C11" i="8" l="1"/>
  <c r="C12" i="8"/>
  <c r="D12" i="8"/>
  <c r="D11" i="8"/>
  <c r="B12" i="8"/>
  <c r="B11" i="8"/>
  <c r="C494" i="4"/>
  <c r="D493" i="4"/>
  <c r="C493" i="4"/>
  <c r="D492" i="4"/>
  <c r="C492" i="4"/>
  <c r="D491" i="4"/>
  <c r="C491" i="4"/>
  <c r="D490" i="4"/>
  <c r="C490" i="4"/>
  <c r="D489" i="4"/>
  <c r="C489" i="4"/>
  <c r="D488" i="4"/>
  <c r="C488" i="4"/>
  <c r="D487" i="4"/>
  <c r="C487" i="4"/>
  <c r="D486" i="4"/>
  <c r="C486" i="4"/>
  <c r="D485" i="4"/>
  <c r="C485" i="4"/>
  <c r="D484" i="4"/>
  <c r="C484" i="4"/>
  <c r="D483" i="4"/>
  <c r="C483" i="4"/>
  <c r="D482" i="4"/>
  <c r="C482" i="4"/>
  <c r="D481" i="4"/>
  <c r="C481" i="4"/>
  <c r="D480" i="4"/>
  <c r="C480" i="4"/>
  <c r="D479" i="4"/>
  <c r="C479" i="4"/>
  <c r="D478" i="4"/>
  <c r="C478" i="4"/>
  <c r="D477" i="4"/>
  <c r="C477" i="4"/>
  <c r="D476" i="4"/>
  <c r="C476" i="4"/>
  <c r="D475" i="4"/>
  <c r="C475" i="4"/>
  <c r="D474" i="4"/>
  <c r="C474" i="4"/>
  <c r="D473" i="4"/>
  <c r="C473" i="4"/>
  <c r="D472" i="4"/>
  <c r="C472" i="4"/>
  <c r="D471" i="4"/>
  <c r="C471" i="4"/>
  <c r="D470" i="4"/>
  <c r="C470" i="4"/>
  <c r="D469" i="4"/>
  <c r="C469" i="4"/>
  <c r="D468" i="4"/>
  <c r="C468" i="4"/>
  <c r="D467" i="4"/>
  <c r="C467" i="4"/>
  <c r="D466" i="4"/>
  <c r="C466" i="4"/>
  <c r="D465" i="4"/>
  <c r="C465" i="4"/>
  <c r="D464" i="4"/>
  <c r="C464" i="4"/>
  <c r="D463" i="4"/>
  <c r="C463" i="4"/>
  <c r="D462" i="4"/>
  <c r="C462" i="4"/>
  <c r="D461" i="4"/>
  <c r="C461" i="4"/>
  <c r="D460" i="4"/>
  <c r="C460" i="4"/>
  <c r="D459" i="4"/>
  <c r="C459" i="4"/>
  <c r="D458" i="4"/>
  <c r="C458" i="4"/>
  <c r="D457" i="4"/>
  <c r="C457" i="4"/>
  <c r="D456" i="4"/>
  <c r="C456" i="4"/>
  <c r="D455" i="4"/>
  <c r="C455" i="4"/>
  <c r="D454" i="4"/>
  <c r="C454" i="4"/>
  <c r="D453" i="4"/>
  <c r="C453" i="4"/>
  <c r="D452" i="4"/>
  <c r="C452" i="4"/>
  <c r="D451" i="4"/>
  <c r="C451" i="4"/>
  <c r="D450" i="4"/>
  <c r="C450" i="4"/>
  <c r="D449" i="4"/>
  <c r="C449" i="4"/>
  <c r="D448" i="4"/>
  <c r="C448" i="4"/>
  <c r="D447" i="4"/>
  <c r="C447" i="4"/>
  <c r="D446" i="4"/>
  <c r="C446" i="4"/>
  <c r="D445" i="4"/>
  <c r="C445" i="4"/>
  <c r="D444" i="4"/>
  <c r="C444" i="4"/>
  <c r="D443" i="4"/>
  <c r="C443" i="4"/>
  <c r="D442" i="4"/>
  <c r="C442" i="4"/>
  <c r="D441" i="4"/>
  <c r="C441" i="4"/>
  <c r="D440" i="4"/>
  <c r="C440" i="4"/>
  <c r="D439" i="4"/>
  <c r="C439" i="4"/>
  <c r="D438" i="4"/>
  <c r="C438" i="4"/>
  <c r="D437" i="4"/>
  <c r="C437" i="4"/>
  <c r="D436" i="4"/>
  <c r="C436" i="4"/>
  <c r="D435" i="4"/>
  <c r="C435" i="4"/>
  <c r="D434" i="4"/>
  <c r="C434" i="4"/>
  <c r="D433" i="4"/>
  <c r="C433" i="4"/>
  <c r="D432" i="4"/>
  <c r="C432" i="4"/>
  <c r="D431" i="4"/>
  <c r="C431" i="4"/>
  <c r="D430" i="4"/>
  <c r="C430" i="4"/>
  <c r="D429" i="4"/>
  <c r="C429" i="4"/>
  <c r="D428" i="4"/>
  <c r="C428" i="4"/>
  <c r="D427" i="4"/>
  <c r="C427" i="4"/>
  <c r="D426" i="4"/>
  <c r="C426" i="4"/>
  <c r="D425" i="4"/>
  <c r="C425" i="4"/>
  <c r="D424" i="4"/>
  <c r="C424" i="4"/>
  <c r="D423" i="4"/>
  <c r="C423" i="4"/>
  <c r="D422" i="4"/>
  <c r="C422" i="4"/>
  <c r="D421" i="4"/>
  <c r="C421" i="4"/>
  <c r="D420" i="4"/>
  <c r="C420" i="4"/>
  <c r="D419" i="4"/>
  <c r="C419" i="4"/>
  <c r="D418" i="4"/>
  <c r="C418" i="4"/>
  <c r="D417" i="4"/>
  <c r="C417" i="4"/>
  <c r="D416" i="4"/>
  <c r="C416" i="4"/>
  <c r="D415" i="4"/>
  <c r="C415" i="4"/>
  <c r="D414" i="4"/>
  <c r="C414" i="4"/>
  <c r="D413" i="4"/>
  <c r="C413" i="4"/>
  <c r="D412" i="4"/>
  <c r="C412" i="4"/>
  <c r="D411" i="4"/>
  <c r="C411" i="4"/>
  <c r="D410" i="4"/>
  <c r="C410" i="4"/>
  <c r="D409" i="4"/>
  <c r="C409" i="4"/>
  <c r="D408" i="4"/>
  <c r="C408" i="4"/>
  <c r="D407" i="4"/>
  <c r="C407" i="4"/>
  <c r="D406" i="4"/>
  <c r="C406" i="4"/>
  <c r="D405" i="4"/>
  <c r="C405" i="4"/>
  <c r="D404" i="4"/>
  <c r="C404" i="4"/>
  <c r="D403" i="4"/>
  <c r="C403" i="4"/>
  <c r="D402" i="4"/>
  <c r="C402" i="4"/>
  <c r="D401" i="4"/>
  <c r="C401" i="4"/>
  <c r="D400" i="4"/>
  <c r="C400" i="4"/>
  <c r="D399" i="4"/>
  <c r="C399" i="4"/>
  <c r="D398" i="4"/>
  <c r="C398" i="4"/>
  <c r="D397" i="4"/>
  <c r="C397" i="4"/>
  <c r="D396" i="4"/>
  <c r="C396" i="4"/>
  <c r="D395" i="4"/>
  <c r="C395" i="4"/>
  <c r="D394" i="4"/>
  <c r="C394" i="4"/>
  <c r="D393" i="4"/>
  <c r="C393" i="4"/>
  <c r="D392" i="4"/>
  <c r="C392" i="4"/>
  <c r="D391" i="4"/>
  <c r="C391" i="4"/>
  <c r="D390" i="4"/>
  <c r="C390" i="4"/>
  <c r="D389" i="4"/>
  <c r="C389" i="4"/>
  <c r="D388" i="4"/>
  <c r="C388" i="4"/>
  <c r="D387" i="4"/>
  <c r="C387" i="4"/>
  <c r="D386" i="4"/>
  <c r="C386" i="4"/>
  <c r="D385" i="4"/>
  <c r="C385" i="4"/>
  <c r="D384" i="4"/>
  <c r="C384" i="4"/>
  <c r="D383" i="4"/>
  <c r="C383" i="4"/>
  <c r="D382" i="4"/>
  <c r="C382" i="4"/>
  <c r="D381" i="4"/>
  <c r="C381" i="4"/>
  <c r="D380" i="4"/>
  <c r="C380" i="4"/>
  <c r="D379" i="4"/>
  <c r="C379" i="4"/>
  <c r="D378" i="4"/>
  <c r="C378" i="4"/>
  <c r="D377" i="4"/>
  <c r="C377" i="4"/>
  <c r="D376" i="4"/>
  <c r="C376" i="4"/>
  <c r="D375" i="4"/>
  <c r="C375" i="4"/>
  <c r="D374" i="4"/>
  <c r="C374" i="4"/>
  <c r="D373" i="4"/>
  <c r="C373" i="4"/>
  <c r="D372" i="4"/>
  <c r="C372" i="4"/>
  <c r="D371" i="4"/>
  <c r="C371" i="4"/>
  <c r="D370" i="4"/>
  <c r="C370" i="4"/>
  <c r="D369" i="4"/>
  <c r="C369" i="4"/>
  <c r="D368" i="4"/>
  <c r="C368" i="4"/>
  <c r="D367" i="4"/>
  <c r="C367" i="4"/>
  <c r="D366" i="4"/>
  <c r="C366" i="4"/>
  <c r="D365" i="4"/>
  <c r="C365" i="4"/>
  <c r="D364" i="4"/>
  <c r="C364" i="4"/>
  <c r="D363" i="4"/>
  <c r="C363" i="4"/>
  <c r="D362" i="4"/>
  <c r="C362" i="4"/>
  <c r="D361" i="4"/>
  <c r="C361" i="4"/>
  <c r="D360" i="4"/>
  <c r="C360" i="4"/>
  <c r="D359" i="4"/>
  <c r="C359" i="4"/>
  <c r="D358" i="4"/>
  <c r="C358" i="4"/>
  <c r="D357" i="4"/>
  <c r="C357" i="4"/>
  <c r="D356" i="4"/>
  <c r="C356" i="4"/>
  <c r="D355" i="4"/>
  <c r="C355" i="4"/>
  <c r="D354" i="4"/>
  <c r="C354" i="4"/>
  <c r="D353" i="4"/>
  <c r="C353" i="4"/>
  <c r="D352" i="4"/>
  <c r="C352" i="4"/>
  <c r="D351" i="4"/>
  <c r="C351" i="4"/>
  <c r="D350" i="4"/>
  <c r="C350" i="4"/>
  <c r="D349" i="4"/>
  <c r="C349" i="4"/>
  <c r="D348" i="4"/>
  <c r="C348" i="4"/>
  <c r="D347" i="4"/>
  <c r="C347" i="4"/>
  <c r="D346" i="4"/>
  <c r="C346" i="4"/>
  <c r="D345" i="4"/>
  <c r="C345" i="4"/>
  <c r="D344" i="4"/>
  <c r="C344" i="4"/>
  <c r="D343" i="4"/>
  <c r="C343" i="4"/>
  <c r="D342" i="4"/>
  <c r="C342" i="4"/>
  <c r="D341" i="4"/>
  <c r="C341" i="4"/>
  <c r="D340" i="4"/>
  <c r="C340" i="4"/>
  <c r="D339" i="4"/>
  <c r="C339" i="4"/>
  <c r="D338" i="4"/>
  <c r="C338" i="4"/>
  <c r="D337" i="4"/>
  <c r="C337" i="4"/>
  <c r="D336" i="4"/>
  <c r="C336" i="4"/>
  <c r="D335" i="4"/>
  <c r="C335" i="4"/>
  <c r="D334" i="4"/>
  <c r="C334" i="4"/>
  <c r="D333" i="4"/>
  <c r="C333" i="4"/>
  <c r="D332" i="4"/>
  <c r="C332" i="4"/>
  <c r="D331" i="4"/>
  <c r="C331" i="4"/>
  <c r="D330" i="4"/>
  <c r="C330" i="4"/>
  <c r="D329" i="4"/>
  <c r="C329" i="4"/>
  <c r="D328" i="4"/>
  <c r="C328" i="4"/>
  <c r="D327" i="4"/>
  <c r="C327" i="4"/>
  <c r="D326" i="4"/>
  <c r="C326" i="4"/>
  <c r="D325" i="4"/>
  <c r="C325" i="4"/>
  <c r="D324" i="4"/>
  <c r="C324" i="4"/>
  <c r="D323" i="4"/>
  <c r="C323" i="4"/>
  <c r="D322" i="4"/>
  <c r="C322" i="4"/>
  <c r="D321" i="4"/>
  <c r="C321" i="4"/>
  <c r="D320" i="4"/>
  <c r="C320" i="4"/>
  <c r="D319" i="4"/>
  <c r="C319" i="4"/>
  <c r="D318" i="4"/>
  <c r="C318" i="4"/>
  <c r="D317" i="4"/>
  <c r="C317" i="4"/>
  <c r="D316" i="4"/>
  <c r="C316" i="4"/>
  <c r="D315" i="4"/>
  <c r="C315" i="4"/>
  <c r="D314" i="4"/>
  <c r="C314" i="4"/>
  <c r="D313" i="4"/>
  <c r="C313" i="4"/>
  <c r="D312" i="4"/>
  <c r="C312" i="4"/>
  <c r="D311" i="4"/>
  <c r="C311" i="4"/>
  <c r="D310" i="4"/>
  <c r="C310" i="4"/>
  <c r="D309" i="4"/>
  <c r="C309" i="4"/>
  <c r="D308" i="4"/>
  <c r="C308" i="4"/>
  <c r="D307" i="4"/>
  <c r="C307" i="4"/>
  <c r="D306" i="4"/>
  <c r="C306" i="4"/>
  <c r="D305" i="4"/>
  <c r="C305" i="4"/>
  <c r="D304" i="4"/>
  <c r="C304" i="4"/>
  <c r="D303" i="4"/>
  <c r="C303" i="4"/>
  <c r="D302" i="4"/>
  <c r="C302" i="4"/>
  <c r="D301" i="4"/>
  <c r="C301" i="4"/>
  <c r="D300" i="4"/>
  <c r="C300" i="4"/>
  <c r="D299" i="4"/>
  <c r="C299" i="4"/>
  <c r="D298" i="4"/>
  <c r="C298" i="4"/>
  <c r="D297" i="4"/>
  <c r="C297" i="4"/>
  <c r="D296" i="4"/>
  <c r="C296" i="4"/>
  <c r="D295" i="4"/>
  <c r="C295" i="4"/>
  <c r="D294" i="4"/>
  <c r="C294" i="4"/>
  <c r="D293" i="4"/>
  <c r="C293" i="4"/>
  <c r="D292" i="4"/>
  <c r="C292" i="4"/>
  <c r="D291" i="4"/>
  <c r="C291" i="4"/>
  <c r="D290" i="4"/>
  <c r="C290" i="4"/>
  <c r="D289" i="4"/>
  <c r="C289" i="4"/>
  <c r="D288" i="4"/>
  <c r="C288" i="4"/>
  <c r="D287" i="4"/>
  <c r="C287" i="4"/>
  <c r="D286" i="4"/>
  <c r="C286" i="4"/>
  <c r="D285" i="4"/>
  <c r="C285" i="4"/>
  <c r="D284" i="4"/>
  <c r="C284" i="4"/>
  <c r="D283" i="4"/>
  <c r="C283" i="4"/>
  <c r="D282" i="4"/>
  <c r="C282" i="4"/>
  <c r="D281" i="4"/>
  <c r="C281" i="4"/>
  <c r="D280" i="4"/>
  <c r="C280" i="4"/>
  <c r="D279" i="4"/>
  <c r="C279" i="4"/>
  <c r="D278" i="4"/>
  <c r="C278" i="4"/>
  <c r="D277" i="4"/>
  <c r="C277" i="4"/>
  <c r="D276" i="4"/>
  <c r="C276" i="4"/>
  <c r="D275" i="4"/>
  <c r="C275" i="4"/>
  <c r="D274" i="4"/>
  <c r="C274" i="4"/>
  <c r="D273" i="4"/>
  <c r="C273" i="4"/>
  <c r="D272" i="4"/>
  <c r="C272" i="4"/>
  <c r="D271" i="4"/>
  <c r="C271" i="4"/>
  <c r="D270" i="4"/>
  <c r="C270" i="4"/>
  <c r="D269" i="4"/>
  <c r="C269" i="4"/>
  <c r="D268" i="4"/>
  <c r="C268" i="4"/>
  <c r="D267" i="4"/>
  <c r="C267" i="4"/>
  <c r="D266" i="4"/>
  <c r="C266" i="4"/>
  <c r="D265" i="4"/>
  <c r="C265" i="4"/>
  <c r="D264" i="4"/>
  <c r="C264" i="4"/>
  <c r="D263" i="4"/>
  <c r="C263" i="4"/>
  <c r="D262" i="4"/>
  <c r="C262" i="4"/>
  <c r="D261" i="4"/>
  <c r="C261" i="4"/>
  <c r="D260" i="4"/>
  <c r="C260" i="4"/>
  <c r="D259" i="4"/>
  <c r="C259" i="4"/>
  <c r="D258" i="4"/>
  <c r="C258" i="4"/>
  <c r="D257" i="4"/>
  <c r="C257" i="4"/>
  <c r="D256" i="4"/>
  <c r="C256" i="4"/>
  <c r="D255" i="4"/>
  <c r="C255" i="4"/>
  <c r="D254" i="4"/>
  <c r="C254" i="4"/>
  <c r="D253" i="4"/>
  <c r="C253" i="4"/>
  <c r="D252" i="4"/>
  <c r="C252" i="4"/>
  <c r="D251" i="4"/>
  <c r="C251" i="4"/>
  <c r="D250" i="4"/>
  <c r="C250" i="4"/>
  <c r="D249" i="4"/>
  <c r="C249" i="4"/>
  <c r="D248" i="4"/>
  <c r="C248" i="4"/>
  <c r="D247" i="4"/>
  <c r="C247" i="4"/>
  <c r="D246" i="4"/>
  <c r="C246" i="4"/>
  <c r="D245" i="4"/>
  <c r="C245" i="4"/>
  <c r="D244" i="4"/>
  <c r="C244" i="4"/>
  <c r="D243" i="4"/>
  <c r="C243" i="4"/>
  <c r="D242" i="4"/>
  <c r="C242" i="4"/>
  <c r="D241" i="4"/>
  <c r="C241" i="4"/>
  <c r="D240" i="4"/>
  <c r="C240" i="4"/>
  <c r="D239" i="4"/>
  <c r="C239" i="4"/>
  <c r="D238" i="4"/>
  <c r="C238" i="4"/>
  <c r="D237" i="4"/>
  <c r="C237" i="4"/>
  <c r="D236" i="4"/>
  <c r="C236" i="4"/>
  <c r="D235" i="4"/>
  <c r="C235" i="4"/>
  <c r="D234" i="4"/>
  <c r="C234" i="4"/>
  <c r="D233" i="4"/>
  <c r="C233" i="4"/>
  <c r="D232" i="4"/>
  <c r="C232" i="4"/>
  <c r="D231" i="4"/>
  <c r="C231" i="4"/>
  <c r="D230" i="4"/>
  <c r="C230" i="4"/>
  <c r="D229" i="4"/>
  <c r="C229" i="4"/>
  <c r="D228" i="4"/>
  <c r="C228" i="4"/>
  <c r="D227" i="4"/>
  <c r="C227" i="4"/>
  <c r="D226" i="4"/>
  <c r="C226" i="4"/>
  <c r="D225" i="4"/>
  <c r="C225" i="4"/>
  <c r="D224" i="4"/>
  <c r="C224" i="4"/>
  <c r="D223" i="4"/>
  <c r="C223" i="4"/>
  <c r="D222" i="4"/>
  <c r="C222" i="4"/>
  <c r="D221" i="4"/>
  <c r="C221" i="4"/>
  <c r="D220" i="4"/>
  <c r="C220" i="4"/>
  <c r="D219" i="4"/>
  <c r="C219" i="4"/>
  <c r="D218" i="4"/>
  <c r="C218" i="4"/>
  <c r="D217" i="4"/>
  <c r="C217" i="4"/>
  <c r="D216" i="4"/>
  <c r="C216" i="4"/>
  <c r="D215" i="4"/>
  <c r="C215" i="4"/>
  <c r="D214" i="4"/>
  <c r="C214" i="4"/>
  <c r="D213" i="4"/>
  <c r="C213" i="4"/>
  <c r="D212" i="4"/>
  <c r="C212" i="4"/>
  <c r="D211" i="4"/>
  <c r="C211" i="4"/>
  <c r="D210" i="4"/>
  <c r="C210" i="4"/>
  <c r="D209" i="4"/>
  <c r="C209" i="4"/>
  <c r="D208" i="4"/>
  <c r="C208" i="4"/>
  <c r="D207" i="4"/>
  <c r="C207" i="4"/>
  <c r="D206" i="4"/>
  <c r="C206" i="4"/>
  <c r="D205" i="4"/>
  <c r="C205" i="4"/>
  <c r="D204" i="4"/>
  <c r="C204" i="4"/>
  <c r="D203" i="4"/>
  <c r="C203" i="4"/>
  <c r="D202" i="4"/>
  <c r="C202" i="4"/>
  <c r="D201" i="4"/>
  <c r="C201" i="4"/>
  <c r="D200" i="4"/>
  <c r="C200" i="4"/>
  <c r="D199" i="4"/>
  <c r="C199" i="4"/>
  <c r="D198" i="4"/>
  <c r="C198" i="4"/>
  <c r="D197" i="4"/>
  <c r="C197" i="4"/>
  <c r="D196" i="4"/>
  <c r="C196" i="4"/>
  <c r="D195" i="4"/>
  <c r="C195" i="4"/>
  <c r="D194" i="4"/>
  <c r="C194" i="4"/>
  <c r="D193" i="4"/>
  <c r="C193" i="4"/>
  <c r="D192" i="4"/>
  <c r="C192" i="4"/>
  <c r="D191" i="4"/>
  <c r="C191" i="4"/>
  <c r="D190" i="4"/>
  <c r="C190" i="4"/>
  <c r="D189" i="4"/>
  <c r="C189" i="4"/>
  <c r="D188" i="4"/>
  <c r="C188" i="4"/>
  <c r="D187" i="4"/>
  <c r="C187" i="4"/>
  <c r="D186" i="4"/>
  <c r="C186" i="4"/>
  <c r="D185" i="4"/>
  <c r="C185" i="4"/>
  <c r="D184" i="4"/>
  <c r="C184" i="4"/>
  <c r="D183" i="4"/>
  <c r="C183" i="4"/>
  <c r="D182" i="4"/>
  <c r="C182" i="4"/>
  <c r="D181" i="4"/>
  <c r="C181" i="4"/>
  <c r="D180" i="4"/>
  <c r="C180" i="4"/>
  <c r="D179" i="4"/>
  <c r="C179" i="4"/>
  <c r="D178" i="4"/>
  <c r="C178" i="4"/>
  <c r="D177" i="4"/>
  <c r="C177" i="4"/>
  <c r="D176" i="4"/>
  <c r="C176" i="4"/>
  <c r="D175" i="4"/>
  <c r="C175" i="4"/>
  <c r="D174" i="4"/>
  <c r="C174" i="4"/>
  <c r="D173" i="4"/>
  <c r="C173" i="4"/>
  <c r="D172" i="4"/>
  <c r="C172" i="4"/>
  <c r="D171" i="4"/>
  <c r="C171" i="4"/>
  <c r="D170" i="4"/>
  <c r="C170" i="4"/>
  <c r="D169" i="4"/>
  <c r="C169" i="4"/>
  <c r="D168" i="4"/>
  <c r="C168" i="4"/>
  <c r="D167" i="4"/>
  <c r="C167" i="4"/>
  <c r="D166" i="4"/>
  <c r="C166" i="4"/>
  <c r="D165" i="4"/>
  <c r="C165" i="4"/>
  <c r="D164" i="4"/>
  <c r="C164" i="4"/>
  <c r="D163" i="4"/>
  <c r="C163" i="4"/>
  <c r="D162" i="4"/>
  <c r="C162" i="4"/>
  <c r="D161" i="4"/>
  <c r="C161" i="4"/>
  <c r="D160" i="4"/>
  <c r="C160" i="4"/>
  <c r="D159" i="4"/>
  <c r="C159" i="4"/>
  <c r="D158" i="4"/>
  <c r="C158" i="4"/>
  <c r="D157" i="4"/>
  <c r="C157" i="4"/>
  <c r="D156" i="4"/>
  <c r="C156" i="4"/>
  <c r="D155" i="4"/>
  <c r="C155" i="4"/>
  <c r="D154" i="4"/>
  <c r="C154" i="4"/>
  <c r="D153" i="4"/>
  <c r="C153" i="4"/>
  <c r="D152" i="4"/>
  <c r="C152" i="4"/>
  <c r="D151" i="4"/>
  <c r="C151" i="4"/>
  <c r="D150" i="4"/>
  <c r="C150" i="4"/>
  <c r="D149" i="4"/>
  <c r="C149" i="4"/>
  <c r="D148" i="4"/>
  <c r="C148" i="4"/>
  <c r="D147" i="4"/>
  <c r="C147" i="4"/>
  <c r="D146" i="4"/>
  <c r="C146" i="4"/>
  <c r="D145" i="4"/>
  <c r="C145" i="4"/>
  <c r="D144" i="4"/>
  <c r="C144" i="4"/>
  <c r="D143" i="4"/>
  <c r="C143" i="4"/>
  <c r="D142" i="4"/>
  <c r="C142" i="4"/>
  <c r="D141" i="4"/>
  <c r="C141" i="4"/>
  <c r="D140" i="4"/>
  <c r="C140" i="4"/>
  <c r="D139" i="4"/>
  <c r="C139" i="4"/>
  <c r="D138" i="4"/>
  <c r="C138" i="4"/>
  <c r="D137" i="4"/>
  <c r="C137" i="4"/>
  <c r="D136" i="4"/>
  <c r="C136" i="4"/>
  <c r="D135" i="4"/>
  <c r="C135" i="4"/>
  <c r="D134" i="4"/>
  <c r="C134" i="4"/>
  <c r="D133" i="4"/>
  <c r="C133" i="4"/>
  <c r="D132" i="4"/>
  <c r="C132" i="4"/>
  <c r="D131" i="4"/>
  <c r="C131" i="4"/>
  <c r="D130" i="4"/>
  <c r="C130" i="4"/>
  <c r="D129" i="4"/>
  <c r="C129" i="4"/>
  <c r="D128" i="4"/>
  <c r="C128" i="4"/>
  <c r="D127" i="4"/>
  <c r="C127" i="4"/>
  <c r="D126" i="4"/>
  <c r="C126" i="4"/>
  <c r="D125" i="4"/>
  <c r="C125" i="4"/>
  <c r="D124" i="4"/>
  <c r="C124" i="4"/>
  <c r="D123" i="4"/>
  <c r="C123" i="4"/>
  <c r="D122" i="4"/>
  <c r="C122" i="4"/>
  <c r="D121" i="4"/>
  <c r="C121" i="4"/>
  <c r="D120" i="4"/>
  <c r="C120" i="4"/>
  <c r="D119" i="4"/>
  <c r="C119" i="4"/>
  <c r="D118" i="4"/>
  <c r="C118" i="4"/>
  <c r="D117" i="4"/>
  <c r="C117" i="4"/>
  <c r="D116" i="4"/>
  <c r="C116" i="4"/>
  <c r="D115" i="4"/>
  <c r="C115" i="4"/>
  <c r="D114" i="4"/>
  <c r="C114" i="4"/>
  <c r="D113" i="4"/>
  <c r="C113" i="4"/>
  <c r="D112" i="4"/>
  <c r="C112" i="4"/>
  <c r="D111" i="4"/>
  <c r="C111" i="4"/>
  <c r="D110" i="4"/>
  <c r="C110" i="4"/>
  <c r="D109" i="4"/>
  <c r="C109" i="4"/>
  <c r="D108" i="4"/>
  <c r="C108" i="4"/>
  <c r="D107" i="4"/>
  <c r="C107" i="4"/>
  <c r="D106" i="4"/>
  <c r="C106" i="4"/>
  <c r="D105" i="4"/>
  <c r="C105" i="4"/>
  <c r="D104" i="4"/>
  <c r="C104" i="4"/>
  <c r="D103" i="4"/>
  <c r="C103" i="4"/>
  <c r="D102" i="4"/>
  <c r="C102" i="4"/>
  <c r="D101" i="4"/>
  <c r="C101" i="4"/>
  <c r="D100" i="4"/>
  <c r="C100" i="4"/>
  <c r="D99" i="4"/>
  <c r="C99" i="4"/>
  <c r="D98" i="4"/>
  <c r="C98" i="4"/>
  <c r="D97" i="4"/>
  <c r="C97" i="4"/>
  <c r="D96" i="4"/>
  <c r="C96" i="4"/>
  <c r="D95" i="4"/>
  <c r="C95" i="4"/>
  <c r="D94" i="4"/>
  <c r="C94" i="4"/>
  <c r="D93" i="4"/>
  <c r="C93" i="4"/>
  <c r="D92" i="4"/>
  <c r="C92" i="4"/>
  <c r="D91" i="4"/>
  <c r="C91" i="4"/>
  <c r="D90" i="4"/>
  <c r="C90" i="4"/>
  <c r="D89" i="4"/>
  <c r="C89" i="4"/>
  <c r="D88" i="4"/>
  <c r="C88" i="4"/>
  <c r="D87" i="4"/>
  <c r="C87" i="4"/>
  <c r="D86" i="4"/>
  <c r="C86" i="4"/>
  <c r="D85" i="4"/>
  <c r="C85" i="4"/>
  <c r="D84" i="4"/>
  <c r="C84" i="4"/>
  <c r="D83" i="4"/>
  <c r="C83" i="4"/>
  <c r="D82" i="4"/>
  <c r="C82" i="4"/>
  <c r="D81" i="4"/>
  <c r="C81" i="4"/>
  <c r="D80" i="4"/>
  <c r="C80" i="4"/>
  <c r="D79" i="4"/>
  <c r="C79" i="4"/>
  <c r="D78" i="4"/>
  <c r="C78" i="4"/>
  <c r="D77" i="4"/>
  <c r="C77" i="4"/>
  <c r="D76" i="4"/>
  <c r="C76" i="4"/>
  <c r="D75" i="4"/>
  <c r="C75" i="4"/>
  <c r="D74" i="4"/>
  <c r="C74" i="4"/>
  <c r="D73" i="4"/>
  <c r="C73" i="4"/>
  <c r="D72" i="4"/>
  <c r="C72" i="4"/>
  <c r="D71" i="4"/>
  <c r="C71" i="4"/>
  <c r="D70" i="4"/>
  <c r="C70" i="4"/>
  <c r="D69" i="4"/>
  <c r="C69" i="4"/>
  <c r="D68" i="4"/>
  <c r="C68" i="4"/>
  <c r="D67" i="4"/>
  <c r="C67" i="4"/>
  <c r="D66" i="4"/>
  <c r="C66" i="4"/>
  <c r="D65" i="4"/>
  <c r="C65" i="4"/>
  <c r="D64" i="4"/>
  <c r="C64" i="4"/>
  <c r="D63" i="4"/>
  <c r="C63" i="4"/>
  <c r="D62" i="4"/>
  <c r="C62" i="4"/>
  <c r="D61" i="4"/>
  <c r="C61" i="4"/>
  <c r="D60" i="4"/>
  <c r="C60" i="4"/>
  <c r="D59" i="4"/>
  <c r="C59" i="4"/>
  <c r="D58" i="4"/>
  <c r="C58" i="4"/>
  <c r="D57" i="4"/>
  <c r="C57" i="4"/>
  <c r="D56" i="4"/>
  <c r="C56" i="4"/>
  <c r="D55" i="4"/>
  <c r="C55" i="4"/>
  <c r="D54" i="4"/>
  <c r="C54" i="4"/>
  <c r="D53" i="4"/>
  <c r="C53" i="4"/>
  <c r="D52" i="4"/>
  <c r="C52" i="4"/>
  <c r="D51" i="4"/>
  <c r="C51" i="4"/>
  <c r="D50" i="4"/>
  <c r="C50" i="4"/>
  <c r="D49" i="4"/>
  <c r="C49" i="4"/>
  <c r="D48" i="4"/>
  <c r="C48" i="4"/>
  <c r="D47" i="4"/>
  <c r="C47" i="4"/>
  <c r="D46" i="4"/>
  <c r="C46" i="4"/>
  <c r="D45" i="4"/>
  <c r="C45" i="4"/>
  <c r="D44" i="4"/>
  <c r="C44" i="4"/>
  <c r="D43" i="4"/>
  <c r="C43" i="4"/>
  <c r="D42" i="4"/>
  <c r="C42" i="4"/>
  <c r="D41" i="4"/>
  <c r="C41" i="4"/>
  <c r="D40" i="4"/>
  <c r="C40" i="4"/>
  <c r="D39" i="4"/>
  <c r="C39" i="4"/>
  <c r="D38" i="4"/>
  <c r="C38" i="4"/>
  <c r="D37" i="4"/>
  <c r="C37" i="4"/>
  <c r="D36" i="4"/>
  <c r="C36" i="4"/>
  <c r="D35" i="4"/>
  <c r="C35" i="4"/>
  <c r="D34" i="4"/>
  <c r="C34" i="4"/>
  <c r="D33" i="4"/>
  <c r="C33" i="4"/>
  <c r="D32" i="4"/>
  <c r="C32" i="4"/>
  <c r="D31" i="4"/>
  <c r="C31" i="4"/>
  <c r="D30" i="4"/>
  <c r="C30" i="4"/>
  <c r="D29" i="4"/>
  <c r="C29" i="4"/>
  <c r="D28" i="4"/>
  <c r="C28" i="4"/>
  <c r="D27" i="4"/>
  <c r="C27" i="4"/>
  <c r="D26" i="4"/>
  <c r="C26" i="4"/>
  <c r="D25" i="4"/>
  <c r="C25" i="4"/>
  <c r="D24" i="4"/>
  <c r="C24" i="4"/>
  <c r="D23" i="4"/>
  <c r="C23" i="4"/>
  <c r="D22" i="4"/>
  <c r="C22" i="4"/>
  <c r="D21" i="4"/>
  <c r="C21" i="4"/>
  <c r="D20" i="4"/>
  <c r="C20" i="4"/>
  <c r="D19" i="4"/>
  <c r="C19" i="4"/>
  <c r="D18" i="4"/>
  <c r="C18" i="4"/>
  <c r="D17" i="4"/>
  <c r="C17" i="4"/>
  <c r="D16" i="4"/>
  <c r="C16" i="4"/>
  <c r="D15" i="4"/>
  <c r="C15" i="4"/>
  <c r="D14" i="4"/>
  <c r="C14" i="4"/>
  <c r="D13" i="4"/>
  <c r="C13" i="4"/>
  <c r="D12" i="4"/>
  <c r="C12" i="4"/>
  <c r="D11" i="4"/>
  <c r="C11" i="4"/>
  <c r="D10" i="4"/>
  <c r="C10" i="4"/>
  <c r="K19" i="4" s="1"/>
  <c r="D9" i="4"/>
  <c r="C9" i="4"/>
  <c r="D8" i="4"/>
  <c r="C8" i="4"/>
  <c r="D7" i="4"/>
  <c r="C7" i="4"/>
  <c r="D6" i="4"/>
  <c r="C6" i="4"/>
  <c r="D5" i="4"/>
  <c r="C5" i="4"/>
  <c r="D4" i="4"/>
  <c r="C4" i="4"/>
  <c r="D3" i="4"/>
  <c r="C3" i="4"/>
  <c r="C493" i="3"/>
  <c r="D493" i="3" s="1"/>
  <c r="E493" i="3" s="1"/>
  <c r="F493" i="3" s="1"/>
  <c r="C492" i="3"/>
  <c r="D492" i="3" s="1"/>
  <c r="E492" i="3" s="1"/>
  <c r="F492" i="3" s="1"/>
  <c r="C491" i="3"/>
  <c r="D491" i="3" s="1"/>
  <c r="E491" i="3" s="1"/>
  <c r="F491" i="3" s="1"/>
  <c r="C490" i="3"/>
  <c r="D490" i="3" s="1"/>
  <c r="E490" i="3" s="1"/>
  <c r="F490" i="3" s="1"/>
  <c r="C489" i="3"/>
  <c r="D489" i="3" s="1"/>
  <c r="E489" i="3" s="1"/>
  <c r="F489" i="3" s="1"/>
  <c r="C488" i="3"/>
  <c r="D488" i="3" s="1"/>
  <c r="E488" i="3" s="1"/>
  <c r="F488" i="3" s="1"/>
  <c r="C487" i="3"/>
  <c r="D487" i="3" s="1"/>
  <c r="E487" i="3" s="1"/>
  <c r="F487" i="3" s="1"/>
  <c r="C486" i="3"/>
  <c r="D486" i="3" s="1"/>
  <c r="E486" i="3" s="1"/>
  <c r="F486" i="3" s="1"/>
  <c r="C485" i="3"/>
  <c r="D485" i="3" s="1"/>
  <c r="E485" i="3" s="1"/>
  <c r="F485" i="3" s="1"/>
  <c r="C484" i="3"/>
  <c r="D484" i="3" s="1"/>
  <c r="E484" i="3" s="1"/>
  <c r="F484" i="3" s="1"/>
  <c r="C483" i="3"/>
  <c r="D483" i="3" s="1"/>
  <c r="E483" i="3" s="1"/>
  <c r="F483" i="3" s="1"/>
  <c r="C482" i="3"/>
  <c r="D482" i="3" s="1"/>
  <c r="E482" i="3" s="1"/>
  <c r="F482" i="3" s="1"/>
  <c r="C481" i="3"/>
  <c r="D481" i="3" s="1"/>
  <c r="E481" i="3" s="1"/>
  <c r="F481" i="3" s="1"/>
  <c r="C480" i="3"/>
  <c r="D480" i="3" s="1"/>
  <c r="E480" i="3" s="1"/>
  <c r="F480" i="3" s="1"/>
  <c r="C479" i="3"/>
  <c r="D479" i="3" s="1"/>
  <c r="E479" i="3" s="1"/>
  <c r="F479" i="3" s="1"/>
  <c r="C478" i="3"/>
  <c r="D478" i="3" s="1"/>
  <c r="E478" i="3" s="1"/>
  <c r="F478" i="3" s="1"/>
  <c r="C477" i="3"/>
  <c r="D477" i="3" s="1"/>
  <c r="E477" i="3" s="1"/>
  <c r="F477" i="3" s="1"/>
  <c r="C476" i="3"/>
  <c r="D476" i="3" s="1"/>
  <c r="E476" i="3" s="1"/>
  <c r="F476" i="3" s="1"/>
  <c r="C475" i="3"/>
  <c r="D475" i="3" s="1"/>
  <c r="E475" i="3" s="1"/>
  <c r="F475" i="3" s="1"/>
  <c r="C474" i="3"/>
  <c r="D474" i="3" s="1"/>
  <c r="E474" i="3" s="1"/>
  <c r="F474" i="3" s="1"/>
  <c r="C473" i="3"/>
  <c r="D473" i="3" s="1"/>
  <c r="E473" i="3" s="1"/>
  <c r="F473" i="3" s="1"/>
  <c r="C472" i="3"/>
  <c r="D472" i="3" s="1"/>
  <c r="E472" i="3" s="1"/>
  <c r="F472" i="3" s="1"/>
  <c r="C471" i="3"/>
  <c r="D471" i="3" s="1"/>
  <c r="E471" i="3" s="1"/>
  <c r="F471" i="3" s="1"/>
  <c r="C470" i="3"/>
  <c r="D470" i="3" s="1"/>
  <c r="E470" i="3" s="1"/>
  <c r="F470" i="3" s="1"/>
  <c r="C469" i="3"/>
  <c r="D469" i="3" s="1"/>
  <c r="E469" i="3" s="1"/>
  <c r="F469" i="3" s="1"/>
  <c r="C468" i="3"/>
  <c r="D468" i="3" s="1"/>
  <c r="E468" i="3" s="1"/>
  <c r="F468" i="3" s="1"/>
  <c r="C467" i="3"/>
  <c r="D467" i="3" s="1"/>
  <c r="E467" i="3" s="1"/>
  <c r="F467" i="3" s="1"/>
  <c r="C466" i="3"/>
  <c r="D466" i="3" s="1"/>
  <c r="E466" i="3" s="1"/>
  <c r="F466" i="3" s="1"/>
  <c r="C465" i="3"/>
  <c r="D465" i="3" s="1"/>
  <c r="E465" i="3" s="1"/>
  <c r="F465" i="3" s="1"/>
  <c r="C464" i="3"/>
  <c r="D464" i="3" s="1"/>
  <c r="E464" i="3" s="1"/>
  <c r="F464" i="3" s="1"/>
  <c r="C463" i="3"/>
  <c r="D463" i="3" s="1"/>
  <c r="E463" i="3" s="1"/>
  <c r="F463" i="3" s="1"/>
  <c r="C462" i="3"/>
  <c r="D462" i="3" s="1"/>
  <c r="E462" i="3" s="1"/>
  <c r="F462" i="3" s="1"/>
  <c r="C461" i="3"/>
  <c r="D461" i="3" s="1"/>
  <c r="E461" i="3" s="1"/>
  <c r="F461" i="3" s="1"/>
  <c r="C460" i="3"/>
  <c r="D460" i="3" s="1"/>
  <c r="E460" i="3" s="1"/>
  <c r="F460" i="3" s="1"/>
  <c r="C459" i="3"/>
  <c r="D459" i="3" s="1"/>
  <c r="E459" i="3" s="1"/>
  <c r="F459" i="3" s="1"/>
  <c r="C458" i="3"/>
  <c r="D458" i="3" s="1"/>
  <c r="E458" i="3" s="1"/>
  <c r="F458" i="3" s="1"/>
  <c r="C457" i="3"/>
  <c r="D457" i="3" s="1"/>
  <c r="E457" i="3" s="1"/>
  <c r="F457" i="3" s="1"/>
  <c r="C456" i="3"/>
  <c r="D456" i="3" s="1"/>
  <c r="E456" i="3" s="1"/>
  <c r="F456" i="3" s="1"/>
  <c r="C455" i="3"/>
  <c r="D455" i="3" s="1"/>
  <c r="E455" i="3" s="1"/>
  <c r="F455" i="3" s="1"/>
  <c r="C454" i="3"/>
  <c r="D454" i="3" s="1"/>
  <c r="E454" i="3" s="1"/>
  <c r="F454" i="3" s="1"/>
  <c r="C453" i="3"/>
  <c r="D453" i="3" s="1"/>
  <c r="E453" i="3" s="1"/>
  <c r="F453" i="3" s="1"/>
  <c r="C452" i="3"/>
  <c r="D452" i="3" s="1"/>
  <c r="E452" i="3" s="1"/>
  <c r="F452" i="3" s="1"/>
  <c r="C451" i="3"/>
  <c r="D451" i="3" s="1"/>
  <c r="E451" i="3" s="1"/>
  <c r="F451" i="3" s="1"/>
  <c r="C450" i="3"/>
  <c r="D450" i="3" s="1"/>
  <c r="E450" i="3" s="1"/>
  <c r="F450" i="3" s="1"/>
  <c r="C449" i="3"/>
  <c r="D449" i="3" s="1"/>
  <c r="E449" i="3" s="1"/>
  <c r="F449" i="3" s="1"/>
  <c r="C448" i="3"/>
  <c r="D448" i="3" s="1"/>
  <c r="E448" i="3" s="1"/>
  <c r="F448" i="3" s="1"/>
  <c r="C447" i="3"/>
  <c r="D447" i="3" s="1"/>
  <c r="E447" i="3" s="1"/>
  <c r="F447" i="3" s="1"/>
  <c r="C446" i="3"/>
  <c r="D446" i="3" s="1"/>
  <c r="E446" i="3" s="1"/>
  <c r="F446" i="3" s="1"/>
  <c r="C445" i="3"/>
  <c r="D445" i="3" s="1"/>
  <c r="E445" i="3" s="1"/>
  <c r="F445" i="3" s="1"/>
  <c r="C444" i="3"/>
  <c r="D444" i="3" s="1"/>
  <c r="E444" i="3" s="1"/>
  <c r="F444" i="3" s="1"/>
  <c r="C443" i="3"/>
  <c r="D443" i="3" s="1"/>
  <c r="E443" i="3" s="1"/>
  <c r="F443" i="3" s="1"/>
  <c r="C442" i="3"/>
  <c r="D442" i="3" s="1"/>
  <c r="E442" i="3" s="1"/>
  <c r="F442" i="3" s="1"/>
  <c r="C441" i="3"/>
  <c r="D441" i="3" s="1"/>
  <c r="E441" i="3" s="1"/>
  <c r="F441" i="3" s="1"/>
  <c r="C440" i="3"/>
  <c r="D440" i="3" s="1"/>
  <c r="E440" i="3" s="1"/>
  <c r="F440" i="3" s="1"/>
  <c r="C439" i="3"/>
  <c r="D439" i="3" s="1"/>
  <c r="E439" i="3" s="1"/>
  <c r="F439" i="3" s="1"/>
  <c r="C438" i="3"/>
  <c r="D438" i="3" s="1"/>
  <c r="E438" i="3" s="1"/>
  <c r="F438" i="3" s="1"/>
  <c r="C437" i="3"/>
  <c r="D437" i="3" s="1"/>
  <c r="E437" i="3" s="1"/>
  <c r="F437" i="3" s="1"/>
  <c r="C436" i="3"/>
  <c r="D436" i="3" s="1"/>
  <c r="E436" i="3" s="1"/>
  <c r="F436" i="3" s="1"/>
  <c r="C435" i="3"/>
  <c r="D435" i="3" s="1"/>
  <c r="E435" i="3" s="1"/>
  <c r="F435" i="3" s="1"/>
  <c r="C434" i="3"/>
  <c r="D434" i="3" s="1"/>
  <c r="E434" i="3" s="1"/>
  <c r="F434" i="3" s="1"/>
  <c r="C433" i="3"/>
  <c r="D433" i="3" s="1"/>
  <c r="E433" i="3" s="1"/>
  <c r="F433" i="3" s="1"/>
  <c r="C432" i="3"/>
  <c r="D432" i="3" s="1"/>
  <c r="E432" i="3" s="1"/>
  <c r="F432" i="3" s="1"/>
  <c r="C431" i="3"/>
  <c r="D431" i="3" s="1"/>
  <c r="E431" i="3" s="1"/>
  <c r="F431" i="3" s="1"/>
  <c r="C430" i="3"/>
  <c r="D430" i="3" s="1"/>
  <c r="E430" i="3" s="1"/>
  <c r="F430" i="3" s="1"/>
  <c r="C429" i="3"/>
  <c r="D429" i="3" s="1"/>
  <c r="E429" i="3" s="1"/>
  <c r="F429" i="3" s="1"/>
  <c r="C428" i="3"/>
  <c r="D428" i="3" s="1"/>
  <c r="E428" i="3" s="1"/>
  <c r="F428" i="3" s="1"/>
  <c r="C427" i="3"/>
  <c r="D427" i="3" s="1"/>
  <c r="E427" i="3" s="1"/>
  <c r="F427" i="3" s="1"/>
  <c r="C426" i="3"/>
  <c r="D426" i="3" s="1"/>
  <c r="E426" i="3" s="1"/>
  <c r="F426" i="3" s="1"/>
  <c r="C425" i="3"/>
  <c r="D425" i="3" s="1"/>
  <c r="E425" i="3" s="1"/>
  <c r="F425" i="3" s="1"/>
  <c r="C424" i="3"/>
  <c r="D424" i="3" s="1"/>
  <c r="E424" i="3" s="1"/>
  <c r="F424" i="3" s="1"/>
  <c r="C423" i="3"/>
  <c r="D423" i="3" s="1"/>
  <c r="E423" i="3" s="1"/>
  <c r="F423" i="3" s="1"/>
  <c r="C422" i="3"/>
  <c r="D422" i="3" s="1"/>
  <c r="E422" i="3" s="1"/>
  <c r="F422" i="3" s="1"/>
  <c r="C421" i="3"/>
  <c r="D421" i="3" s="1"/>
  <c r="E421" i="3" s="1"/>
  <c r="F421" i="3" s="1"/>
  <c r="C420" i="3"/>
  <c r="D420" i="3" s="1"/>
  <c r="E420" i="3" s="1"/>
  <c r="F420" i="3" s="1"/>
  <c r="C419" i="3"/>
  <c r="D419" i="3" s="1"/>
  <c r="E419" i="3" s="1"/>
  <c r="F419" i="3" s="1"/>
  <c r="C418" i="3"/>
  <c r="D418" i="3" s="1"/>
  <c r="E418" i="3" s="1"/>
  <c r="F418" i="3" s="1"/>
  <c r="C417" i="3"/>
  <c r="D417" i="3" s="1"/>
  <c r="E417" i="3" s="1"/>
  <c r="F417" i="3" s="1"/>
  <c r="C416" i="3"/>
  <c r="D416" i="3" s="1"/>
  <c r="E416" i="3" s="1"/>
  <c r="F416" i="3" s="1"/>
  <c r="C415" i="3"/>
  <c r="D415" i="3" s="1"/>
  <c r="E415" i="3" s="1"/>
  <c r="F415" i="3" s="1"/>
  <c r="C414" i="3"/>
  <c r="D414" i="3" s="1"/>
  <c r="E414" i="3" s="1"/>
  <c r="F414" i="3" s="1"/>
  <c r="C413" i="3"/>
  <c r="D413" i="3" s="1"/>
  <c r="E413" i="3" s="1"/>
  <c r="F413" i="3" s="1"/>
  <c r="C412" i="3"/>
  <c r="D412" i="3" s="1"/>
  <c r="E412" i="3" s="1"/>
  <c r="F412" i="3" s="1"/>
  <c r="C411" i="3"/>
  <c r="D411" i="3" s="1"/>
  <c r="E411" i="3" s="1"/>
  <c r="F411" i="3" s="1"/>
  <c r="C410" i="3"/>
  <c r="D410" i="3" s="1"/>
  <c r="E410" i="3" s="1"/>
  <c r="F410" i="3" s="1"/>
  <c r="C409" i="3"/>
  <c r="D409" i="3" s="1"/>
  <c r="E409" i="3" s="1"/>
  <c r="F409" i="3" s="1"/>
  <c r="C408" i="3"/>
  <c r="D408" i="3" s="1"/>
  <c r="E408" i="3" s="1"/>
  <c r="F408" i="3" s="1"/>
  <c r="C407" i="3"/>
  <c r="D407" i="3" s="1"/>
  <c r="E407" i="3" s="1"/>
  <c r="F407" i="3" s="1"/>
  <c r="C406" i="3"/>
  <c r="D406" i="3" s="1"/>
  <c r="E406" i="3" s="1"/>
  <c r="F406" i="3" s="1"/>
  <c r="C405" i="3"/>
  <c r="D405" i="3" s="1"/>
  <c r="E405" i="3" s="1"/>
  <c r="F405" i="3" s="1"/>
  <c r="C404" i="3"/>
  <c r="D404" i="3" s="1"/>
  <c r="E404" i="3" s="1"/>
  <c r="F404" i="3" s="1"/>
  <c r="C403" i="3"/>
  <c r="D403" i="3" s="1"/>
  <c r="E403" i="3" s="1"/>
  <c r="F403" i="3" s="1"/>
  <c r="C402" i="3"/>
  <c r="D402" i="3" s="1"/>
  <c r="E402" i="3" s="1"/>
  <c r="F402" i="3" s="1"/>
  <c r="C401" i="3"/>
  <c r="D401" i="3" s="1"/>
  <c r="E401" i="3" s="1"/>
  <c r="F401" i="3" s="1"/>
  <c r="C400" i="3"/>
  <c r="D400" i="3" s="1"/>
  <c r="E400" i="3" s="1"/>
  <c r="F400" i="3" s="1"/>
  <c r="C399" i="3"/>
  <c r="D399" i="3" s="1"/>
  <c r="E399" i="3" s="1"/>
  <c r="F399" i="3" s="1"/>
  <c r="C398" i="3"/>
  <c r="D398" i="3" s="1"/>
  <c r="E398" i="3" s="1"/>
  <c r="F398" i="3" s="1"/>
  <c r="C397" i="3"/>
  <c r="D397" i="3" s="1"/>
  <c r="E397" i="3" s="1"/>
  <c r="F397" i="3" s="1"/>
  <c r="C396" i="3"/>
  <c r="D396" i="3" s="1"/>
  <c r="E396" i="3" s="1"/>
  <c r="F396" i="3" s="1"/>
  <c r="C395" i="3"/>
  <c r="D395" i="3" s="1"/>
  <c r="E395" i="3" s="1"/>
  <c r="F395" i="3" s="1"/>
  <c r="C394" i="3"/>
  <c r="D394" i="3" s="1"/>
  <c r="E394" i="3" s="1"/>
  <c r="F394" i="3" s="1"/>
  <c r="C393" i="3"/>
  <c r="D393" i="3" s="1"/>
  <c r="E393" i="3" s="1"/>
  <c r="F393" i="3" s="1"/>
  <c r="C392" i="3"/>
  <c r="D392" i="3" s="1"/>
  <c r="E392" i="3" s="1"/>
  <c r="F392" i="3" s="1"/>
  <c r="C391" i="3"/>
  <c r="D391" i="3" s="1"/>
  <c r="E391" i="3" s="1"/>
  <c r="F391" i="3" s="1"/>
  <c r="C390" i="3"/>
  <c r="D390" i="3" s="1"/>
  <c r="E390" i="3" s="1"/>
  <c r="F390" i="3" s="1"/>
  <c r="C389" i="3"/>
  <c r="D389" i="3" s="1"/>
  <c r="E389" i="3" s="1"/>
  <c r="F389" i="3" s="1"/>
  <c r="C388" i="3"/>
  <c r="D388" i="3" s="1"/>
  <c r="E388" i="3" s="1"/>
  <c r="F388" i="3" s="1"/>
  <c r="C387" i="3"/>
  <c r="D387" i="3" s="1"/>
  <c r="E387" i="3" s="1"/>
  <c r="F387" i="3" s="1"/>
  <c r="C386" i="3"/>
  <c r="D386" i="3" s="1"/>
  <c r="E386" i="3" s="1"/>
  <c r="F386" i="3" s="1"/>
  <c r="C385" i="3"/>
  <c r="D385" i="3" s="1"/>
  <c r="E385" i="3" s="1"/>
  <c r="F385" i="3" s="1"/>
  <c r="C384" i="3"/>
  <c r="D384" i="3" s="1"/>
  <c r="E384" i="3" s="1"/>
  <c r="F384" i="3" s="1"/>
  <c r="C383" i="3"/>
  <c r="D383" i="3" s="1"/>
  <c r="E383" i="3" s="1"/>
  <c r="F383" i="3" s="1"/>
  <c r="C382" i="3"/>
  <c r="D382" i="3" s="1"/>
  <c r="E382" i="3" s="1"/>
  <c r="F382" i="3" s="1"/>
  <c r="C381" i="3"/>
  <c r="D381" i="3" s="1"/>
  <c r="E381" i="3" s="1"/>
  <c r="F381" i="3" s="1"/>
  <c r="C380" i="3"/>
  <c r="D380" i="3" s="1"/>
  <c r="E380" i="3" s="1"/>
  <c r="F380" i="3" s="1"/>
  <c r="C379" i="3"/>
  <c r="D379" i="3" s="1"/>
  <c r="E379" i="3" s="1"/>
  <c r="F379" i="3" s="1"/>
  <c r="C378" i="3"/>
  <c r="D378" i="3" s="1"/>
  <c r="E378" i="3" s="1"/>
  <c r="F378" i="3" s="1"/>
  <c r="C377" i="3"/>
  <c r="D377" i="3" s="1"/>
  <c r="E377" i="3" s="1"/>
  <c r="F377" i="3" s="1"/>
  <c r="C376" i="3"/>
  <c r="D376" i="3" s="1"/>
  <c r="E376" i="3" s="1"/>
  <c r="F376" i="3" s="1"/>
  <c r="C375" i="3"/>
  <c r="D375" i="3" s="1"/>
  <c r="E375" i="3" s="1"/>
  <c r="F375" i="3" s="1"/>
  <c r="C374" i="3"/>
  <c r="D374" i="3" s="1"/>
  <c r="E374" i="3" s="1"/>
  <c r="F374" i="3" s="1"/>
  <c r="C373" i="3"/>
  <c r="D373" i="3" s="1"/>
  <c r="E373" i="3" s="1"/>
  <c r="F373" i="3" s="1"/>
  <c r="C372" i="3"/>
  <c r="D372" i="3" s="1"/>
  <c r="E372" i="3" s="1"/>
  <c r="F372" i="3" s="1"/>
  <c r="C371" i="3"/>
  <c r="D371" i="3" s="1"/>
  <c r="E371" i="3" s="1"/>
  <c r="F371" i="3" s="1"/>
  <c r="C370" i="3"/>
  <c r="D370" i="3" s="1"/>
  <c r="E370" i="3" s="1"/>
  <c r="F370" i="3" s="1"/>
  <c r="C369" i="3"/>
  <c r="D369" i="3" s="1"/>
  <c r="E369" i="3" s="1"/>
  <c r="F369" i="3" s="1"/>
  <c r="C368" i="3"/>
  <c r="D368" i="3" s="1"/>
  <c r="E368" i="3" s="1"/>
  <c r="F368" i="3" s="1"/>
  <c r="C367" i="3"/>
  <c r="D367" i="3" s="1"/>
  <c r="E367" i="3" s="1"/>
  <c r="F367" i="3" s="1"/>
  <c r="C366" i="3"/>
  <c r="D366" i="3" s="1"/>
  <c r="E366" i="3" s="1"/>
  <c r="F366" i="3" s="1"/>
  <c r="C365" i="3"/>
  <c r="D365" i="3" s="1"/>
  <c r="E365" i="3" s="1"/>
  <c r="F365" i="3" s="1"/>
  <c r="C364" i="3"/>
  <c r="D364" i="3" s="1"/>
  <c r="E364" i="3" s="1"/>
  <c r="F364" i="3" s="1"/>
  <c r="C363" i="3"/>
  <c r="D363" i="3" s="1"/>
  <c r="E363" i="3" s="1"/>
  <c r="F363" i="3" s="1"/>
  <c r="C362" i="3"/>
  <c r="D362" i="3" s="1"/>
  <c r="E362" i="3" s="1"/>
  <c r="F362" i="3" s="1"/>
  <c r="C361" i="3"/>
  <c r="D361" i="3" s="1"/>
  <c r="E361" i="3" s="1"/>
  <c r="F361" i="3" s="1"/>
  <c r="C360" i="3"/>
  <c r="D360" i="3" s="1"/>
  <c r="E360" i="3" s="1"/>
  <c r="F360" i="3" s="1"/>
  <c r="C359" i="3"/>
  <c r="D359" i="3" s="1"/>
  <c r="E359" i="3" s="1"/>
  <c r="F359" i="3" s="1"/>
  <c r="C358" i="3"/>
  <c r="D358" i="3" s="1"/>
  <c r="E358" i="3" s="1"/>
  <c r="F358" i="3" s="1"/>
  <c r="C357" i="3"/>
  <c r="D357" i="3" s="1"/>
  <c r="E357" i="3" s="1"/>
  <c r="F357" i="3" s="1"/>
  <c r="C356" i="3"/>
  <c r="D356" i="3" s="1"/>
  <c r="E356" i="3" s="1"/>
  <c r="F356" i="3" s="1"/>
  <c r="C355" i="3"/>
  <c r="D355" i="3" s="1"/>
  <c r="E355" i="3" s="1"/>
  <c r="F355" i="3" s="1"/>
  <c r="C354" i="3"/>
  <c r="D354" i="3" s="1"/>
  <c r="E354" i="3" s="1"/>
  <c r="F354" i="3" s="1"/>
  <c r="C353" i="3"/>
  <c r="D353" i="3" s="1"/>
  <c r="E353" i="3" s="1"/>
  <c r="F353" i="3" s="1"/>
  <c r="C352" i="3"/>
  <c r="D352" i="3" s="1"/>
  <c r="E352" i="3" s="1"/>
  <c r="F352" i="3" s="1"/>
  <c r="C351" i="3"/>
  <c r="D351" i="3" s="1"/>
  <c r="E351" i="3" s="1"/>
  <c r="F351" i="3" s="1"/>
  <c r="C350" i="3"/>
  <c r="D350" i="3" s="1"/>
  <c r="E350" i="3" s="1"/>
  <c r="F350" i="3" s="1"/>
  <c r="C349" i="3"/>
  <c r="D349" i="3" s="1"/>
  <c r="E349" i="3" s="1"/>
  <c r="F349" i="3" s="1"/>
  <c r="C348" i="3"/>
  <c r="D348" i="3" s="1"/>
  <c r="E348" i="3" s="1"/>
  <c r="F348" i="3" s="1"/>
  <c r="C347" i="3"/>
  <c r="D347" i="3" s="1"/>
  <c r="E347" i="3" s="1"/>
  <c r="F347" i="3" s="1"/>
  <c r="C346" i="3"/>
  <c r="D346" i="3" s="1"/>
  <c r="E346" i="3" s="1"/>
  <c r="F346" i="3" s="1"/>
  <c r="C345" i="3"/>
  <c r="D345" i="3" s="1"/>
  <c r="E345" i="3" s="1"/>
  <c r="F345" i="3" s="1"/>
  <c r="C344" i="3"/>
  <c r="D344" i="3" s="1"/>
  <c r="E344" i="3" s="1"/>
  <c r="F344" i="3" s="1"/>
  <c r="C343" i="3"/>
  <c r="D343" i="3" s="1"/>
  <c r="E343" i="3" s="1"/>
  <c r="F343" i="3" s="1"/>
  <c r="C342" i="3"/>
  <c r="D342" i="3" s="1"/>
  <c r="E342" i="3" s="1"/>
  <c r="F342" i="3" s="1"/>
  <c r="C341" i="3"/>
  <c r="D341" i="3" s="1"/>
  <c r="E341" i="3" s="1"/>
  <c r="F341" i="3" s="1"/>
  <c r="C340" i="3"/>
  <c r="D340" i="3" s="1"/>
  <c r="E340" i="3" s="1"/>
  <c r="F340" i="3" s="1"/>
  <c r="C339" i="3"/>
  <c r="D339" i="3" s="1"/>
  <c r="E339" i="3" s="1"/>
  <c r="F339" i="3" s="1"/>
  <c r="C338" i="3"/>
  <c r="D338" i="3" s="1"/>
  <c r="E338" i="3" s="1"/>
  <c r="F338" i="3" s="1"/>
  <c r="C337" i="3"/>
  <c r="D337" i="3" s="1"/>
  <c r="E337" i="3" s="1"/>
  <c r="F337" i="3" s="1"/>
  <c r="C336" i="3"/>
  <c r="D336" i="3" s="1"/>
  <c r="E336" i="3" s="1"/>
  <c r="F336" i="3" s="1"/>
  <c r="C335" i="3"/>
  <c r="D335" i="3" s="1"/>
  <c r="E335" i="3" s="1"/>
  <c r="F335" i="3" s="1"/>
  <c r="C334" i="3"/>
  <c r="D334" i="3" s="1"/>
  <c r="E334" i="3" s="1"/>
  <c r="F334" i="3" s="1"/>
  <c r="C333" i="3"/>
  <c r="D333" i="3" s="1"/>
  <c r="E333" i="3" s="1"/>
  <c r="F333" i="3" s="1"/>
  <c r="C332" i="3"/>
  <c r="D332" i="3" s="1"/>
  <c r="E332" i="3" s="1"/>
  <c r="F332" i="3" s="1"/>
  <c r="C331" i="3"/>
  <c r="D331" i="3" s="1"/>
  <c r="E331" i="3" s="1"/>
  <c r="F331" i="3" s="1"/>
  <c r="C330" i="3"/>
  <c r="D330" i="3" s="1"/>
  <c r="E330" i="3" s="1"/>
  <c r="F330" i="3" s="1"/>
  <c r="C329" i="3"/>
  <c r="D329" i="3" s="1"/>
  <c r="E329" i="3" s="1"/>
  <c r="F329" i="3" s="1"/>
  <c r="C328" i="3"/>
  <c r="D328" i="3" s="1"/>
  <c r="E328" i="3" s="1"/>
  <c r="F328" i="3" s="1"/>
  <c r="C327" i="3"/>
  <c r="D327" i="3" s="1"/>
  <c r="E327" i="3" s="1"/>
  <c r="F327" i="3" s="1"/>
  <c r="C326" i="3"/>
  <c r="D326" i="3" s="1"/>
  <c r="E326" i="3" s="1"/>
  <c r="F326" i="3" s="1"/>
  <c r="C325" i="3"/>
  <c r="D325" i="3" s="1"/>
  <c r="E325" i="3" s="1"/>
  <c r="F325" i="3" s="1"/>
  <c r="C324" i="3"/>
  <c r="D324" i="3" s="1"/>
  <c r="E324" i="3" s="1"/>
  <c r="F324" i="3" s="1"/>
  <c r="C323" i="3"/>
  <c r="D323" i="3" s="1"/>
  <c r="E323" i="3" s="1"/>
  <c r="F323" i="3" s="1"/>
  <c r="C322" i="3"/>
  <c r="D322" i="3" s="1"/>
  <c r="E322" i="3" s="1"/>
  <c r="F322" i="3" s="1"/>
  <c r="C321" i="3"/>
  <c r="D321" i="3" s="1"/>
  <c r="E321" i="3" s="1"/>
  <c r="F321" i="3" s="1"/>
  <c r="C320" i="3"/>
  <c r="D320" i="3" s="1"/>
  <c r="E320" i="3" s="1"/>
  <c r="F320" i="3" s="1"/>
  <c r="C319" i="3"/>
  <c r="D319" i="3" s="1"/>
  <c r="E319" i="3" s="1"/>
  <c r="F319" i="3" s="1"/>
  <c r="C318" i="3"/>
  <c r="D318" i="3" s="1"/>
  <c r="E318" i="3" s="1"/>
  <c r="F318" i="3" s="1"/>
  <c r="C317" i="3"/>
  <c r="D317" i="3" s="1"/>
  <c r="E317" i="3" s="1"/>
  <c r="F317" i="3" s="1"/>
  <c r="C316" i="3"/>
  <c r="D316" i="3" s="1"/>
  <c r="E316" i="3" s="1"/>
  <c r="F316" i="3" s="1"/>
  <c r="C315" i="3"/>
  <c r="D315" i="3" s="1"/>
  <c r="E315" i="3" s="1"/>
  <c r="F315" i="3" s="1"/>
  <c r="C314" i="3"/>
  <c r="D314" i="3" s="1"/>
  <c r="E314" i="3" s="1"/>
  <c r="F314" i="3" s="1"/>
  <c r="C313" i="3"/>
  <c r="D313" i="3" s="1"/>
  <c r="E313" i="3" s="1"/>
  <c r="F313" i="3" s="1"/>
  <c r="C312" i="3"/>
  <c r="D312" i="3" s="1"/>
  <c r="E312" i="3" s="1"/>
  <c r="F312" i="3" s="1"/>
  <c r="C311" i="3"/>
  <c r="D311" i="3" s="1"/>
  <c r="E311" i="3" s="1"/>
  <c r="F311" i="3" s="1"/>
  <c r="C310" i="3"/>
  <c r="D310" i="3" s="1"/>
  <c r="E310" i="3" s="1"/>
  <c r="F310" i="3" s="1"/>
  <c r="C309" i="3"/>
  <c r="D309" i="3" s="1"/>
  <c r="E309" i="3" s="1"/>
  <c r="F309" i="3" s="1"/>
  <c r="C308" i="3"/>
  <c r="D308" i="3" s="1"/>
  <c r="E308" i="3" s="1"/>
  <c r="F308" i="3" s="1"/>
  <c r="C307" i="3"/>
  <c r="D307" i="3" s="1"/>
  <c r="E307" i="3" s="1"/>
  <c r="F307" i="3" s="1"/>
  <c r="C306" i="3"/>
  <c r="D306" i="3" s="1"/>
  <c r="E306" i="3" s="1"/>
  <c r="F306" i="3" s="1"/>
  <c r="C305" i="3"/>
  <c r="D305" i="3" s="1"/>
  <c r="E305" i="3" s="1"/>
  <c r="F305" i="3" s="1"/>
  <c r="C304" i="3"/>
  <c r="D304" i="3" s="1"/>
  <c r="E304" i="3" s="1"/>
  <c r="F304" i="3" s="1"/>
  <c r="C303" i="3"/>
  <c r="D303" i="3" s="1"/>
  <c r="E303" i="3" s="1"/>
  <c r="F303" i="3" s="1"/>
  <c r="C302" i="3"/>
  <c r="D302" i="3" s="1"/>
  <c r="E302" i="3" s="1"/>
  <c r="F302" i="3" s="1"/>
  <c r="C301" i="3"/>
  <c r="D301" i="3" s="1"/>
  <c r="E301" i="3" s="1"/>
  <c r="F301" i="3" s="1"/>
  <c r="C300" i="3"/>
  <c r="D300" i="3" s="1"/>
  <c r="E300" i="3" s="1"/>
  <c r="F300" i="3" s="1"/>
  <c r="C299" i="3"/>
  <c r="D299" i="3" s="1"/>
  <c r="E299" i="3" s="1"/>
  <c r="F299" i="3" s="1"/>
  <c r="C298" i="3"/>
  <c r="D298" i="3" s="1"/>
  <c r="E298" i="3" s="1"/>
  <c r="F298" i="3" s="1"/>
  <c r="C297" i="3"/>
  <c r="D297" i="3" s="1"/>
  <c r="E297" i="3" s="1"/>
  <c r="F297" i="3" s="1"/>
  <c r="C296" i="3"/>
  <c r="D296" i="3" s="1"/>
  <c r="E296" i="3" s="1"/>
  <c r="F296" i="3" s="1"/>
  <c r="C295" i="3"/>
  <c r="D295" i="3" s="1"/>
  <c r="E295" i="3" s="1"/>
  <c r="F295" i="3" s="1"/>
  <c r="C294" i="3"/>
  <c r="D294" i="3" s="1"/>
  <c r="E294" i="3" s="1"/>
  <c r="F294" i="3" s="1"/>
  <c r="C293" i="3"/>
  <c r="D293" i="3" s="1"/>
  <c r="E293" i="3" s="1"/>
  <c r="F293" i="3" s="1"/>
  <c r="C292" i="3"/>
  <c r="D292" i="3" s="1"/>
  <c r="E292" i="3" s="1"/>
  <c r="F292" i="3" s="1"/>
  <c r="C291" i="3"/>
  <c r="D291" i="3" s="1"/>
  <c r="E291" i="3" s="1"/>
  <c r="F291" i="3" s="1"/>
  <c r="C290" i="3"/>
  <c r="D290" i="3" s="1"/>
  <c r="E290" i="3" s="1"/>
  <c r="F290" i="3" s="1"/>
  <c r="C289" i="3"/>
  <c r="D289" i="3" s="1"/>
  <c r="E289" i="3" s="1"/>
  <c r="F289" i="3" s="1"/>
  <c r="C288" i="3"/>
  <c r="D288" i="3" s="1"/>
  <c r="E288" i="3" s="1"/>
  <c r="F288" i="3" s="1"/>
  <c r="C287" i="3"/>
  <c r="D287" i="3" s="1"/>
  <c r="E287" i="3" s="1"/>
  <c r="F287" i="3" s="1"/>
  <c r="C286" i="3"/>
  <c r="D286" i="3" s="1"/>
  <c r="E286" i="3" s="1"/>
  <c r="F286" i="3" s="1"/>
  <c r="C285" i="3"/>
  <c r="D285" i="3" s="1"/>
  <c r="E285" i="3" s="1"/>
  <c r="F285" i="3" s="1"/>
  <c r="C284" i="3"/>
  <c r="D284" i="3" s="1"/>
  <c r="E284" i="3" s="1"/>
  <c r="F284" i="3" s="1"/>
  <c r="C283" i="3"/>
  <c r="D283" i="3" s="1"/>
  <c r="E283" i="3" s="1"/>
  <c r="F283" i="3" s="1"/>
  <c r="C282" i="3"/>
  <c r="D282" i="3" s="1"/>
  <c r="E282" i="3" s="1"/>
  <c r="F282" i="3" s="1"/>
  <c r="C281" i="3"/>
  <c r="D281" i="3" s="1"/>
  <c r="E281" i="3" s="1"/>
  <c r="F281" i="3" s="1"/>
  <c r="C280" i="3"/>
  <c r="D280" i="3" s="1"/>
  <c r="E280" i="3" s="1"/>
  <c r="F280" i="3" s="1"/>
  <c r="C279" i="3"/>
  <c r="D279" i="3" s="1"/>
  <c r="E279" i="3" s="1"/>
  <c r="F279" i="3" s="1"/>
  <c r="C278" i="3"/>
  <c r="D278" i="3" s="1"/>
  <c r="E278" i="3" s="1"/>
  <c r="F278" i="3" s="1"/>
  <c r="C277" i="3"/>
  <c r="D277" i="3" s="1"/>
  <c r="E277" i="3" s="1"/>
  <c r="F277" i="3" s="1"/>
  <c r="C276" i="3"/>
  <c r="D276" i="3" s="1"/>
  <c r="E276" i="3" s="1"/>
  <c r="F276" i="3" s="1"/>
  <c r="C275" i="3"/>
  <c r="D275" i="3" s="1"/>
  <c r="E275" i="3" s="1"/>
  <c r="F275" i="3" s="1"/>
  <c r="C274" i="3"/>
  <c r="D274" i="3" s="1"/>
  <c r="E274" i="3" s="1"/>
  <c r="F274" i="3" s="1"/>
  <c r="C273" i="3"/>
  <c r="D273" i="3" s="1"/>
  <c r="E273" i="3" s="1"/>
  <c r="F273" i="3" s="1"/>
  <c r="C272" i="3"/>
  <c r="D272" i="3" s="1"/>
  <c r="E272" i="3" s="1"/>
  <c r="F272" i="3" s="1"/>
  <c r="C271" i="3"/>
  <c r="D271" i="3" s="1"/>
  <c r="E271" i="3" s="1"/>
  <c r="F271" i="3" s="1"/>
  <c r="C270" i="3"/>
  <c r="D270" i="3" s="1"/>
  <c r="E270" i="3" s="1"/>
  <c r="F270" i="3" s="1"/>
  <c r="C269" i="3"/>
  <c r="D269" i="3" s="1"/>
  <c r="E269" i="3" s="1"/>
  <c r="F269" i="3" s="1"/>
  <c r="C268" i="3"/>
  <c r="D268" i="3" s="1"/>
  <c r="E268" i="3" s="1"/>
  <c r="F268" i="3" s="1"/>
  <c r="C267" i="3"/>
  <c r="D267" i="3" s="1"/>
  <c r="E267" i="3" s="1"/>
  <c r="F267" i="3" s="1"/>
  <c r="C266" i="3"/>
  <c r="D266" i="3" s="1"/>
  <c r="E266" i="3" s="1"/>
  <c r="F266" i="3" s="1"/>
  <c r="C265" i="3"/>
  <c r="D265" i="3" s="1"/>
  <c r="E265" i="3" s="1"/>
  <c r="F265" i="3" s="1"/>
  <c r="C264" i="3"/>
  <c r="D264" i="3" s="1"/>
  <c r="E264" i="3" s="1"/>
  <c r="F264" i="3" s="1"/>
  <c r="C263" i="3"/>
  <c r="D263" i="3" s="1"/>
  <c r="E263" i="3" s="1"/>
  <c r="F263" i="3" s="1"/>
  <c r="C262" i="3"/>
  <c r="D262" i="3" s="1"/>
  <c r="E262" i="3" s="1"/>
  <c r="F262" i="3" s="1"/>
  <c r="C261" i="3"/>
  <c r="D261" i="3" s="1"/>
  <c r="E261" i="3" s="1"/>
  <c r="F261" i="3" s="1"/>
  <c r="C260" i="3"/>
  <c r="D260" i="3" s="1"/>
  <c r="E260" i="3" s="1"/>
  <c r="F260" i="3" s="1"/>
  <c r="C259" i="3"/>
  <c r="D259" i="3" s="1"/>
  <c r="E259" i="3" s="1"/>
  <c r="F259" i="3" s="1"/>
  <c r="C258" i="3"/>
  <c r="D258" i="3" s="1"/>
  <c r="E258" i="3" s="1"/>
  <c r="F258" i="3" s="1"/>
  <c r="C257" i="3"/>
  <c r="D257" i="3" s="1"/>
  <c r="E257" i="3" s="1"/>
  <c r="F257" i="3" s="1"/>
  <c r="C256" i="3"/>
  <c r="D256" i="3" s="1"/>
  <c r="E256" i="3" s="1"/>
  <c r="F256" i="3" s="1"/>
  <c r="C255" i="3"/>
  <c r="D255" i="3" s="1"/>
  <c r="E255" i="3" s="1"/>
  <c r="F255" i="3" s="1"/>
  <c r="C254" i="3"/>
  <c r="D254" i="3" s="1"/>
  <c r="E254" i="3" s="1"/>
  <c r="F254" i="3" s="1"/>
  <c r="C253" i="3"/>
  <c r="D253" i="3" s="1"/>
  <c r="E253" i="3" s="1"/>
  <c r="F253" i="3" s="1"/>
  <c r="C252" i="3"/>
  <c r="D252" i="3" s="1"/>
  <c r="E252" i="3" s="1"/>
  <c r="F252" i="3" s="1"/>
  <c r="C251" i="3"/>
  <c r="D251" i="3" s="1"/>
  <c r="E251" i="3" s="1"/>
  <c r="F251" i="3" s="1"/>
  <c r="C250" i="3"/>
  <c r="D250" i="3" s="1"/>
  <c r="E250" i="3" s="1"/>
  <c r="F250" i="3" s="1"/>
  <c r="C249" i="3"/>
  <c r="D249" i="3" s="1"/>
  <c r="E249" i="3" s="1"/>
  <c r="F249" i="3" s="1"/>
  <c r="C248" i="3"/>
  <c r="D248" i="3" s="1"/>
  <c r="E248" i="3" s="1"/>
  <c r="F248" i="3" s="1"/>
  <c r="C247" i="3"/>
  <c r="D247" i="3" s="1"/>
  <c r="E247" i="3" s="1"/>
  <c r="F247" i="3" s="1"/>
  <c r="C246" i="3"/>
  <c r="D246" i="3" s="1"/>
  <c r="E246" i="3" s="1"/>
  <c r="F246" i="3" s="1"/>
  <c r="C245" i="3"/>
  <c r="D245" i="3" s="1"/>
  <c r="E245" i="3" s="1"/>
  <c r="F245" i="3" s="1"/>
  <c r="C244" i="3"/>
  <c r="D244" i="3" s="1"/>
  <c r="E244" i="3" s="1"/>
  <c r="F244" i="3" s="1"/>
  <c r="C243" i="3"/>
  <c r="D243" i="3" s="1"/>
  <c r="E243" i="3" s="1"/>
  <c r="F243" i="3" s="1"/>
  <c r="C242" i="3"/>
  <c r="D242" i="3" s="1"/>
  <c r="E242" i="3" s="1"/>
  <c r="F242" i="3" s="1"/>
  <c r="C241" i="3"/>
  <c r="D241" i="3" s="1"/>
  <c r="E241" i="3" s="1"/>
  <c r="F241" i="3" s="1"/>
  <c r="C240" i="3"/>
  <c r="D240" i="3" s="1"/>
  <c r="E240" i="3" s="1"/>
  <c r="F240" i="3" s="1"/>
  <c r="C239" i="3"/>
  <c r="D239" i="3" s="1"/>
  <c r="E239" i="3" s="1"/>
  <c r="F239" i="3" s="1"/>
  <c r="C238" i="3"/>
  <c r="D238" i="3" s="1"/>
  <c r="E238" i="3" s="1"/>
  <c r="F238" i="3" s="1"/>
  <c r="C237" i="3"/>
  <c r="D237" i="3" s="1"/>
  <c r="E237" i="3" s="1"/>
  <c r="F237" i="3" s="1"/>
  <c r="C236" i="3"/>
  <c r="D236" i="3" s="1"/>
  <c r="E236" i="3" s="1"/>
  <c r="F236" i="3" s="1"/>
  <c r="C235" i="3"/>
  <c r="D235" i="3" s="1"/>
  <c r="E235" i="3" s="1"/>
  <c r="F235" i="3" s="1"/>
  <c r="C234" i="3"/>
  <c r="D234" i="3" s="1"/>
  <c r="E234" i="3" s="1"/>
  <c r="F234" i="3" s="1"/>
  <c r="C233" i="3"/>
  <c r="D233" i="3" s="1"/>
  <c r="E233" i="3" s="1"/>
  <c r="F233" i="3" s="1"/>
  <c r="C232" i="3"/>
  <c r="D232" i="3" s="1"/>
  <c r="E232" i="3" s="1"/>
  <c r="F232" i="3" s="1"/>
  <c r="C231" i="3"/>
  <c r="D231" i="3" s="1"/>
  <c r="E231" i="3" s="1"/>
  <c r="F231" i="3" s="1"/>
  <c r="C230" i="3"/>
  <c r="D230" i="3" s="1"/>
  <c r="E230" i="3" s="1"/>
  <c r="F230" i="3" s="1"/>
  <c r="C229" i="3"/>
  <c r="D229" i="3" s="1"/>
  <c r="E229" i="3" s="1"/>
  <c r="F229" i="3" s="1"/>
  <c r="C228" i="3"/>
  <c r="D228" i="3" s="1"/>
  <c r="E228" i="3" s="1"/>
  <c r="F228" i="3" s="1"/>
  <c r="C227" i="3"/>
  <c r="D227" i="3" s="1"/>
  <c r="E227" i="3" s="1"/>
  <c r="F227" i="3" s="1"/>
  <c r="C226" i="3"/>
  <c r="D226" i="3" s="1"/>
  <c r="E226" i="3" s="1"/>
  <c r="F226" i="3" s="1"/>
  <c r="C225" i="3"/>
  <c r="D225" i="3" s="1"/>
  <c r="E225" i="3" s="1"/>
  <c r="F225" i="3" s="1"/>
  <c r="C224" i="3"/>
  <c r="D224" i="3" s="1"/>
  <c r="E224" i="3" s="1"/>
  <c r="F224" i="3" s="1"/>
  <c r="C223" i="3"/>
  <c r="D223" i="3" s="1"/>
  <c r="E223" i="3" s="1"/>
  <c r="F223" i="3" s="1"/>
  <c r="C222" i="3"/>
  <c r="D222" i="3" s="1"/>
  <c r="E222" i="3" s="1"/>
  <c r="F222" i="3" s="1"/>
  <c r="C221" i="3"/>
  <c r="D221" i="3" s="1"/>
  <c r="E221" i="3" s="1"/>
  <c r="F221" i="3" s="1"/>
  <c r="C220" i="3"/>
  <c r="D220" i="3" s="1"/>
  <c r="E220" i="3" s="1"/>
  <c r="F220" i="3" s="1"/>
  <c r="C219" i="3"/>
  <c r="D219" i="3" s="1"/>
  <c r="E219" i="3" s="1"/>
  <c r="F219" i="3" s="1"/>
  <c r="C218" i="3"/>
  <c r="D218" i="3" s="1"/>
  <c r="E218" i="3" s="1"/>
  <c r="F218" i="3" s="1"/>
  <c r="C217" i="3"/>
  <c r="D217" i="3" s="1"/>
  <c r="E217" i="3" s="1"/>
  <c r="F217" i="3" s="1"/>
  <c r="C216" i="3"/>
  <c r="D216" i="3" s="1"/>
  <c r="E216" i="3" s="1"/>
  <c r="F216" i="3" s="1"/>
  <c r="C215" i="3"/>
  <c r="D215" i="3" s="1"/>
  <c r="E215" i="3" s="1"/>
  <c r="F215" i="3" s="1"/>
  <c r="C214" i="3"/>
  <c r="D214" i="3" s="1"/>
  <c r="E214" i="3" s="1"/>
  <c r="F214" i="3" s="1"/>
  <c r="C213" i="3"/>
  <c r="D213" i="3" s="1"/>
  <c r="E213" i="3" s="1"/>
  <c r="F213" i="3" s="1"/>
  <c r="C212" i="3"/>
  <c r="D212" i="3" s="1"/>
  <c r="E212" i="3" s="1"/>
  <c r="F212" i="3" s="1"/>
  <c r="C211" i="3"/>
  <c r="D211" i="3" s="1"/>
  <c r="E211" i="3" s="1"/>
  <c r="F211" i="3" s="1"/>
  <c r="C210" i="3"/>
  <c r="D210" i="3" s="1"/>
  <c r="E210" i="3" s="1"/>
  <c r="F210" i="3" s="1"/>
  <c r="C209" i="3"/>
  <c r="D209" i="3" s="1"/>
  <c r="E209" i="3" s="1"/>
  <c r="F209" i="3" s="1"/>
  <c r="C208" i="3"/>
  <c r="D208" i="3" s="1"/>
  <c r="E208" i="3" s="1"/>
  <c r="F208" i="3" s="1"/>
  <c r="C207" i="3"/>
  <c r="D207" i="3" s="1"/>
  <c r="E207" i="3" s="1"/>
  <c r="F207" i="3" s="1"/>
  <c r="C206" i="3"/>
  <c r="D206" i="3" s="1"/>
  <c r="E206" i="3" s="1"/>
  <c r="F206" i="3" s="1"/>
  <c r="C205" i="3"/>
  <c r="D205" i="3" s="1"/>
  <c r="E205" i="3" s="1"/>
  <c r="F205" i="3" s="1"/>
  <c r="C204" i="3"/>
  <c r="D204" i="3" s="1"/>
  <c r="E204" i="3" s="1"/>
  <c r="F204" i="3" s="1"/>
  <c r="C203" i="3"/>
  <c r="D203" i="3" s="1"/>
  <c r="E203" i="3" s="1"/>
  <c r="F203" i="3" s="1"/>
  <c r="C202" i="3"/>
  <c r="D202" i="3" s="1"/>
  <c r="E202" i="3" s="1"/>
  <c r="F202" i="3" s="1"/>
  <c r="C201" i="3"/>
  <c r="D201" i="3" s="1"/>
  <c r="E201" i="3" s="1"/>
  <c r="F201" i="3" s="1"/>
  <c r="C200" i="3"/>
  <c r="D200" i="3" s="1"/>
  <c r="E200" i="3" s="1"/>
  <c r="F200" i="3" s="1"/>
  <c r="C199" i="3"/>
  <c r="D199" i="3" s="1"/>
  <c r="E199" i="3" s="1"/>
  <c r="F199" i="3" s="1"/>
  <c r="C198" i="3"/>
  <c r="D198" i="3" s="1"/>
  <c r="E198" i="3" s="1"/>
  <c r="F198" i="3" s="1"/>
  <c r="C197" i="3"/>
  <c r="D197" i="3" s="1"/>
  <c r="E197" i="3" s="1"/>
  <c r="F197" i="3" s="1"/>
  <c r="C196" i="3"/>
  <c r="D196" i="3" s="1"/>
  <c r="E196" i="3" s="1"/>
  <c r="F196" i="3" s="1"/>
  <c r="C195" i="3"/>
  <c r="D195" i="3" s="1"/>
  <c r="E195" i="3" s="1"/>
  <c r="F195" i="3" s="1"/>
  <c r="C194" i="3"/>
  <c r="D194" i="3" s="1"/>
  <c r="E194" i="3" s="1"/>
  <c r="F194" i="3" s="1"/>
  <c r="C193" i="3"/>
  <c r="D193" i="3" s="1"/>
  <c r="E193" i="3" s="1"/>
  <c r="F193" i="3" s="1"/>
  <c r="C192" i="3"/>
  <c r="D192" i="3" s="1"/>
  <c r="E192" i="3" s="1"/>
  <c r="F192" i="3" s="1"/>
  <c r="C191" i="3"/>
  <c r="D191" i="3" s="1"/>
  <c r="E191" i="3" s="1"/>
  <c r="F191" i="3" s="1"/>
  <c r="C190" i="3"/>
  <c r="D190" i="3" s="1"/>
  <c r="E190" i="3" s="1"/>
  <c r="F190" i="3" s="1"/>
  <c r="C189" i="3"/>
  <c r="D189" i="3" s="1"/>
  <c r="E189" i="3" s="1"/>
  <c r="F189" i="3" s="1"/>
  <c r="C188" i="3"/>
  <c r="D188" i="3" s="1"/>
  <c r="E188" i="3" s="1"/>
  <c r="F188" i="3" s="1"/>
  <c r="C187" i="3"/>
  <c r="D187" i="3" s="1"/>
  <c r="E187" i="3" s="1"/>
  <c r="F187" i="3" s="1"/>
  <c r="C186" i="3"/>
  <c r="D186" i="3" s="1"/>
  <c r="E186" i="3" s="1"/>
  <c r="F186" i="3" s="1"/>
  <c r="C185" i="3"/>
  <c r="D185" i="3" s="1"/>
  <c r="E185" i="3" s="1"/>
  <c r="F185" i="3" s="1"/>
  <c r="C184" i="3"/>
  <c r="D184" i="3" s="1"/>
  <c r="E184" i="3" s="1"/>
  <c r="F184" i="3" s="1"/>
  <c r="C183" i="3"/>
  <c r="D183" i="3" s="1"/>
  <c r="E183" i="3" s="1"/>
  <c r="F183" i="3" s="1"/>
  <c r="C182" i="3"/>
  <c r="D182" i="3" s="1"/>
  <c r="E182" i="3" s="1"/>
  <c r="F182" i="3" s="1"/>
  <c r="C181" i="3"/>
  <c r="D181" i="3" s="1"/>
  <c r="E181" i="3" s="1"/>
  <c r="F181" i="3" s="1"/>
  <c r="C180" i="3"/>
  <c r="D180" i="3" s="1"/>
  <c r="E180" i="3" s="1"/>
  <c r="F180" i="3" s="1"/>
  <c r="C179" i="3"/>
  <c r="D179" i="3" s="1"/>
  <c r="E179" i="3" s="1"/>
  <c r="F179" i="3" s="1"/>
  <c r="C178" i="3"/>
  <c r="D178" i="3" s="1"/>
  <c r="E178" i="3" s="1"/>
  <c r="F178" i="3" s="1"/>
  <c r="C177" i="3"/>
  <c r="D177" i="3" s="1"/>
  <c r="E177" i="3" s="1"/>
  <c r="F177" i="3" s="1"/>
  <c r="C176" i="3"/>
  <c r="D176" i="3" s="1"/>
  <c r="E176" i="3" s="1"/>
  <c r="F176" i="3" s="1"/>
  <c r="C175" i="3"/>
  <c r="D175" i="3" s="1"/>
  <c r="E175" i="3" s="1"/>
  <c r="F175" i="3" s="1"/>
  <c r="C174" i="3"/>
  <c r="D174" i="3" s="1"/>
  <c r="E174" i="3" s="1"/>
  <c r="F174" i="3" s="1"/>
  <c r="C173" i="3"/>
  <c r="D173" i="3" s="1"/>
  <c r="E173" i="3" s="1"/>
  <c r="F173" i="3" s="1"/>
  <c r="C172" i="3"/>
  <c r="D172" i="3" s="1"/>
  <c r="E172" i="3" s="1"/>
  <c r="F172" i="3" s="1"/>
  <c r="C171" i="3"/>
  <c r="D171" i="3" s="1"/>
  <c r="E171" i="3" s="1"/>
  <c r="F171" i="3" s="1"/>
  <c r="C170" i="3"/>
  <c r="D170" i="3" s="1"/>
  <c r="E170" i="3" s="1"/>
  <c r="F170" i="3" s="1"/>
  <c r="C169" i="3"/>
  <c r="D169" i="3" s="1"/>
  <c r="E169" i="3" s="1"/>
  <c r="F169" i="3" s="1"/>
  <c r="C168" i="3"/>
  <c r="D168" i="3" s="1"/>
  <c r="E168" i="3" s="1"/>
  <c r="F168" i="3" s="1"/>
  <c r="C167" i="3"/>
  <c r="D167" i="3" s="1"/>
  <c r="E167" i="3" s="1"/>
  <c r="F167" i="3" s="1"/>
  <c r="C166" i="3"/>
  <c r="D166" i="3" s="1"/>
  <c r="E166" i="3" s="1"/>
  <c r="F166" i="3" s="1"/>
  <c r="C165" i="3"/>
  <c r="D165" i="3" s="1"/>
  <c r="E165" i="3" s="1"/>
  <c r="F165" i="3" s="1"/>
  <c r="C164" i="3"/>
  <c r="D164" i="3" s="1"/>
  <c r="E164" i="3" s="1"/>
  <c r="F164" i="3" s="1"/>
  <c r="C163" i="3"/>
  <c r="D163" i="3" s="1"/>
  <c r="E163" i="3" s="1"/>
  <c r="F163" i="3" s="1"/>
  <c r="C162" i="3"/>
  <c r="D162" i="3" s="1"/>
  <c r="E162" i="3" s="1"/>
  <c r="F162" i="3" s="1"/>
  <c r="C161" i="3"/>
  <c r="D161" i="3" s="1"/>
  <c r="E161" i="3" s="1"/>
  <c r="F161" i="3" s="1"/>
  <c r="C160" i="3"/>
  <c r="D160" i="3" s="1"/>
  <c r="E160" i="3" s="1"/>
  <c r="F160" i="3" s="1"/>
  <c r="C159" i="3"/>
  <c r="D159" i="3" s="1"/>
  <c r="E159" i="3" s="1"/>
  <c r="F159" i="3" s="1"/>
  <c r="C158" i="3"/>
  <c r="D158" i="3" s="1"/>
  <c r="E158" i="3" s="1"/>
  <c r="F158" i="3" s="1"/>
  <c r="C157" i="3"/>
  <c r="D157" i="3" s="1"/>
  <c r="E157" i="3" s="1"/>
  <c r="F157" i="3" s="1"/>
  <c r="C156" i="3"/>
  <c r="D156" i="3" s="1"/>
  <c r="E156" i="3" s="1"/>
  <c r="F156" i="3" s="1"/>
  <c r="C155" i="3"/>
  <c r="D155" i="3" s="1"/>
  <c r="E155" i="3" s="1"/>
  <c r="F155" i="3" s="1"/>
  <c r="C154" i="3"/>
  <c r="D154" i="3" s="1"/>
  <c r="E154" i="3" s="1"/>
  <c r="F154" i="3" s="1"/>
  <c r="C153" i="3"/>
  <c r="D153" i="3" s="1"/>
  <c r="E153" i="3" s="1"/>
  <c r="F153" i="3" s="1"/>
  <c r="C152" i="3"/>
  <c r="D152" i="3" s="1"/>
  <c r="E152" i="3" s="1"/>
  <c r="F152" i="3" s="1"/>
  <c r="C151" i="3"/>
  <c r="D151" i="3" s="1"/>
  <c r="E151" i="3" s="1"/>
  <c r="F151" i="3" s="1"/>
  <c r="C150" i="3"/>
  <c r="D150" i="3" s="1"/>
  <c r="E150" i="3" s="1"/>
  <c r="F150" i="3" s="1"/>
  <c r="C149" i="3"/>
  <c r="D149" i="3" s="1"/>
  <c r="E149" i="3" s="1"/>
  <c r="F149" i="3" s="1"/>
  <c r="C148" i="3"/>
  <c r="D148" i="3" s="1"/>
  <c r="E148" i="3" s="1"/>
  <c r="F148" i="3" s="1"/>
  <c r="C147" i="3"/>
  <c r="D147" i="3" s="1"/>
  <c r="E147" i="3" s="1"/>
  <c r="F147" i="3" s="1"/>
  <c r="C146" i="3"/>
  <c r="D146" i="3" s="1"/>
  <c r="E146" i="3" s="1"/>
  <c r="F146" i="3" s="1"/>
  <c r="C145" i="3"/>
  <c r="D145" i="3" s="1"/>
  <c r="E145" i="3" s="1"/>
  <c r="F145" i="3" s="1"/>
  <c r="C144" i="3"/>
  <c r="D144" i="3" s="1"/>
  <c r="E144" i="3" s="1"/>
  <c r="F144" i="3" s="1"/>
  <c r="C143" i="3"/>
  <c r="D143" i="3" s="1"/>
  <c r="E143" i="3" s="1"/>
  <c r="F143" i="3" s="1"/>
  <c r="C142" i="3"/>
  <c r="D142" i="3" s="1"/>
  <c r="E142" i="3" s="1"/>
  <c r="F142" i="3" s="1"/>
  <c r="C141" i="3"/>
  <c r="D141" i="3" s="1"/>
  <c r="E141" i="3" s="1"/>
  <c r="F141" i="3" s="1"/>
  <c r="C140" i="3"/>
  <c r="D140" i="3" s="1"/>
  <c r="E140" i="3" s="1"/>
  <c r="F140" i="3" s="1"/>
  <c r="C139" i="3"/>
  <c r="D139" i="3" s="1"/>
  <c r="E139" i="3" s="1"/>
  <c r="F139" i="3" s="1"/>
  <c r="C138" i="3"/>
  <c r="D138" i="3" s="1"/>
  <c r="E138" i="3" s="1"/>
  <c r="F138" i="3" s="1"/>
  <c r="C137" i="3"/>
  <c r="D137" i="3" s="1"/>
  <c r="E137" i="3" s="1"/>
  <c r="F137" i="3" s="1"/>
  <c r="C136" i="3"/>
  <c r="D136" i="3" s="1"/>
  <c r="E136" i="3" s="1"/>
  <c r="F136" i="3" s="1"/>
  <c r="C135" i="3"/>
  <c r="D135" i="3" s="1"/>
  <c r="E135" i="3" s="1"/>
  <c r="F135" i="3" s="1"/>
  <c r="C134" i="3"/>
  <c r="D134" i="3" s="1"/>
  <c r="E134" i="3" s="1"/>
  <c r="F134" i="3" s="1"/>
  <c r="C133" i="3"/>
  <c r="D133" i="3" s="1"/>
  <c r="E133" i="3" s="1"/>
  <c r="F133" i="3" s="1"/>
  <c r="C132" i="3"/>
  <c r="D132" i="3" s="1"/>
  <c r="E132" i="3" s="1"/>
  <c r="F132" i="3" s="1"/>
  <c r="C131" i="3"/>
  <c r="D131" i="3" s="1"/>
  <c r="E131" i="3" s="1"/>
  <c r="F131" i="3" s="1"/>
  <c r="C130" i="3"/>
  <c r="D130" i="3" s="1"/>
  <c r="E130" i="3" s="1"/>
  <c r="F130" i="3" s="1"/>
  <c r="C129" i="3"/>
  <c r="D129" i="3" s="1"/>
  <c r="E129" i="3" s="1"/>
  <c r="F129" i="3" s="1"/>
  <c r="C128" i="3"/>
  <c r="D128" i="3" s="1"/>
  <c r="E128" i="3" s="1"/>
  <c r="F128" i="3" s="1"/>
  <c r="C127" i="3"/>
  <c r="D127" i="3" s="1"/>
  <c r="E127" i="3" s="1"/>
  <c r="F127" i="3" s="1"/>
  <c r="C126" i="3"/>
  <c r="D126" i="3" s="1"/>
  <c r="E126" i="3" s="1"/>
  <c r="F126" i="3" s="1"/>
  <c r="C125" i="3"/>
  <c r="D125" i="3" s="1"/>
  <c r="E125" i="3" s="1"/>
  <c r="F125" i="3" s="1"/>
  <c r="C124" i="3"/>
  <c r="D124" i="3" s="1"/>
  <c r="E124" i="3" s="1"/>
  <c r="F124" i="3" s="1"/>
  <c r="C123" i="3"/>
  <c r="D123" i="3" s="1"/>
  <c r="E123" i="3" s="1"/>
  <c r="F123" i="3" s="1"/>
  <c r="C122" i="3"/>
  <c r="D122" i="3" s="1"/>
  <c r="E122" i="3" s="1"/>
  <c r="F122" i="3" s="1"/>
  <c r="C121" i="3"/>
  <c r="D121" i="3" s="1"/>
  <c r="E121" i="3" s="1"/>
  <c r="F121" i="3" s="1"/>
  <c r="C120" i="3"/>
  <c r="D120" i="3" s="1"/>
  <c r="E120" i="3" s="1"/>
  <c r="F120" i="3" s="1"/>
  <c r="C119" i="3"/>
  <c r="D119" i="3" s="1"/>
  <c r="E119" i="3" s="1"/>
  <c r="F119" i="3" s="1"/>
  <c r="C118" i="3"/>
  <c r="D118" i="3" s="1"/>
  <c r="E118" i="3" s="1"/>
  <c r="F118" i="3" s="1"/>
  <c r="C117" i="3"/>
  <c r="D117" i="3" s="1"/>
  <c r="E117" i="3" s="1"/>
  <c r="F117" i="3" s="1"/>
  <c r="C116" i="3"/>
  <c r="D116" i="3" s="1"/>
  <c r="E116" i="3" s="1"/>
  <c r="F116" i="3" s="1"/>
  <c r="C115" i="3"/>
  <c r="D115" i="3" s="1"/>
  <c r="E115" i="3" s="1"/>
  <c r="F115" i="3" s="1"/>
  <c r="C114" i="3"/>
  <c r="D114" i="3" s="1"/>
  <c r="E114" i="3" s="1"/>
  <c r="F114" i="3" s="1"/>
  <c r="C113" i="3"/>
  <c r="D113" i="3" s="1"/>
  <c r="E113" i="3" s="1"/>
  <c r="F113" i="3" s="1"/>
  <c r="C112" i="3"/>
  <c r="D112" i="3" s="1"/>
  <c r="E112" i="3" s="1"/>
  <c r="F112" i="3" s="1"/>
  <c r="C111" i="3"/>
  <c r="D111" i="3" s="1"/>
  <c r="E111" i="3" s="1"/>
  <c r="F111" i="3" s="1"/>
  <c r="C110" i="3"/>
  <c r="D110" i="3" s="1"/>
  <c r="E110" i="3" s="1"/>
  <c r="F110" i="3" s="1"/>
  <c r="C109" i="3"/>
  <c r="D109" i="3" s="1"/>
  <c r="E109" i="3" s="1"/>
  <c r="F109" i="3" s="1"/>
  <c r="C108" i="3"/>
  <c r="D108" i="3" s="1"/>
  <c r="E108" i="3" s="1"/>
  <c r="F108" i="3" s="1"/>
  <c r="C107" i="3"/>
  <c r="D107" i="3" s="1"/>
  <c r="E107" i="3" s="1"/>
  <c r="F107" i="3" s="1"/>
  <c r="C106" i="3"/>
  <c r="D106" i="3" s="1"/>
  <c r="E106" i="3" s="1"/>
  <c r="F106" i="3" s="1"/>
  <c r="C105" i="3"/>
  <c r="D105" i="3" s="1"/>
  <c r="E105" i="3" s="1"/>
  <c r="F105" i="3" s="1"/>
  <c r="C104" i="3"/>
  <c r="D104" i="3" s="1"/>
  <c r="E104" i="3" s="1"/>
  <c r="F104" i="3" s="1"/>
  <c r="C103" i="3"/>
  <c r="D103" i="3" s="1"/>
  <c r="E103" i="3" s="1"/>
  <c r="F103" i="3" s="1"/>
  <c r="C102" i="3"/>
  <c r="D102" i="3" s="1"/>
  <c r="E102" i="3" s="1"/>
  <c r="F102" i="3" s="1"/>
  <c r="C101" i="3"/>
  <c r="D101" i="3" s="1"/>
  <c r="E101" i="3" s="1"/>
  <c r="F101" i="3" s="1"/>
  <c r="C100" i="3"/>
  <c r="D100" i="3" s="1"/>
  <c r="E100" i="3" s="1"/>
  <c r="F100" i="3" s="1"/>
  <c r="C99" i="3"/>
  <c r="D99" i="3" s="1"/>
  <c r="E99" i="3" s="1"/>
  <c r="F99" i="3" s="1"/>
  <c r="C98" i="3"/>
  <c r="D98" i="3" s="1"/>
  <c r="E98" i="3" s="1"/>
  <c r="F98" i="3" s="1"/>
  <c r="C97" i="3"/>
  <c r="D97" i="3" s="1"/>
  <c r="E97" i="3" s="1"/>
  <c r="F97" i="3" s="1"/>
  <c r="C96" i="3"/>
  <c r="D96" i="3" s="1"/>
  <c r="E96" i="3" s="1"/>
  <c r="F96" i="3" s="1"/>
  <c r="C95" i="3"/>
  <c r="D95" i="3" s="1"/>
  <c r="E95" i="3" s="1"/>
  <c r="F95" i="3" s="1"/>
  <c r="C94" i="3"/>
  <c r="D94" i="3" s="1"/>
  <c r="E94" i="3" s="1"/>
  <c r="F94" i="3" s="1"/>
  <c r="C93" i="3"/>
  <c r="D93" i="3" s="1"/>
  <c r="E93" i="3" s="1"/>
  <c r="F93" i="3" s="1"/>
  <c r="C92" i="3"/>
  <c r="D92" i="3" s="1"/>
  <c r="E92" i="3" s="1"/>
  <c r="F92" i="3" s="1"/>
  <c r="C91" i="3"/>
  <c r="D91" i="3" s="1"/>
  <c r="E91" i="3" s="1"/>
  <c r="F91" i="3" s="1"/>
  <c r="C90" i="3"/>
  <c r="D90" i="3" s="1"/>
  <c r="E90" i="3" s="1"/>
  <c r="F90" i="3" s="1"/>
  <c r="C89" i="3"/>
  <c r="D89" i="3" s="1"/>
  <c r="E89" i="3" s="1"/>
  <c r="F89" i="3" s="1"/>
  <c r="C88" i="3"/>
  <c r="D88" i="3" s="1"/>
  <c r="E88" i="3" s="1"/>
  <c r="F88" i="3" s="1"/>
  <c r="C87" i="3"/>
  <c r="D87" i="3" s="1"/>
  <c r="E87" i="3" s="1"/>
  <c r="F87" i="3" s="1"/>
  <c r="C86" i="3"/>
  <c r="D86" i="3" s="1"/>
  <c r="E86" i="3" s="1"/>
  <c r="F86" i="3" s="1"/>
  <c r="C85" i="3"/>
  <c r="D85" i="3" s="1"/>
  <c r="E85" i="3" s="1"/>
  <c r="F85" i="3" s="1"/>
  <c r="C84" i="3"/>
  <c r="D84" i="3" s="1"/>
  <c r="E84" i="3" s="1"/>
  <c r="F84" i="3" s="1"/>
  <c r="C83" i="3"/>
  <c r="D83" i="3" s="1"/>
  <c r="E83" i="3" s="1"/>
  <c r="F83" i="3" s="1"/>
  <c r="C82" i="3"/>
  <c r="D82" i="3" s="1"/>
  <c r="E82" i="3" s="1"/>
  <c r="F82" i="3" s="1"/>
  <c r="C81" i="3"/>
  <c r="D81" i="3" s="1"/>
  <c r="E81" i="3" s="1"/>
  <c r="F81" i="3" s="1"/>
  <c r="C80" i="3"/>
  <c r="D80" i="3" s="1"/>
  <c r="E80" i="3" s="1"/>
  <c r="F80" i="3" s="1"/>
  <c r="C79" i="3"/>
  <c r="D79" i="3" s="1"/>
  <c r="E79" i="3" s="1"/>
  <c r="F79" i="3" s="1"/>
  <c r="C78" i="3"/>
  <c r="D78" i="3" s="1"/>
  <c r="E78" i="3" s="1"/>
  <c r="F78" i="3" s="1"/>
  <c r="C77" i="3"/>
  <c r="D77" i="3" s="1"/>
  <c r="E77" i="3" s="1"/>
  <c r="F77" i="3" s="1"/>
  <c r="C76" i="3"/>
  <c r="D76" i="3" s="1"/>
  <c r="E76" i="3" s="1"/>
  <c r="F76" i="3" s="1"/>
  <c r="C75" i="3"/>
  <c r="D75" i="3" s="1"/>
  <c r="E75" i="3" s="1"/>
  <c r="F75" i="3" s="1"/>
  <c r="C74" i="3"/>
  <c r="D74" i="3" s="1"/>
  <c r="E74" i="3" s="1"/>
  <c r="F74" i="3" s="1"/>
  <c r="C73" i="3"/>
  <c r="D73" i="3" s="1"/>
  <c r="E73" i="3" s="1"/>
  <c r="F73" i="3" s="1"/>
  <c r="C72" i="3"/>
  <c r="D72" i="3" s="1"/>
  <c r="E72" i="3" s="1"/>
  <c r="F72" i="3" s="1"/>
  <c r="C71" i="3"/>
  <c r="D71" i="3" s="1"/>
  <c r="E71" i="3" s="1"/>
  <c r="F71" i="3" s="1"/>
  <c r="C70" i="3"/>
  <c r="D70" i="3" s="1"/>
  <c r="E70" i="3" s="1"/>
  <c r="F70" i="3" s="1"/>
  <c r="C69" i="3"/>
  <c r="D69" i="3" s="1"/>
  <c r="E69" i="3" s="1"/>
  <c r="F69" i="3" s="1"/>
  <c r="C68" i="3"/>
  <c r="D68" i="3" s="1"/>
  <c r="E68" i="3" s="1"/>
  <c r="F68" i="3" s="1"/>
  <c r="C67" i="3"/>
  <c r="D67" i="3" s="1"/>
  <c r="E67" i="3" s="1"/>
  <c r="F67" i="3" s="1"/>
  <c r="C66" i="3"/>
  <c r="D66" i="3" s="1"/>
  <c r="E66" i="3" s="1"/>
  <c r="F66" i="3" s="1"/>
  <c r="C65" i="3"/>
  <c r="D65" i="3" s="1"/>
  <c r="E65" i="3" s="1"/>
  <c r="F65" i="3" s="1"/>
  <c r="C64" i="3"/>
  <c r="D64" i="3" s="1"/>
  <c r="E64" i="3" s="1"/>
  <c r="F64" i="3" s="1"/>
  <c r="C63" i="3"/>
  <c r="D63" i="3" s="1"/>
  <c r="E63" i="3" s="1"/>
  <c r="F63" i="3" s="1"/>
  <c r="C62" i="3"/>
  <c r="D62" i="3" s="1"/>
  <c r="E62" i="3" s="1"/>
  <c r="F62" i="3" s="1"/>
  <c r="C61" i="3"/>
  <c r="D61" i="3" s="1"/>
  <c r="E61" i="3" s="1"/>
  <c r="F61" i="3" s="1"/>
  <c r="C60" i="3"/>
  <c r="D60" i="3" s="1"/>
  <c r="E60" i="3" s="1"/>
  <c r="F60" i="3" s="1"/>
  <c r="C59" i="3"/>
  <c r="D59" i="3" s="1"/>
  <c r="E59" i="3" s="1"/>
  <c r="F59" i="3" s="1"/>
  <c r="C58" i="3"/>
  <c r="D58" i="3" s="1"/>
  <c r="E58" i="3" s="1"/>
  <c r="F58" i="3" s="1"/>
  <c r="C57" i="3"/>
  <c r="D57" i="3" s="1"/>
  <c r="E57" i="3" s="1"/>
  <c r="F57" i="3" s="1"/>
  <c r="C56" i="3"/>
  <c r="D56" i="3" s="1"/>
  <c r="E56" i="3" s="1"/>
  <c r="F56" i="3" s="1"/>
  <c r="C55" i="3"/>
  <c r="D55" i="3" s="1"/>
  <c r="E55" i="3" s="1"/>
  <c r="F55" i="3" s="1"/>
  <c r="C54" i="3"/>
  <c r="D54" i="3" s="1"/>
  <c r="E54" i="3" s="1"/>
  <c r="F54" i="3" s="1"/>
  <c r="C53" i="3"/>
  <c r="D53" i="3" s="1"/>
  <c r="E53" i="3" s="1"/>
  <c r="F53" i="3" s="1"/>
  <c r="C52" i="3"/>
  <c r="D52" i="3" s="1"/>
  <c r="E52" i="3" s="1"/>
  <c r="F52" i="3" s="1"/>
  <c r="C51" i="3"/>
  <c r="D51" i="3" s="1"/>
  <c r="E51" i="3" s="1"/>
  <c r="F51" i="3" s="1"/>
  <c r="C50" i="3"/>
  <c r="D50" i="3" s="1"/>
  <c r="E50" i="3" s="1"/>
  <c r="F50" i="3" s="1"/>
  <c r="C49" i="3"/>
  <c r="D49" i="3" s="1"/>
  <c r="E49" i="3" s="1"/>
  <c r="F49" i="3" s="1"/>
  <c r="C48" i="3"/>
  <c r="D48" i="3" s="1"/>
  <c r="E48" i="3" s="1"/>
  <c r="F48" i="3" s="1"/>
  <c r="C47" i="3"/>
  <c r="D47" i="3" s="1"/>
  <c r="E47" i="3" s="1"/>
  <c r="F47" i="3" s="1"/>
  <c r="C46" i="3"/>
  <c r="D46" i="3" s="1"/>
  <c r="E46" i="3" s="1"/>
  <c r="F46" i="3" s="1"/>
  <c r="C45" i="3"/>
  <c r="D45" i="3" s="1"/>
  <c r="E45" i="3" s="1"/>
  <c r="F45" i="3" s="1"/>
  <c r="C44" i="3"/>
  <c r="D44" i="3" s="1"/>
  <c r="E44" i="3" s="1"/>
  <c r="F44" i="3" s="1"/>
  <c r="C43" i="3"/>
  <c r="D43" i="3" s="1"/>
  <c r="E43" i="3" s="1"/>
  <c r="F43" i="3" s="1"/>
  <c r="C42" i="3"/>
  <c r="D42" i="3" s="1"/>
  <c r="E42" i="3" s="1"/>
  <c r="F42" i="3" s="1"/>
  <c r="C41" i="3"/>
  <c r="D41" i="3" s="1"/>
  <c r="E41" i="3" s="1"/>
  <c r="F41" i="3" s="1"/>
  <c r="C40" i="3"/>
  <c r="D40" i="3" s="1"/>
  <c r="E40" i="3" s="1"/>
  <c r="F40" i="3" s="1"/>
  <c r="C39" i="3"/>
  <c r="D39" i="3" s="1"/>
  <c r="E39" i="3" s="1"/>
  <c r="F39" i="3" s="1"/>
  <c r="C38" i="3"/>
  <c r="D38" i="3" s="1"/>
  <c r="E38" i="3" s="1"/>
  <c r="F38" i="3" s="1"/>
  <c r="C37" i="3"/>
  <c r="D37" i="3" s="1"/>
  <c r="E37" i="3" s="1"/>
  <c r="F37" i="3" s="1"/>
  <c r="C36" i="3"/>
  <c r="D36" i="3" s="1"/>
  <c r="E36" i="3" s="1"/>
  <c r="F36" i="3" s="1"/>
  <c r="C35" i="3"/>
  <c r="D35" i="3" s="1"/>
  <c r="E35" i="3" s="1"/>
  <c r="F35" i="3" s="1"/>
  <c r="C34" i="3"/>
  <c r="D34" i="3" s="1"/>
  <c r="E34" i="3" s="1"/>
  <c r="F34" i="3" s="1"/>
  <c r="C33" i="3"/>
  <c r="D33" i="3" s="1"/>
  <c r="E33" i="3" s="1"/>
  <c r="F33" i="3" s="1"/>
  <c r="C32" i="3"/>
  <c r="D32" i="3" s="1"/>
  <c r="E32" i="3" s="1"/>
  <c r="F32" i="3" s="1"/>
  <c r="C31" i="3"/>
  <c r="D31" i="3" s="1"/>
  <c r="E31" i="3" s="1"/>
  <c r="F31" i="3" s="1"/>
  <c r="C30" i="3"/>
  <c r="D30" i="3" s="1"/>
  <c r="E30" i="3" s="1"/>
  <c r="F30" i="3" s="1"/>
  <c r="C29" i="3"/>
  <c r="D29" i="3" s="1"/>
  <c r="E29" i="3" s="1"/>
  <c r="F29" i="3" s="1"/>
  <c r="C28" i="3"/>
  <c r="D28" i="3" s="1"/>
  <c r="E28" i="3" s="1"/>
  <c r="F28" i="3" s="1"/>
  <c r="C27" i="3"/>
  <c r="D27" i="3" s="1"/>
  <c r="E27" i="3" s="1"/>
  <c r="F27" i="3" s="1"/>
  <c r="C26" i="3"/>
  <c r="D26" i="3" s="1"/>
  <c r="E26" i="3" s="1"/>
  <c r="F26" i="3" s="1"/>
  <c r="C25" i="3"/>
  <c r="D25" i="3" s="1"/>
  <c r="E25" i="3" s="1"/>
  <c r="F25" i="3" s="1"/>
  <c r="C24" i="3"/>
  <c r="D24" i="3" s="1"/>
  <c r="E24" i="3" s="1"/>
  <c r="F24" i="3" s="1"/>
  <c r="C23" i="3"/>
  <c r="D23" i="3" s="1"/>
  <c r="E23" i="3" s="1"/>
  <c r="F23" i="3" s="1"/>
  <c r="C22" i="3"/>
  <c r="D22" i="3" s="1"/>
  <c r="E22" i="3" s="1"/>
  <c r="F22" i="3" s="1"/>
  <c r="C21" i="3"/>
  <c r="D21" i="3" s="1"/>
  <c r="E21" i="3" s="1"/>
  <c r="F21" i="3" s="1"/>
  <c r="C20" i="3"/>
  <c r="D20" i="3" s="1"/>
  <c r="E20" i="3" s="1"/>
  <c r="F20" i="3" s="1"/>
  <c r="C19" i="3"/>
  <c r="D19" i="3" s="1"/>
  <c r="E19" i="3" s="1"/>
  <c r="F19" i="3" s="1"/>
  <c r="C18" i="3"/>
  <c r="D18" i="3" s="1"/>
  <c r="E18" i="3" s="1"/>
  <c r="F18" i="3" s="1"/>
  <c r="C17" i="3"/>
  <c r="D17" i="3" s="1"/>
  <c r="E17" i="3" s="1"/>
  <c r="F17" i="3" s="1"/>
  <c r="C16" i="3"/>
  <c r="D16" i="3" s="1"/>
  <c r="E16" i="3" s="1"/>
  <c r="F16" i="3" s="1"/>
  <c r="C15" i="3"/>
  <c r="D15" i="3" s="1"/>
  <c r="E15" i="3" s="1"/>
  <c r="F15" i="3" s="1"/>
  <c r="C14" i="3"/>
  <c r="D14" i="3" s="1"/>
  <c r="E14" i="3" s="1"/>
  <c r="F14" i="3" s="1"/>
  <c r="C13" i="3"/>
  <c r="D13" i="3" s="1"/>
  <c r="E13" i="3" s="1"/>
  <c r="F13" i="3" s="1"/>
  <c r="C12" i="3"/>
  <c r="D12" i="3" s="1"/>
  <c r="E12" i="3" s="1"/>
  <c r="F12" i="3" s="1"/>
  <c r="C11" i="3"/>
  <c r="D11" i="3" s="1"/>
  <c r="E11" i="3" s="1"/>
  <c r="F11" i="3" s="1"/>
  <c r="C10" i="3"/>
  <c r="D10" i="3" s="1"/>
  <c r="E10" i="3" s="1"/>
  <c r="F10" i="3" s="1"/>
  <c r="C9" i="3"/>
  <c r="D9" i="3" s="1"/>
  <c r="E9" i="3" s="1"/>
  <c r="F9" i="3" s="1"/>
  <c r="C8" i="3"/>
  <c r="D8" i="3" s="1"/>
  <c r="E8" i="3" s="1"/>
  <c r="F8" i="3" s="1"/>
  <c r="C7" i="3"/>
  <c r="D7" i="3" s="1"/>
  <c r="E7" i="3" s="1"/>
  <c r="F7" i="3" s="1"/>
  <c r="C6" i="3"/>
  <c r="D6" i="3" s="1"/>
  <c r="E6" i="3" s="1"/>
  <c r="F6" i="3" s="1"/>
  <c r="C5" i="3"/>
  <c r="D5" i="3" s="1"/>
  <c r="E5" i="3" s="1"/>
  <c r="F5" i="3" s="1"/>
  <c r="C4" i="3"/>
  <c r="D4" i="3" s="1"/>
  <c r="E4" i="3" s="1"/>
  <c r="F4" i="3" s="1"/>
  <c r="C3" i="3"/>
  <c r="D3" i="3" s="1"/>
  <c r="J20" i="4" l="1"/>
  <c r="J17" i="4"/>
  <c r="K18" i="4"/>
  <c r="K17" i="4"/>
  <c r="H3" i="4"/>
  <c r="E3" i="3"/>
  <c r="F3" i="3" s="1"/>
  <c r="I3" i="3" s="1"/>
  <c r="J3" i="3" s="1"/>
  <c r="H3" i="3"/>
  <c r="G3" i="3"/>
  <c r="E8" i="4" l="1"/>
  <c r="F8" i="4" s="1"/>
  <c r="G8" i="4" s="1"/>
  <c r="E60" i="4"/>
  <c r="F60" i="4" s="1"/>
  <c r="G60" i="4" s="1"/>
  <c r="E384" i="4"/>
  <c r="F384" i="4" s="1"/>
  <c r="G384" i="4" s="1"/>
  <c r="E352" i="4"/>
  <c r="F352" i="4" s="1"/>
  <c r="G352" i="4" s="1"/>
  <c r="E354" i="4"/>
  <c r="F354" i="4" s="1"/>
  <c r="G354" i="4" s="1"/>
  <c r="E258" i="4"/>
  <c r="F258" i="4" s="1"/>
  <c r="G258" i="4" s="1"/>
  <c r="E465" i="4"/>
  <c r="F465" i="4" s="1"/>
  <c r="G465" i="4" s="1"/>
  <c r="E275" i="4"/>
  <c r="F275" i="4" s="1"/>
  <c r="G275" i="4" s="1"/>
  <c r="E159" i="4"/>
  <c r="F159" i="4" s="1"/>
  <c r="G159" i="4" s="1"/>
  <c r="E143" i="4"/>
  <c r="F143" i="4" s="1"/>
  <c r="G143" i="4" s="1"/>
  <c r="E311" i="4"/>
  <c r="F311" i="4" s="1"/>
  <c r="G311" i="4" s="1"/>
  <c r="E350" i="4"/>
  <c r="F350" i="4" s="1"/>
  <c r="G350" i="4" s="1"/>
  <c r="E267" i="4"/>
  <c r="F267" i="4" s="1"/>
  <c r="G267" i="4" s="1"/>
  <c r="E204" i="4"/>
  <c r="F204" i="4" s="1"/>
  <c r="G204" i="4" s="1"/>
  <c r="E140" i="4"/>
  <c r="F140" i="4" s="1"/>
  <c r="G140" i="4" s="1"/>
  <c r="E88" i="4"/>
  <c r="F88" i="4" s="1"/>
  <c r="G88" i="4" s="1"/>
  <c r="E72" i="4"/>
  <c r="F72" i="4" s="1"/>
  <c r="G72" i="4" s="1"/>
  <c r="E58" i="4"/>
  <c r="F58" i="4" s="1"/>
  <c r="G58" i="4" s="1"/>
  <c r="E42" i="4"/>
  <c r="F42" i="4" s="1"/>
  <c r="G42" i="4" s="1"/>
  <c r="E26" i="4"/>
  <c r="F26" i="4" s="1"/>
  <c r="G26" i="4" s="1"/>
  <c r="E10" i="4"/>
  <c r="F10" i="4" s="1"/>
  <c r="G10" i="4" s="1"/>
  <c r="E43" i="4"/>
  <c r="F43" i="4" s="1"/>
  <c r="G43" i="4" s="1"/>
  <c r="E303" i="4"/>
  <c r="F303" i="4" s="1"/>
  <c r="G303" i="4" s="1"/>
  <c r="E192" i="4"/>
  <c r="F192" i="4" s="1"/>
  <c r="G192" i="4" s="1"/>
  <c r="E128" i="4"/>
  <c r="F128" i="4" s="1"/>
  <c r="G128" i="4" s="1"/>
  <c r="E11" i="4"/>
  <c r="F11" i="4" s="1"/>
  <c r="G11" i="4" s="1"/>
  <c r="E244" i="4"/>
  <c r="F244" i="4" s="1"/>
  <c r="G244" i="4" s="1"/>
  <c r="E180" i="4"/>
  <c r="F180" i="4" s="1"/>
  <c r="G180" i="4" s="1"/>
  <c r="E116" i="4"/>
  <c r="F116" i="4" s="1"/>
  <c r="G116" i="4" s="1"/>
  <c r="E76" i="4"/>
  <c r="F76" i="4" s="1"/>
  <c r="G76" i="4" s="1"/>
  <c r="E216" i="4"/>
  <c r="F216" i="4" s="1"/>
  <c r="G216" i="4" s="1"/>
  <c r="E136" i="4"/>
  <c r="F136" i="4" s="1"/>
  <c r="G136" i="4" s="1"/>
  <c r="E51" i="4"/>
  <c r="F51" i="4" s="1"/>
  <c r="G51" i="4" s="1"/>
  <c r="E23" i="4"/>
  <c r="F23" i="4" s="1"/>
  <c r="G23" i="4" s="1"/>
  <c r="E9" i="4"/>
  <c r="F9" i="4" s="1"/>
  <c r="G9" i="4" s="1"/>
  <c r="E25" i="4"/>
  <c r="F25" i="4" s="1"/>
  <c r="G25" i="4" s="1"/>
  <c r="E41" i="4"/>
  <c r="F41" i="4" s="1"/>
  <c r="G41" i="4" s="1"/>
  <c r="E57" i="4"/>
  <c r="F57" i="4" s="1"/>
  <c r="G57" i="4" s="1"/>
  <c r="E85" i="4"/>
  <c r="F85" i="4" s="1"/>
  <c r="G85" i="4" s="1"/>
  <c r="E129" i="4"/>
  <c r="F129" i="4" s="1"/>
  <c r="G129" i="4" s="1"/>
  <c r="E161" i="4"/>
  <c r="F161" i="4" s="1"/>
  <c r="G161" i="4" s="1"/>
  <c r="E186" i="4"/>
  <c r="F186" i="4" s="1"/>
  <c r="G186" i="4" s="1"/>
  <c r="E215" i="4"/>
  <c r="F215" i="4" s="1"/>
  <c r="G215" i="4" s="1"/>
  <c r="E234" i="4"/>
  <c r="F234" i="4" s="1"/>
  <c r="G234" i="4" s="1"/>
  <c r="E280" i="4"/>
  <c r="F280" i="4" s="1"/>
  <c r="G280" i="4" s="1"/>
  <c r="E66" i="4"/>
  <c r="F66" i="4" s="1"/>
  <c r="G66" i="4" s="1"/>
  <c r="E99" i="4"/>
  <c r="F99" i="4" s="1"/>
  <c r="G99" i="4" s="1"/>
  <c r="E118" i="4"/>
  <c r="F118" i="4" s="1"/>
  <c r="G118" i="4" s="1"/>
  <c r="E141" i="4"/>
  <c r="F141" i="4" s="1"/>
  <c r="G141" i="4" s="1"/>
  <c r="E173" i="4"/>
  <c r="F173" i="4" s="1"/>
  <c r="G173" i="4" s="1"/>
  <c r="E195" i="4"/>
  <c r="F195" i="4" s="1"/>
  <c r="G195" i="4" s="1"/>
  <c r="E214" i="4"/>
  <c r="F214" i="4" s="1"/>
  <c r="G214" i="4" s="1"/>
  <c r="E237" i="4"/>
  <c r="F237" i="4" s="1"/>
  <c r="G237" i="4" s="1"/>
  <c r="E91" i="4"/>
  <c r="F91" i="4" s="1"/>
  <c r="G91" i="4" s="1"/>
  <c r="E113" i="4"/>
  <c r="F113" i="4" s="1"/>
  <c r="G113" i="4" s="1"/>
  <c r="E63" i="4"/>
  <c r="F63" i="4" s="1"/>
  <c r="G63" i="4" s="1"/>
  <c r="E95" i="4"/>
  <c r="F95" i="4" s="1"/>
  <c r="G95" i="4" s="1"/>
  <c r="E114" i="4"/>
  <c r="F114" i="4" s="1"/>
  <c r="G114" i="4" s="1"/>
  <c r="E137" i="4"/>
  <c r="F137" i="4" s="1"/>
  <c r="G137" i="4" s="1"/>
  <c r="E169" i="4"/>
  <c r="F169" i="4" s="1"/>
  <c r="G169" i="4" s="1"/>
  <c r="E194" i="4"/>
  <c r="F194" i="4" s="1"/>
  <c r="G194" i="4" s="1"/>
  <c r="E217" i="4"/>
  <c r="F217" i="4" s="1"/>
  <c r="G217" i="4" s="1"/>
  <c r="E239" i="4"/>
  <c r="F239" i="4" s="1"/>
  <c r="G239" i="4" s="1"/>
  <c r="E318" i="4"/>
  <c r="F318" i="4" s="1"/>
  <c r="G318" i="4" s="1"/>
  <c r="E70" i="4"/>
  <c r="F70" i="4" s="1"/>
  <c r="G70" i="4" s="1"/>
  <c r="E101" i="4"/>
  <c r="F101" i="4" s="1"/>
  <c r="G101" i="4" s="1"/>
  <c r="E123" i="4"/>
  <c r="F123" i="4" s="1"/>
  <c r="G123" i="4" s="1"/>
  <c r="E149" i="4"/>
  <c r="F149" i="4" s="1"/>
  <c r="G149" i="4" s="1"/>
  <c r="E181" i="4"/>
  <c r="F181" i="4" s="1"/>
  <c r="G181" i="4" s="1"/>
  <c r="E203" i="4"/>
  <c r="F203" i="4" s="1"/>
  <c r="G203" i="4" s="1"/>
  <c r="E222" i="4"/>
  <c r="F222" i="4" s="1"/>
  <c r="G222" i="4" s="1"/>
  <c r="E245" i="4"/>
  <c r="F245" i="4" s="1"/>
  <c r="G245" i="4" s="1"/>
  <c r="E260" i="4"/>
  <c r="F260" i="4" s="1"/>
  <c r="G260" i="4" s="1"/>
  <c r="E301" i="4"/>
  <c r="F301" i="4" s="1"/>
  <c r="G301" i="4" s="1"/>
  <c r="E359" i="4"/>
  <c r="F359" i="4" s="1"/>
  <c r="G359" i="4" s="1"/>
  <c r="E256" i="4"/>
  <c r="F256" i="4" s="1"/>
  <c r="G256" i="4" s="1"/>
  <c r="E297" i="4"/>
  <c r="F297" i="4" s="1"/>
  <c r="G297" i="4" s="1"/>
  <c r="E349" i="4"/>
  <c r="F349" i="4" s="1"/>
  <c r="G349" i="4" s="1"/>
  <c r="E284" i="4"/>
  <c r="F284" i="4" s="1"/>
  <c r="G284" i="4" s="1"/>
  <c r="E316" i="4"/>
  <c r="F316" i="4" s="1"/>
  <c r="G316" i="4" s="1"/>
  <c r="E323" i="4"/>
  <c r="F323" i="4" s="1"/>
  <c r="G323" i="4" s="1"/>
  <c r="E355" i="4"/>
  <c r="F355" i="4" s="1"/>
  <c r="G355" i="4" s="1"/>
  <c r="E377" i="4"/>
  <c r="F377" i="4" s="1"/>
  <c r="G377" i="4" s="1"/>
  <c r="E467" i="4"/>
  <c r="F467" i="4" s="1"/>
  <c r="G467" i="4" s="1"/>
  <c r="E341" i="4"/>
  <c r="F341" i="4" s="1"/>
  <c r="G341" i="4" s="1"/>
  <c r="E367" i="4"/>
  <c r="F367" i="4" s="1"/>
  <c r="G367" i="4" s="1"/>
  <c r="E12" i="4"/>
  <c r="F12" i="4" s="1"/>
  <c r="G12" i="4" s="1"/>
  <c r="E480" i="4"/>
  <c r="F480" i="4" s="1"/>
  <c r="G480" i="4" s="1"/>
  <c r="E437" i="4"/>
  <c r="F437" i="4" s="1"/>
  <c r="G437" i="4" s="1"/>
  <c r="E336" i="4"/>
  <c r="F336" i="4" s="1"/>
  <c r="G336" i="4" s="1"/>
  <c r="E306" i="4"/>
  <c r="F306" i="4" s="1"/>
  <c r="G306" i="4" s="1"/>
  <c r="E374" i="4"/>
  <c r="F374" i="4" s="1"/>
  <c r="G374" i="4" s="1"/>
  <c r="E346" i="4"/>
  <c r="F346" i="4" s="1"/>
  <c r="G346" i="4" s="1"/>
  <c r="E250" i="4"/>
  <c r="F250" i="4" s="1"/>
  <c r="G250" i="4" s="1"/>
  <c r="E155" i="4"/>
  <c r="F155" i="4" s="1"/>
  <c r="G155" i="4" s="1"/>
  <c r="E139" i="4"/>
  <c r="F139" i="4" s="1"/>
  <c r="G139" i="4" s="1"/>
  <c r="E295" i="4"/>
  <c r="F295" i="4" s="1"/>
  <c r="G295" i="4" s="1"/>
  <c r="E315" i="4"/>
  <c r="F315" i="4" s="1"/>
  <c r="G315" i="4" s="1"/>
  <c r="E287" i="4"/>
  <c r="F287" i="4" s="1"/>
  <c r="G287" i="4" s="1"/>
  <c r="E188" i="4"/>
  <c r="F188" i="4" s="1"/>
  <c r="G188" i="4" s="1"/>
  <c r="E124" i="4"/>
  <c r="F124" i="4" s="1"/>
  <c r="G124" i="4" s="1"/>
  <c r="E81" i="4"/>
  <c r="F81" i="4" s="1"/>
  <c r="G81" i="4" s="1"/>
  <c r="E65" i="4"/>
  <c r="F65" i="4" s="1"/>
  <c r="G65" i="4" s="1"/>
  <c r="E54" i="4"/>
  <c r="F54" i="4" s="1"/>
  <c r="G54" i="4" s="1"/>
  <c r="E38" i="4"/>
  <c r="F38" i="4" s="1"/>
  <c r="G38" i="4" s="1"/>
  <c r="E22" i="4"/>
  <c r="F22" i="4" s="1"/>
  <c r="G22" i="4" s="1"/>
  <c r="E6" i="4"/>
  <c r="F6" i="4" s="1"/>
  <c r="G6" i="4" s="1"/>
  <c r="E35" i="4"/>
  <c r="F35" i="4" s="1"/>
  <c r="G35" i="4" s="1"/>
  <c r="E240" i="4"/>
  <c r="F240" i="4" s="1"/>
  <c r="G240" i="4" s="1"/>
  <c r="E176" i="4"/>
  <c r="F176" i="4" s="1"/>
  <c r="G176" i="4" s="1"/>
  <c r="E112" i="4"/>
  <c r="F112" i="4" s="1"/>
  <c r="G112" i="4" s="1"/>
  <c r="E3" i="4"/>
  <c r="E228" i="4"/>
  <c r="F228" i="4" s="1"/>
  <c r="G228" i="4" s="1"/>
  <c r="E164" i="4"/>
  <c r="F164" i="4" s="1"/>
  <c r="G164" i="4" s="1"/>
  <c r="E100" i="4"/>
  <c r="F100" i="4" s="1"/>
  <c r="G100" i="4" s="1"/>
  <c r="E68" i="4"/>
  <c r="F68" i="4" s="1"/>
  <c r="G68" i="4" s="1"/>
  <c r="E184" i="4"/>
  <c r="F184" i="4" s="1"/>
  <c r="G184" i="4" s="1"/>
  <c r="E120" i="4"/>
  <c r="F120" i="4" s="1"/>
  <c r="G120" i="4" s="1"/>
  <c r="E39" i="4"/>
  <c r="F39" i="4" s="1"/>
  <c r="G39" i="4" s="1"/>
  <c r="E15" i="4"/>
  <c r="F15" i="4" s="1"/>
  <c r="G15" i="4" s="1"/>
  <c r="E13" i="4"/>
  <c r="F13" i="4" s="1"/>
  <c r="G13" i="4" s="1"/>
  <c r="E29" i="4"/>
  <c r="F29" i="4" s="1"/>
  <c r="G29" i="4" s="1"/>
  <c r="E45" i="4"/>
  <c r="F45" i="4" s="1"/>
  <c r="G45" i="4" s="1"/>
  <c r="E61" i="4"/>
  <c r="F61" i="4" s="1"/>
  <c r="G61" i="4" s="1"/>
  <c r="E93" i="4"/>
  <c r="F93" i="4" s="1"/>
  <c r="G93" i="4" s="1"/>
  <c r="E138" i="4"/>
  <c r="F138" i="4" s="1"/>
  <c r="G138" i="4" s="1"/>
  <c r="E170" i="4"/>
  <c r="F170" i="4" s="1"/>
  <c r="G170" i="4" s="1"/>
  <c r="E193" i="4"/>
  <c r="F193" i="4" s="1"/>
  <c r="G193" i="4" s="1"/>
  <c r="E218" i="4"/>
  <c r="F218" i="4" s="1"/>
  <c r="G218" i="4" s="1"/>
  <c r="E241" i="4"/>
  <c r="F241" i="4" s="1"/>
  <c r="G241" i="4" s="1"/>
  <c r="E375" i="4"/>
  <c r="F375" i="4" s="1"/>
  <c r="G375" i="4" s="1"/>
  <c r="E74" i="4"/>
  <c r="F74" i="4" s="1"/>
  <c r="G74" i="4" s="1"/>
  <c r="E102" i="4"/>
  <c r="F102" i="4" s="1"/>
  <c r="G102" i="4" s="1"/>
  <c r="E125" i="4"/>
  <c r="F125" i="4" s="1"/>
  <c r="G125" i="4" s="1"/>
  <c r="E150" i="4"/>
  <c r="F150" i="4" s="1"/>
  <c r="G150" i="4" s="1"/>
  <c r="E179" i="4"/>
  <c r="F179" i="4" s="1"/>
  <c r="G179" i="4" s="1"/>
  <c r="E198" i="4"/>
  <c r="F198" i="4" s="1"/>
  <c r="G198" i="4" s="1"/>
  <c r="E221" i="4"/>
  <c r="F221" i="4" s="1"/>
  <c r="G221" i="4" s="1"/>
  <c r="E243" i="4"/>
  <c r="F243" i="4" s="1"/>
  <c r="G243" i="4" s="1"/>
  <c r="E97" i="4"/>
  <c r="F97" i="4" s="1"/>
  <c r="G97" i="4" s="1"/>
  <c r="E119" i="4"/>
  <c r="F119" i="4" s="1"/>
  <c r="G119" i="4" s="1"/>
  <c r="E71" i="4"/>
  <c r="F71" i="4" s="1"/>
  <c r="G71" i="4" s="1"/>
  <c r="E98" i="4"/>
  <c r="F98" i="4" s="1"/>
  <c r="G98" i="4" s="1"/>
  <c r="E121" i="4"/>
  <c r="F121" i="4" s="1"/>
  <c r="G121" i="4" s="1"/>
  <c r="E146" i="4"/>
  <c r="F146" i="4" s="1"/>
  <c r="G146" i="4" s="1"/>
  <c r="E178" i="4"/>
  <c r="F178" i="4" s="1"/>
  <c r="G178" i="4" s="1"/>
  <c r="E201" i="4"/>
  <c r="F201" i="4" s="1"/>
  <c r="G201" i="4" s="1"/>
  <c r="E223" i="4"/>
  <c r="F223" i="4" s="1"/>
  <c r="G223" i="4" s="1"/>
  <c r="E242" i="4"/>
  <c r="F242" i="4" s="1"/>
  <c r="G242" i="4" s="1"/>
  <c r="E368" i="4"/>
  <c r="F368" i="4" s="1"/>
  <c r="G368" i="4" s="1"/>
  <c r="E78" i="4"/>
  <c r="F78" i="4" s="1"/>
  <c r="G78" i="4" s="1"/>
  <c r="E107" i="4"/>
  <c r="F107" i="4" s="1"/>
  <c r="G107" i="4" s="1"/>
  <c r="E126" i="4"/>
  <c r="F126" i="4" s="1"/>
  <c r="G126" i="4" s="1"/>
  <c r="E158" i="4"/>
  <c r="F158" i="4" s="1"/>
  <c r="G158" i="4" s="1"/>
  <c r="E187" i="4"/>
  <c r="F187" i="4" s="1"/>
  <c r="G187" i="4" s="1"/>
  <c r="E206" i="4"/>
  <c r="F206" i="4" s="1"/>
  <c r="G206" i="4" s="1"/>
  <c r="E229" i="4"/>
  <c r="F229" i="4" s="1"/>
  <c r="G229" i="4" s="1"/>
  <c r="E289" i="4"/>
  <c r="F289" i="4" s="1"/>
  <c r="G289" i="4" s="1"/>
  <c r="E276" i="4"/>
  <c r="F276" i="4" s="1"/>
  <c r="G276" i="4" s="1"/>
  <c r="E308" i="4"/>
  <c r="F308" i="4" s="1"/>
  <c r="G308" i="4" s="1"/>
  <c r="E365" i="4"/>
  <c r="F365" i="4" s="1"/>
  <c r="G365" i="4" s="1"/>
  <c r="E272" i="4"/>
  <c r="F272" i="4" s="1"/>
  <c r="G272" i="4" s="1"/>
  <c r="E304" i="4"/>
  <c r="F304" i="4" s="1"/>
  <c r="G304" i="4" s="1"/>
  <c r="E28" i="4"/>
  <c r="F28" i="4" s="1"/>
  <c r="G28" i="4" s="1"/>
  <c r="E444" i="4"/>
  <c r="F444" i="4" s="1"/>
  <c r="G444" i="4" s="1"/>
  <c r="E489" i="4"/>
  <c r="F489" i="4" s="1"/>
  <c r="G489" i="4" s="1"/>
  <c r="E477" i="4"/>
  <c r="F477" i="4" s="1"/>
  <c r="G477" i="4" s="1"/>
  <c r="E290" i="4"/>
  <c r="F290" i="4" s="1"/>
  <c r="G290" i="4" s="1"/>
  <c r="E277" i="4"/>
  <c r="F277" i="4" s="1"/>
  <c r="G277" i="4" s="1"/>
  <c r="E417" i="4"/>
  <c r="F417" i="4" s="1"/>
  <c r="G417" i="4" s="1"/>
  <c r="E171" i="4"/>
  <c r="F171" i="4" s="1"/>
  <c r="G171" i="4" s="1"/>
  <c r="E151" i="4"/>
  <c r="F151" i="4" s="1"/>
  <c r="G151" i="4" s="1"/>
  <c r="E481" i="4"/>
  <c r="F481" i="4" s="1"/>
  <c r="G481" i="4" s="1"/>
  <c r="E279" i="4"/>
  <c r="F279" i="4" s="1"/>
  <c r="G279" i="4" s="1"/>
  <c r="E299" i="4"/>
  <c r="F299" i="4" s="1"/>
  <c r="G299" i="4" s="1"/>
  <c r="E236" i="4"/>
  <c r="F236" i="4" s="1"/>
  <c r="G236" i="4" s="1"/>
  <c r="E172" i="4"/>
  <c r="F172" i="4" s="1"/>
  <c r="G172" i="4" s="1"/>
  <c r="E108" i="4"/>
  <c r="F108" i="4" s="1"/>
  <c r="G108" i="4" s="1"/>
  <c r="E80" i="4"/>
  <c r="F80" i="4" s="1"/>
  <c r="G80" i="4" s="1"/>
  <c r="E64" i="4"/>
  <c r="F64" i="4" s="1"/>
  <c r="G64" i="4" s="1"/>
  <c r="E50" i="4"/>
  <c r="F50" i="4" s="1"/>
  <c r="G50" i="4" s="1"/>
  <c r="E34" i="4"/>
  <c r="F34" i="4" s="1"/>
  <c r="G34" i="4" s="1"/>
  <c r="E18" i="4"/>
  <c r="F18" i="4" s="1"/>
  <c r="G18" i="4" s="1"/>
  <c r="E59" i="4"/>
  <c r="F59" i="4" s="1"/>
  <c r="G59" i="4" s="1"/>
  <c r="E19" i="4"/>
  <c r="F19" i="4" s="1"/>
  <c r="G19" i="4" s="1"/>
  <c r="E224" i="4"/>
  <c r="F224" i="4" s="1"/>
  <c r="G224" i="4" s="1"/>
  <c r="E160" i="4"/>
  <c r="F160" i="4" s="1"/>
  <c r="G160" i="4" s="1"/>
  <c r="E96" i="4"/>
  <c r="F96" i="4" s="1"/>
  <c r="G96" i="4" s="1"/>
  <c r="E319" i="4"/>
  <c r="F319" i="4" s="1"/>
  <c r="G319" i="4" s="1"/>
  <c r="E212" i="4"/>
  <c r="F212" i="4" s="1"/>
  <c r="G212" i="4" s="1"/>
  <c r="E148" i="4"/>
  <c r="F148" i="4" s="1"/>
  <c r="G148" i="4" s="1"/>
  <c r="E92" i="4"/>
  <c r="F92" i="4" s="1"/>
  <c r="G92" i="4" s="1"/>
  <c r="E271" i="4"/>
  <c r="F271" i="4" s="1"/>
  <c r="G271" i="4" s="1"/>
  <c r="E168" i="4"/>
  <c r="F168" i="4" s="1"/>
  <c r="G168" i="4" s="1"/>
  <c r="E104" i="4"/>
  <c r="F104" i="4" s="1"/>
  <c r="G104" i="4" s="1"/>
  <c r="E31" i="4"/>
  <c r="F31" i="4" s="1"/>
  <c r="G31" i="4" s="1"/>
  <c r="E7" i="4"/>
  <c r="F7" i="4" s="1"/>
  <c r="G7" i="4" s="1"/>
  <c r="E17" i="4"/>
  <c r="F17" i="4" s="1"/>
  <c r="G17" i="4" s="1"/>
  <c r="E33" i="4"/>
  <c r="F33" i="4" s="1"/>
  <c r="G33" i="4" s="1"/>
  <c r="E49" i="4"/>
  <c r="F49" i="4" s="1"/>
  <c r="G49" i="4" s="1"/>
  <c r="E69" i="4"/>
  <c r="F69" i="4" s="1"/>
  <c r="G69" i="4" s="1"/>
  <c r="E67" i="4"/>
  <c r="F67" i="4" s="1"/>
  <c r="G67" i="4" s="1"/>
  <c r="E145" i="4"/>
  <c r="F145" i="4" s="1"/>
  <c r="G145" i="4" s="1"/>
  <c r="E177" i="4"/>
  <c r="F177" i="4" s="1"/>
  <c r="G177" i="4" s="1"/>
  <c r="E202" i="4"/>
  <c r="F202" i="4" s="1"/>
  <c r="G202" i="4" s="1"/>
  <c r="E225" i="4"/>
  <c r="F225" i="4" s="1"/>
  <c r="G225" i="4" s="1"/>
  <c r="E247" i="4"/>
  <c r="F247" i="4" s="1"/>
  <c r="G247" i="4" s="1"/>
  <c r="E381" i="4"/>
  <c r="F381" i="4" s="1"/>
  <c r="G381" i="4" s="1"/>
  <c r="E82" i="4"/>
  <c r="F82" i="4" s="1"/>
  <c r="G82" i="4" s="1"/>
  <c r="E109" i="4"/>
  <c r="F109" i="4" s="1"/>
  <c r="G109" i="4" s="1"/>
  <c r="E131" i="4"/>
  <c r="F131" i="4" s="1"/>
  <c r="G131" i="4" s="1"/>
  <c r="E157" i="4"/>
  <c r="F157" i="4" s="1"/>
  <c r="G157" i="4" s="1"/>
  <c r="E182" i="4"/>
  <c r="F182" i="4" s="1"/>
  <c r="G182" i="4" s="1"/>
  <c r="E205" i="4"/>
  <c r="F205" i="4" s="1"/>
  <c r="G205" i="4" s="1"/>
  <c r="E227" i="4"/>
  <c r="F227" i="4" s="1"/>
  <c r="G227" i="4" s="1"/>
  <c r="E246" i="4"/>
  <c r="F246" i="4" s="1"/>
  <c r="G246" i="4" s="1"/>
  <c r="E103" i="4"/>
  <c r="F103" i="4" s="1"/>
  <c r="G103" i="4" s="1"/>
  <c r="E122" i="4"/>
  <c r="F122" i="4" s="1"/>
  <c r="G122" i="4" s="1"/>
  <c r="E79" i="4"/>
  <c r="F79" i="4" s="1"/>
  <c r="G79" i="4" s="1"/>
  <c r="E105" i="4"/>
  <c r="F105" i="4" s="1"/>
  <c r="G105" i="4" s="1"/>
  <c r="E127" i="4"/>
  <c r="F127" i="4" s="1"/>
  <c r="G127" i="4" s="1"/>
  <c r="E153" i="4"/>
  <c r="F153" i="4" s="1"/>
  <c r="G153" i="4" s="1"/>
  <c r="E185" i="4"/>
  <c r="F185" i="4" s="1"/>
  <c r="G185" i="4" s="1"/>
  <c r="E207" i="4"/>
  <c r="F207" i="4" s="1"/>
  <c r="G207" i="4" s="1"/>
  <c r="E226" i="4"/>
  <c r="F226" i="4" s="1"/>
  <c r="G226" i="4" s="1"/>
  <c r="E305" i="4"/>
  <c r="F305" i="4" s="1"/>
  <c r="G305" i="4" s="1"/>
  <c r="E75" i="4"/>
  <c r="F75" i="4" s="1"/>
  <c r="G75" i="4" s="1"/>
  <c r="E86" i="4"/>
  <c r="F86" i="4" s="1"/>
  <c r="G86" i="4" s="1"/>
  <c r="E110" i="4"/>
  <c r="F110" i="4" s="1"/>
  <c r="G110" i="4" s="1"/>
  <c r="E133" i="4"/>
  <c r="F133" i="4" s="1"/>
  <c r="G133" i="4" s="1"/>
  <c r="E165" i="4"/>
  <c r="F165" i="4" s="1"/>
  <c r="G165" i="4" s="1"/>
  <c r="E190" i="4"/>
  <c r="F190" i="4" s="1"/>
  <c r="G190" i="4" s="1"/>
  <c r="E213" i="4"/>
  <c r="F213" i="4" s="1"/>
  <c r="G213" i="4" s="1"/>
  <c r="E235" i="4"/>
  <c r="F235" i="4" s="1"/>
  <c r="G235" i="4" s="1"/>
  <c r="E296" i="4"/>
  <c r="F296" i="4" s="1"/>
  <c r="G296" i="4" s="1"/>
  <c r="E285" i="4"/>
  <c r="F285" i="4" s="1"/>
  <c r="G285" i="4" s="1"/>
  <c r="E314" i="4"/>
  <c r="F314" i="4" s="1"/>
  <c r="G314" i="4" s="1"/>
  <c r="E426" i="4"/>
  <c r="F426" i="4" s="1"/>
  <c r="G426" i="4" s="1"/>
  <c r="E281" i="4"/>
  <c r="F281" i="4" s="1"/>
  <c r="G281" i="4" s="1"/>
  <c r="E313" i="4"/>
  <c r="F313" i="4" s="1"/>
  <c r="G313" i="4" s="1"/>
  <c r="E248" i="4"/>
  <c r="F248" i="4" s="1"/>
  <c r="G248" i="4" s="1"/>
  <c r="E300" i="4"/>
  <c r="F300" i="4" s="1"/>
  <c r="G300" i="4" s="1"/>
  <c r="E333" i="4"/>
  <c r="F333" i="4" s="1"/>
  <c r="G333" i="4" s="1"/>
  <c r="E339" i="4"/>
  <c r="F339" i="4" s="1"/>
  <c r="G339" i="4" s="1"/>
  <c r="E364" i="4"/>
  <c r="F364" i="4" s="1"/>
  <c r="G364" i="4" s="1"/>
  <c r="E403" i="4"/>
  <c r="F403" i="4" s="1"/>
  <c r="G403" i="4" s="1"/>
  <c r="E325" i="4"/>
  <c r="F325" i="4" s="1"/>
  <c r="G325" i="4" s="1"/>
  <c r="E357" i="4"/>
  <c r="F357" i="4" s="1"/>
  <c r="G357" i="4" s="1"/>
  <c r="E471" i="4"/>
  <c r="F471" i="4" s="1"/>
  <c r="G471" i="4" s="1"/>
  <c r="E452" i="4"/>
  <c r="F452" i="4" s="1"/>
  <c r="G452" i="4" s="1"/>
  <c r="E430" i="4"/>
  <c r="F430" i="4" s="1"/>
  <c r="G430" i="4" s="1"/>
  <c r="E398" i="4"/>
  <c r="F398" i="4" s="1"/>
  <c r="G398" i="4" s="1"/>
  <c r="E482" i="4"/>
  <c r="F482" i="4" s="1"/>
  <c r="G482" i="4" s="1"/>
  <c r="E459" i="4"/>
  <c r="F459" i="4" s="1"/>
  <c r="G459" i="4" s="1"/>
  <c r="E434" i="4"/>
  <c r="F434" i="4" s="1"/>
  <c r="G434" i="4" s="1"/>
  <c r="E402" i="4"/>
  <c r="F402" i="4" s="1"/>
  <c r="G402" i="4" s="1"/>
  <c r="E486" i="4"/>
  <c r="F486" i="4" s="1"/>
  <c r="G486" i="4" s="1"/>
  <c r="E460" i="4"/>
  <c r="F460" i="4" s="1"/>
  <c r="G460" i="4" s="1"/>
  <c r="E431" i="4"/>
  <c r="F431" i="4" s="1"/>
  <c r="G431" i="4" s="1"/>
  <c r="E406" i="4"/>
  <c r="F406" i="4" s="1"/>
  <c r="G406" i="4" s="1"/>
  <c r="E383" i="4"/>
  <c r="F383" i="4" s="1"/>
  <c r="G383" i="4" s="1"/>
  <c r="E379" i="4"/>
  <c r="F379" i="4" s="1"/>
  <c r="G379" i="4" s="1"/>
  <c r="E353" i="4"/>
  <c r="F353" i="4" s="1"/>
  <c r="G353" i="4" s="1"/>
  <c r="E321" i="4"/>
  <c r="F321" i="4" s="1"/>
  <c r="G321" i="4" s="1"/>
  <c r="E400" i="4"/>
  <c r="F400" i="4" s="1"/>
  <c r="G400" i="4" s="1"/>
  <c r="E373" i="4"/>
  <c r="F373" i="4" s="1"/>
  <c r="G373" i="4" s="1"/>
  <c r="E474" i="4"/>
  <c r="F474" i="4" s="1"/>
  <c r="G474" i="4" s="1"/>
  <c r="E361" i="4"/>
  <c r="F361" i="4" s="1"/>
  <c r="G361" i="4" s="1"/>
  <c r="E327" i="4"/>
  <c r="F327" i="4" s="1"/>
  <c r="G327" i="4" s="1"/>
  <c r="E483" i="4"/>
  <c r="F483" i="4" s="1"/>
  <c r="G483" i="4" s="1"/>
  <c r="E317" i="4"/>
  <c r="F317" i="4" s="1"/>
  <c r="G317" i="4" s="1"/>
  <c r="E219" i="4"/>
  <c r="F219" i="4" s="1"/>
  <c r="G219" i="4" s="1"/>
  <c r="E117" i="4"/>
  <c r="F117" i="4" s="1"/>
  <c r="G117" i="4" s="1"/>
  <c r="E233" i="4"/>
  <c r="F233" i="4" s="1"/>
  <c r="G233" i="4" s="1"/>
  <c r="E130" i="4"/>
  <c r="F130" i="4" s="1"/>
  <c r="G130" i="4" s="1"/>
  <c r="E106" i="4"/>
  <c r="F106" i="4" s="1"/>
  <c r="G106" i="4" s="1"/>
  <c r="E189" i="4"/>
  <c r="F189" i="4" s="1"/>
  <c r="G189" i="4" s="1"/>
  <c r="E90" i="4"/>
  <c r="F90" i="4" s="1"/>
  <c r="G90" i="4" s="1"/>
  <c r="E209" i="4"/>
  <c r="F209" i="4" s="1"/>
  <c r="G209" i="4" s="1"/>
  <c r="E77" i="4"/>
  <c r="F77" i="4" s="1"/>
  <c r="G77" i="4" s="1"/>
  <c r="E5" i="4"/>
  <c r="F5" i="4" s="1"/>
  <c r="G5" i="4" s="1"/>
  <c r="E232" i="4"/>
  <c r="F232" i="4" s="1"/>
  <c r="G232" i="4" s="1"/>
  <c r="E255" i="4"/>
  <c r="F255" i="4" s="1"/>
  <c r="G255" i="4" s="1"/>
  <c r="E366" i="4"/>
  <c r="F366" i="4" s="1"/>
  <c r="G366" i="4" s="1"/>
  <c r="E46" i="4"/>
  <c r="F46" i="4" s="1"/>
  <c r="G46" i="4" s="1"/>
  <c r="E156" i="4"/>
  <c r="F156" i="4" s="1"/>
  <c r="G156" i="4" s="1"/>
  <c r="E334" i="4"/>
  <c r="F334" i="4" s="1"/>
  <c r="G334" i="4" s="1"/>
  <c r="E261" i="4"/>
  <c r="F261" i="4" s="1"/>
  <c r="G261" i="4" s="1"/>
  <c r="E412" i="4"/>
  <c r="F412" i="4" s="1"/>
  <c r="G412" i="4" s="1"/>
  <c r="E455" i="4"/>
  <c r="F455" i="4" s="1"/>
  <c r="G455" i="4" s="1"/>
  <c r="E407" i="4"/>
  <c r="F407" i="4" s="1"/>
  <c r="G407" i="4" s="1"/>
  <c r="E491" i="4"/>
  <c r="F491" i="4" s="1"/>
  <c r="G491" i="4" s="1"/>
  <c r="E440" i="4"/>
  <c r="F440" i="4" s="1"/>
  <c r="G440" i="4" s="1"/>
  <c r="E411" i="4"/>
  <c r="F411" i="4" s="1"/>
  <c r="G411" i="4" s="1"/>
  <c r="E463" i="4"/>
  <c r="F463" i="4" s="1"/>
  <c r="G463" i="4" s="1"/>
  <c r="E415" i="4"/>
  <c r="F415" i="4" s="1"/>
  <c r="G415" i="4" s="1"/>
  <c r="E382" i="4"/>
  <c r="F382" i="4" s="1"/>
  <c r="G382" i="4" s="1"/>
  <c r="E363" i="4"/>
  <c r="F363" i="4" s="1"/>
  <c r="G363" i="4" s="1"/>
  <c r="E451" i="4"/>
  <c r="F451" i="4" s="1"/>
  <c r="G451" i="4" s="1"/>
  <c r="E335" i="4"/>
  <c r="F335" i="4" s="1"/>
  <c r="G335" i="4" s="1"/>
  <c r="E419" i="4"/>
  <c r="F419" i="4" s="1"/>
  <c r="G419" i="4" s="1"/>
  <c r="E268" i="4"/>
  <c r="F268" i="4" s="1"/>
  <c r="G268" i="4" s="1"/>
  <c r="E238" i="4"/>
  <c r="F238" i="4" s="1"/>
  <c r="G238" i="4" s="1"/>
  <c r="E142" i="4"/>
  <c r="F142" i="4" s="1"/>
  <c r="G142" i="4" s="1"/>
  <c r="E312" i="4"/>
  <c r="F312" i="4" s="1"/>
  <c r="G312" i="4" s="1"/>
  <c r="E135" i="4"/>
  <c r="F135" i="4" s="1"/>
  <c r="G135" i="4" s="1"/>
  <c r="E211" i="4"/>
  <c r="F211" i="4" s="1"/>
  <c r="G211" i="4" s="1"/>
  <c r="E115" i="4"/>
  <c r="F115" i="4" s="1"/>
  <c r="G115" i="4" s="1"/>
  <c r="E231" i="4"/>
  <c r="F231" i="4" s="1"/>
  <c r="G231" i="4" s="1"/>
  <c r="E83" i="4"/>
  <c r="F83" i="4" s="1"/>
  <c r="G83" i="4" s="1"/>
  <c r="E21" i="4"/>
  <c r="F21" i="4" s="1"/>
  <c r="G21" i="4" s="1"/>
  <c r="E152" i="4"/>
  <c r="F152" i="4" s="1"/>
  <c r="G152" i="4" s="1"/>
  <c r="E196" i="4"/>
  <c r="F196" i="4" s="1"/>
  <c r="G196" i="4" s="1"/>
  <c r="E208" i="4"/>
  <c r="F208" i="4" s="1"/>
  <c r="G208" i="4" s="1"/>
  <c r="E30" i="4"/>
  <c r="F30" i="4" s="1"/>
  <c r="G30" i="4" s="1"/>
  <c r="E89" i="4"/>
  <c r="F89" i="4" s="1"/>
  <c r="G89" i="4" s="1"/>
  <c r="E263" i="4"/>
  <c r="F263" i="4" s="1"/>
  <c r="G263" i="4" s="1"/>
  <c r="E425" i="4"/>
  <c r="F425" i="4" s="1"/>
  <c r="G425" i="4" s="1"/>
  <c r="E468" i="4"/>
  <c r="F468" i="4" s="1"/>
  <c r="G468" i="4" s="1"/>
  <c r="E446" i="4"/>
  <c r="F446" i="4" s="1"/>
  <c r="G446" i="4" s="1"/>
  <c r="E423" i="4"/>
  <c r="F423" i="4" s="1"/>
  <c r="G423" i="4" s="1"/>
  <c r="E391" i="4"/>
  <c r="F391" i="4" s="1"/>
  <c r="G391" i="4" s="1"/>
  <c r="E475" i="4"/>
  <c r="F475" i="4" s="1"/>
  <c r="G475" i="4" s="1"/>
  <c r="E450" i="4"/>
  <c r="F450" i="4" s="1"/>
  <c r="G450" i="4" s="1"/>
  <c r="E427" i="4"/>
  <c r="F427" i="4" s="1"/>
  <c r="G427" i="4" s="1"/>
  <c r="E395" i="4"/>
  <c r="F395" i="4" s="1"/>
  <c r="G395" i="4" s="1"/>
  <c r="E479" i="4"/>
  <c r="F479" i="4" s="1"/>
  <c r="G479" i="4" s="1"/>
  <c r="E454" i="4"/>
  <c r="F454" i="4" s="1"/>
  <c r="G454" i="4" s="1"/>
  <c r="E428" i="4"/>
  <c r="F428" i="4" s="1"/>
  <c r="G428" i="4" s="1"/>
  <c r="E399" i="4"/>
  <c r="F399" i="4" s="1"/>
  <c r="G399" i="4" s="1"/>
  <c r="E442" i="4"/>
  <c r="F442" i="4" s="1"/>
  <c r="G442" i="4" s="1"/>
  <c r="E372" i="4"/>
  <c r="F372" i="4" s="1"/>
  <c r="G372" i="4" s="1"/>
  <c r="E347" i="4"/>
  <c r="F347" i="4" s="1"/>
  <c r="G347" i="4" s="1"/>
  <c r="E464" i="4"/>
  <c r="F464" i="4" s="1"/>
  <c r="G464" i="4" s="1"/>
  <c r="E394" i="4"/>
  <c r="F394" i="4" s="1"/>
  <c r="G394" i="4" s="1"/>
  <c r="E360" i="4"/>
  <c r="F360" i="4" s="1"/>
  <c r="G360" i="4" s="1"/>
  <c r="E410" i="4"/>
  <c r="F410" i="4" s="1"/>
  <c r="G410" i="4" s="1"/>
  <c r="E345" i="4"/>
  <c r="F345" i="4" s="1"/>
  <c r="G345" i="4" s="1"/>
  <c r="E309" i="4"/>
  <c r="F309" i="4" s="1"/>
  <c r="G309" i="4" s="1"/>
  <c r="E343" i="4"/>
  <c r="F343" i="4" s="1"/>
  <c r="G343" i="4" s="1"/>
  <c r="E292" i="4"/>
  <c r="F292" i="4" s="1"/>
  <c r="G292" i="4" s="1"/>
  <c r="E197" i="4"/>
  <c r="F197" i="4" s="1"/>
  <c r="G197" i="4" s="1"/>
  <c r="E94" i="4"/>
  <c r="F94" i="4" s="1"/>
  <c r="G94" i="4" s="1"/>
  <c r="E210" i="4"/>
  <c r="F210" i="4" s="1"/>
  <c r="G210" i="4" s="1"/>
  <c r="E111" i="4"/>
  <c r="F111" i="4" s="1"/>
  <c r="G111" i="4" s="1"/>
  <c r="E264" i="4"/>
  <c r="F264" i="4" s="1"/>
  <c r="G264" i="4" s="1"/>
  <c r="E166" i="4"/>
  <c r="F166" i="4" s="1"/>
  <c r="G166" i="4" s="1"/>
  <c r="E490" i="4"/>
  <c r="F490" i="4" s="1"/>
  <c r="G490" i="4" s="1"/>
  <c r="E183" i="4"/>
  <c r="F183" i="4" s="1"/>
  <c r="G183" i="4" s="1"/>
  <c r="E53" i="4"/>
  <c r="F53" i="4" s="1"/>
  <c r="G53" i="4" s="1"/>
  <c r="E27" i="4"/>
  <c r="F27" i="4" s="1"/>
  <c r="G27" i="4" s="1"/>
  <c r="E84" i="4"/>
  <c r="F84" i="4" s="1"/>
  <c r="G84" i="4" s="1"/>
  <c r="E200" i="4"/>
  <c r="F200" i="4" s="1"/>
  <c r="G200" i="4" s="1"/>
  <c r="E47" i="4"/>
  <c r="F47" i="4" s="1"/>
  <c r="G47" i="4" s="1"/>
  <c r="E62" i="4"/>
  <c r="F62" i="4" s="1"/>
  <c r="G62" i="4" s="1"/>
  <c r="E220" i="4"/>
  <c r="F220" i="4" s="1"/>
  <c r="G220" i="4" s="1"/>
  <c r="E147" i="4"/>
  <c r="F147" i="4" s="1"/>
  <c r="G147" i="4" s="1"/>
  <c r="E274" i="4"/>
  <c r="F274" i="4" s="1"/>
  <c r="G274" i="4" s="1"/>
  <c r="E44" i="4"/>
  <c r="F44" i="4" s="1"/>
  <c r="G44" i="4" s="1"/>
  <c r="E478" i="4"/>
  <c r="F478" i="4" s="1"/>
  <c r="G478" i="4" s="1"/>
  <c r="E436" i="4"/>
  <c r="F436" i="4" s="1"/>
  <c r="G436" i="4" s="1"/>
  <c r="E466" i="4"/>
  <c r="F466" i="4" s="1"/>
  <c r="G466" i="4" s="1"/>
  <c r="E386" i="4"/>
  <c r="F386" i="4" s="1"/>
  <c r="G386" i="4" s="1"/>
  <c r="E438" i="4"/>
  <c r="F438" i="4" s="1"/>
  <c r="G438" i="4" s="1"/>
  <c r="E390" i="4"/>
  <c r="F390" i="4" s="1"/>
  <c r="G390" i="4" s="1"/>
  <c r="E331" i="4"/>
  <c r="F331" i="4" s="1"/>
  <c r="G331" i="4" s="1"/>
  <c r="E376" i="4"/>
  <c r="F376" i="4" s="1"/>
  <c r="G376" i="4" s="1"/>
  <c r="E371" i="4"/>
  <c r="F371" i="4" s="1"/>
  <c r="G371" i="4" s="1"/>
  <c r="E432" i="4"/>
  <c r="F432" i="4" s="1"/>
  <c r="G432" i="4" s="1"/>
  <c r="E162" i="4"/>
  <c r="F162" i="4" s="1"/>
  <c r="G162" i="4" s="1"/>
  <c r="E307" i="4"/>
  <c r="F307" i="4" s="1"/>
  <c r="G307" i="4" s="1"/>
  <c r="E487" i="4"/>
  <c r="F487" i="4" s="1"/>
  <c r="G487" i="4" s="1"/>
  <c r="E462" i="4"/>
  <c r="F462" i="4" s="1"/>
  <c r="G462" i="4" s="1"/>
  <c r="E439" i="4"/>
  <c r="F439" i="4" s="1"/>
  <c r="G439" i="4" s="1"/>
  <c r="E414" i="4"/>
  <c r="F414" i="4" s="1"/>
  <c r="G414" i="4" s="1"/>
  <c r="E493" i="4"/>
  <c r="F493" i="4" s="1"/>
  <c r="G493" i="4" s="1"/>
  <c r="E472" i="4"/>
  <c r="F472" i="4" s="1"/>
  <c r="G472" i="4" s="1"/>
  <c r="E443" i="4"/>
  <c r="F443" i="4" s="1"/>
  <c r="G443" i="4" s="1"/>
  <c r="E418" i="4"/>
  <c r="F418" i="4" s="1"/>
  <c r="G418" i="4" s="1"/>
  <c r="E392" i="4"/>
  <c r="F392" i="4" s="1"/>
  <c r="G392" i="4" s="1"/>
  <c r="E470" i="4"/>
  <c r="F470" i="4" s="1"/>
  <c r="G470" i="4" s="1"/>
  <c r="E447" i="4"/>
  <c r="F447" i="4" s="1"/>
  <c r="G447" i="4" s="1"/>
  <c r="E422" i="4"/>
  <c r="F422" i="4" s="1"/>
  <c r="G422" i="4" s="1"/>
  <c r="E396" i="4"/>
  <c r="F396" i="4" s="1"/>
  <c r="G396" i="4" s="1"/>
  <c r="E435" i="4"/>
  <c r="F435" i="4" s="1"/>
  <c r="G435" i="4" s="1"/>
  <c r="E369" i="4"/>
  <c r="F369" i="4" s="1"/>
  <c r="G369" i="4" s="1"/>
  <c r="E337" i="4"/>
  <c r="F337" i="4" s="1"/>
  <c r="G337" i="4" s="1"/>
  <c r="E458" i="4"/>
  <c r="F458" i="4" s="1"/>
  <c r="G458" i="4" s="1"/>
  <c r="E387" i="4"/>
  <c r="F387" i="4" s="1"/>
  <c r="G387" i="4" s="1"/>
  <c r="E351" i="4"/>
  <c r="F351" i="4" s="1"/>
  <c r="G351" i="4" s="1"/>
  <c r="E380" i="4"/>
  <c r="F380" i="4" s="1"/>
  <c r="G380" i="4" s="1"/>
  <c r="E329" i="4"/>
  <c r="F329" i="4" s="1"/>
  <c r="G329" i="4" s="1"/>
  <c r="E293" i="4"/>
  <c r="F293" i="4" s="1"/>
  <c r="G293" i="4" s="1"/>
  <c r="E288" i="4"/>
  <c r="F288" i="4" s="1"/>
  <c r="G288" i="4" s="1"/>
  <c r="E252" i="4"/>
  <c r="F252" i="4" s="1"/>
  <c r="G252" i="4" s="1"/>
  <c r="E174" i="4"/>
  <c r="F174" i="4" s="1"/>
  <c r="G174" i="4" s="1"/>
  <c r="E199" i="4"/>
  <c r="F199" i="4" s="1"/>
  <c r="G199" i="4" s="1"/>
  <c r="E191" i="4"/>
  <c r="F191" i="4" s="1"/>
  <c r="G191" i="4" s="1"/>
  <c r="E87" i="4"/>
  <c r="F87" i="4" s="1"/>
  <c r="G87" i="4" s="1"/>
  <c r="E230" i="4"/>
  <c r="F230" i="4" s="1"/>
  <c r="G230" i="4" s="1"/>
  <c r="E134" i="4"/>
  <c r="F134" i="4" s="1"/>
  <c r="G134" i="4" s="1"/>
  <c r="E251" i="4"/>
  <c r="F251" i="4" s="1"/>
  <c r="G251" i="4" s="1"/>
  <c r="E154" i="4"/>
  <c r="F154" i="4" s="1"/>
  <c r="G154" i="4" s="1"/>
  <c r="E37" i="4"/>
  <c r="F37" i="4" s="1"/>
  <c r="G37" i="4" s="1"/>
  <c r="E55" i="4"/>
  <c r="F55" i="4" s="1"/>
  <c r="G55" i="4" s="1"/>
  <c r="E132" i="4"/>
  <c r="F132" i="4" s="1"/>
  <c r="G132" i="4" s="1"/>
  <c r="E144" i="4"/>
  <c r="F144" i="4" s="1"/>
  <c r="G144" i="4" s="1"/>
  <c r="E14" i="4"/>
  <c r="F14" i="4" s="1"/>
  <c r="G14" i="4" s="1"/>
  <c r="E73" i="4"/>
  <c r="F73" i="4" s="1"/>
  <c r="G73" i="4" s="1"/>
  <c r="E283" i="4"/>
  <c r="F283" i="4" s="1"/>
  <c r="G283" i="4" s="1"/>
  <c r="E163" i="4"/>
  <c r="F163" i="4" s="1"/>
  <c r="G163" i="4" s="1"/>
  <c r="E413" i="4"/>
  <c r="F413" i="4" s="1"/>
  <c r="G413" i="4" s="1"/>
  <c r="E378" i="4"/>
  <c r="F378" i="4" s="1"/>
  <c r="G378" i="4" s="1"/>
  <c r="E253" i="4"/>
  <c r="F253" i="4" s="1"/>
  <c r="G253" i="4" s="1"/>
  <c r="E269" i="4"/>
  <c r="F269" i="4" s="1"/>
  <c r="G269" i="4" s="1"/>
  <c r="E342" i="4"/>
  <c r="F342" i="4" s="1"/>
  <c r="G342" i="4" s="1"/>
  <c r="E449" i="4"/>
  <c r="F449" i="4" s="1"/>
  <c r="G449" i="4" s="1"/>
  <c r="E266" i="4"/>
  <c r="F266" i="4" s="1"/>
  <c r="G266" i="4" s="1"/>
  <c r="E282" i="4"/>
  <c r="F282" i="4" s="1"/>
  <c r="G282" i="4" s="1"/>
  <c r="E298" i="4"/>
  <c r="F298" i="4" s="1"/>
  <c r="G298" i="4" s="1"/>
  <c r="E322" i="4"/>
  <c r="F322" i="4" s="1"/>
  <c r="G322" i="4" s="1"/>
  <c r="E433" i="4"/>
  <c r="F433" i="4" s="1"/>
  <c r="G433" i="4" s="1"/>
  <c r="E445" i="4"/>
  <c r="F445" i="4" s="1"/>
  <c r="G445" i="4" s="1"/>
  <c r="E328" i="4"/>
  <c r="F328" i="4" s="1"/>
  <c r="G328" i="4" s="1"/>
  <c r="E344" i="4"/>
  <c r="F344" i="4" s="1"/>
  <c r="G344" i="4" s="1"/>
  <c r="E393" i="4"/>
  <c r="F393" i="4" s="1"/>
  <c r="G393" i="4" s="1"/>
  <c r="E457" i="4"/>
  <c r="F457" i="4" s="1"/>
  <c r="G457" i="4" s="1"/>
  <c r="E405" i="4"/>
  <c r="F405" i="4" s="1"/>
  <c r="G405" i="4" s="1"/>
  <c r="E469" i="4"/>
  <c r="F469" i="4" s="1"/>
  <c r="G469" i="4" s="1"/>
  <c r="E404" i="4"/>
  <c r="F404" i="4" s="1"/>
  <c r="G404" i="4" s="1"/>
  <c r="E420" i="4"/>
  <c r="F420" i="4" s="1"/>
  <c r="G420" i="4" s="1"/>
  <c r="E456" i="4"/>
  <c r="F456" i="4" s="1"/>
  <c r="G456" i="4" s="1"/>
  <c r="E488" i="4"/>
  <c r="F488" i="4" s="1"/>
  <c r="G488" i="4" s="1"/>
  <c r="E52" i="4"/>
  <c r="F52" i="4" s="1"/>
  <c r="G52" i="4" s="1"/>
  <c r="E36" i="4"/>
  <c r="F36" i="4" s="1"/>
  <c r="G36" i="4" s="1"/>
  <c r="E20" i="4"/>
  <c r="F20" i="4" s="1"/>
  <c r="G20" i="4" s="1"/>
  <c r="E4" i="4"/>
  <c r="F4" i="4" s="1"/>
  <c r="G4" i="4" s="1"/>
  <c r="E175" i="4"/>
  <c r="F175" i="4" s="1"/>
  <c r="G175" i="4" s="1"/>
  <c r="E291" i="4"/>
  <c r="F291" i="4" s="1"/>
  <c r="G291" i="4" s="1"/>
  <c r="E330" i="4"/>
  <c r="F330" i="4" s="1"/>
  <c r="G330" i="4" s="1"/>
  <c r="E401" i="4"/>
  <c r="F401" i="4" s="1"/>
  <c r="G401" i="4" s="1"/>
  <c r="E257" i="4"/>
  <c r="F257" i="4" s="1"/>
  <c r="G257" i="4" s="1"/>
  <c r="E273" i="4"/>
  <c r="F273" i="4" s="1"/>
  <c r="G273" i="4" s="1"/>
  <c r="E358" i="4"/>
  <c r="F358" i="4" s="1"/>
  <c r="G358" i="4" s="1"/>
  <c r="E254" i="4"/>
  <c r="F254" i="4" s="1"/>
  <c r="G254" i="4" s="1"/>
  <c r="E270" i="4"/>
  <c r="F270" i="4" s="1"/>
  <c r="G270" i="4" s="1"/>
  <c r="E286" i="4"/>
  <c r="F286" i="4" s="1"/>
  <c r="G286" i="4" s="1"/>
  <c r="E302" i="4"/>
  <c r="F302" i="4" s="1"/>
  <c r="G302" i="4" s="1"/>
  <c r="E338" i="4"/>
  <c r="F338" i="4" s="1"/>
  <c r="G338" i="4" s="1"/>
  <c r="E397" i="4"/>
  <c r="F397" i="4" s="1"/>
  <c r="G397" i="4" s="1"/>
  <c r="E461" i="4"/>
  <c r="F461" i="4" s="1"/>
  <c r="G461" i="4" s="1"/>
  <c r="E332" i="4"/>
  <c r="F332" i="4" s="1"/>
  <c r="G332" i="4" s="1"/>
  <c r="E348" i="4"/>
  <c r="F348" i="4" s="1"/>
  <c r="G348" i="4" s="1"/>
  <c r="E409" i="4"/>
  <c r="F409" i="4" s="1"/>
  <c r="G409" i="4" s="1"/>
  <c r="E473" i="4"/>
  <c r="F473" i="4" s="1"/>
  <c r="G473" i="4" s="1"/>
  <c r="E421" i="4"/>
  <c r="F421" i="4" s="1"/>
  <c r="G421" i="4" s="1"/>
  <c r="E485" i="4"/>
  <c r="F485" i="4" s="1"/>
  <c r="G485" i="4" s="1"/>
  <c r="E408" i="4"/>
  <c r="F408" i="4" s="1"/>
  <c r="G408" i="4" s="1"/>
  <c r="E424" i="4"/>
  <c r="F424" i="4" s="1"/>
  <c r="G424" i="4" s="1"/>
  <c r="E476" i="4"/>
  <c r="F476" i="4" s="1"/>
  <c r="G476" i="4" s="1"/>
  <c r="E492" i="4"/>
  <c r="F492" i="4" s="1"/>
  <c r="G492" i="4" s="1"/>
  <c r="E48" i="4"/>
  <c r="F48" i="4" s="1"/>
  <c r="G48" i="4" s="1"/>
  <c r="E32" i="4"/>
  <c r="F32" i="4" s="1"/>
  <c r="G32" i="4" s="1"/>
  <c r="E16" i="4"/>
  <c r="F16" i="4" s="1"/>
  <c r="G16" i="4" s="1"/>
  <c r="E167" i="4"/>
  <c r="F167" i="4" s="1"/>
  <c r="G167" i="4" s="1"/>
  <c r="E259" i="4"/>
  <c r="F259" i="4" s="1"/>
  <c r="G259" i="4" s="1"/>
  <c r="E320" i="4"/>
  <c r="F320" i="4" s="1"/>
  <c r="G320" i="4" s="1"/>
  <c r="E362" i="4"/>
  <c r="F362" i="4" s="1"/>
  <c r="G362" i="4" s="1"/>
  <c r="E249" i="4"/>
  <c r="F249" i="4" s="1"/>
  <c r="G249" i="4" s="1"/>
  <c r="E265" i="4"/>
  <c r="F265" i="4" s="1"/>
  <c r="G265" i="4" s="1"/>
  <c r="E326" i="4"/>
  <c r="F326" i="4" s="1"/>
  <c r="G326" i="4" s="1"/>
  <c r="E385" i="4"/>
  <c r="F385" i="4" s="1"/>
  <c r="G385" i="4" s="1"/>
  <c r="E262" i="4"/>
  <c r="F262" i="4" s="1"/>
  <c r="G262" i="4" s="1"/>
  <c r="E278" i="4"/>
  <c r="F278" i="4" s="1"/>
  <c r="G278" i="4" s="1"/>
  <c r="E294" i="4"/>
  <c r="F294" i="4" s="1"/>
  <c r="G294" i="4" s="1"/>
  <c r="E310" i="4"/>
  <c r="F310" i="4" s="1"/>
  <c r="G310" i="4" s="1"/>
  <c r="E370" i="4"/>
  <c r="F370" i="4" s="1"/>
  <c r="G370" i="4" s="1"/>
  <c r="E429" i="4"/>
  <c r="F429" i="4" s="1"/>
  <c r="G429" i="4" s="1"/>
  <c r="E324" i="4"/>
  <c r="F324" i="4" s="1"/>
  <c r="G324" i="4" s="1"/>
  <c r="E340" i="4"/>
  <c r="F340" i="4" s="1"/>
  <c r="G340" i="4" s="1"/>
  <c r="E356" i="4"/>
  <c r="F356" i="4" s="1"/>
  <c r="G356" i="4" s="1"/>
  <c r="E441" i="4"/>
  <c r="F441" i="4" s="1"/>
  <c r="G441" i="4" s="1"/>
  <c r="E389" i="4"/>
  <c r="F389" i="4" s="1"/>
  <c r="G389" i="4" s="1"/>
  <c r="E453" i="4"/>
  <c r="F453" i="4" s="1"/>
  <c r="G453" i="4" s="1"/>
  <c r="E388" i="4"/>
  <c r="F388" i="4" s="1"/>
  <c r="G388" i="4" s="1"/>
  <c r="E416" i="4"/>
  <c r="F416" i="4" s="1"/>
  <c r="G416" i="4" s="1"/>
  <c r="E448" i="4"/>
  <c r="F448" i="4" s="1"/>
  <c r="G448" i="4" s="1"/>
  <c r="E484" i="4"/>
  <c r="F484" i="4" s="1"/>
  <c r="G484" i="4" s="1"/>
  <c r="E56" i="4"/>
  <c r="F56" i="4" s="1"/>
  <c r="G56" i="4" s="1"/>
  <c r="E40" i="4"/>
  <c r="F40" i="4" s="1"/>
  <c r="G40" i="4" s="1"/>
  <c r="E24" i="4"/>
  <c r="F24" i="4" s="1"/>
  <c r="G24" i="4" s="1"/>
  <c r="F3" i="4"/>
  <c r="G3" i="4" l="1"/>
  <c r="J18" i="4" s="1"/>
  <c r="J19" i="4" s="1"/>
  <c r="J21" i="4" s="1"/>
  <c r="I3" i="4"/>
  <c r="J3" i="4"/>
  <c r="K3" i="4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B3ECE41-10AE-4FC6-B90A-8F9C7351C9E3}" name="Query - Table048 (Page 27)" description="Connection to the 'Table048 (Page 27)' query in the workbook." type="100" refreshedVersion="8" minRefreshableVersion="5">
    <extLst>
      <ext xmlns:x15="http://schemas.microsoft.com/office/spreadsheetml/2010/11/main" uri="{DE250136-89BD-433C-8126-D09CA5730AF9}">
        <x15:connection id="05330caf-6f3d-4f19-bb44-5bdb79830b4b"/>
      </ext>
    </extLst>
  </connection>
  <connection id="2" xr16:uid="{9A0BE307-A0FB-475D-95C4-4F99D1CDE6C9}" name="Query - Table049 (Page 27)" description="Connection to the 'Table049 (Page 27)' query in the workbook." type="100" refreshedVersion="8" minRefreshableVersion="5">
    <extLst>
      <ext xmlns:x15="http://schemas.microsoft.com/office/spreadsheetml/2010/11/main" uri="{DE250136-89BD-433C-8126-D09CA5730AF9}">
        <x15:connection id="349095df-355e-4432-9026-c898117213a0"/>
      </ext>
    </extLst>
  </connection>
  <connection id="3" xr16:uid="{046DB2D8-B1EF-4C39-AC19-F7247DE08111}" name="Query - Table050 (Page 27)" description="Connection to the 'Table050 (Page 27)' query in the workbook." type="100" refreshedVersion="8" minRefreshableVersion="5">
    <extLst>
      <ext xmlns:x15="http://schemas.microsoft.com/office/spreadsheetml/2010/11/main" uri="{DE250136-89BD-433C-8126-D09CA5730AF9}">
        <x15:connection id="f9f689a4-a5e2-4bc9-9a54-15902dd37a91"/>
      </ext>
    </extLst>
  </connection>
  <connection id="4" xr16:uid="{BAC04B8D-B5D2-4B3D-AD5D-EFD8F7B20B45}" keepAlive="1" name="Query - Table051 (Page 27)" description="Connection to the 'Table051 (Page 27)' query in the workbook." type="5" refreshedVersion="0" background="1">
    <dbPr connection="Provider=Microsoft.Mashup.OleDb.1;Data Source=$Workbook$;Location=&quot;Table051 (Page 27)&quot;;Extended Properties=&quot;&quot;" command="SELECT * FROM [Table051 (Page 27)]"/>
  </connection>
  <connection id="5" xr16:uid="{31DD490A-56D5-4EBB-A833-ED6D1C2840D5}" keepAlive="1" name="Query - Table051 (Page 27) (2)" description="Connection to the 'Table051 (Page 27) (2)' query in the workbook." type="5" refreshedVersion="0" background="1">
    <dbPr connection="Provider=Microsoft.Mashup.OleDb.1;Data Source=$Workbook$;Location=&quot;Table051 (Page 27) (2)&quot;;Extended Properties=&quot;&quot;" command="SELECT * FROM [Table051 (Page 27) (2)]"/>
  </connection>
  <connection id="6" xr16:uid="{074507C6-197F-4810-A811-6C95B42E31DD}" name="Query - Table051 (Page 27) (3)" description="Connection to the 'Table051 (Page 27) (3)' query in the workbook." type="100" refreshedVersion="8" minRefreshableVersion="5">
    <extLst>
      <ext xmlns:x15="http://schemas.microsoft.com/office/spreadsheetml/2010/11/main" uri="{DE250136-89BD-433C-8126-D09CA5730AF9}">
        <x15:connection id="5d9e273e-c698-4792-a8e4-04fd4d5e5208"/>
      </ext>
    </extLst>
  </connection>
  <connection id="7" xr16:uid="{57F033D0-BD66-44E8-89F3-03B460640B02}" name="Query - Table052 (Page 27)" description="Connection to the 'Table052 (Page 27)' query in the workbook." type="100" refreshedVersion="8" minRefreshableVersion="5">
    <extLst>
      <ext xmlns:x15="http://schemas.microsoft.com/office/spreadsheetml/2010/11/main" uri="{DE250136-89BD-433C-8126-D09CA5730AF9}">
        <x15:connection id="55ca1382-d9c0-4777-92c3-48d95b1eb94b"/>
      </ext>
    </extLst>
  </connection>
  <connection id="8" xr16:uid="{3724E122-28F5-4335-BB1D-DFFD764ECE7D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<sst xmlns="http://schemas.openxmlformats.org/spreadsheetml/2006/main" count="202" uniqueCount="114">
  <si>
    <t>DATE</t>
  </si>
  <si>
    <t>X-Xbar</t>
  </si>
  <si>
    <t>(X-Xbar)^2</t>
  </si>
  <si>
    <t>(X-Xbar)^2/N-1</t>
  </si>
  <si>
    <t>Ret</t>
  </si>
  <si>
    <t>Xbar</t>
  </si>
  <si>
    <t>N</t>
  </si>
  <si>
    <t>Var</t>
  </si>
  <si>
    <t>SD</t>
  </si>
  <si>
    <t>DFML Sh. Price</t>
  </si>
  <si>
    <t>INDU SH.PRICE</t>
  </si>
  <si>
    <t>Dewan Farooque Motors Limited(DFML)</t>
  </si>
  <si>
    <r>
      <t xml:space="preserve">     </t>
    </r>
    <r>
      <rPr>
        <b/>
        <sz val="11"/>
        <color theme="1"/>
        <rFont val="Aptos Narrow"/>
        <family val="2"/>
        <scheme val="minor"/>
      </rPr>
      <t xml:space="preserve"> Indus Motor Company Limited    (INDU) </t>
    </r>
  </si>
  <si>
    <t>Competitor (INDU)</t>
  </si>
  <si>
    <t>Metric</t>
  </si>
  <si>
    <t>DFML</t>
  </si>
  <si>
    <t>Statement of Financial Position</t>
  </si>
  <si>
    <t>ASSETS</t>
  </si>
  <si>
    <t>NON-CURRENT ASSETS</t>
  </si>
  <si>
    <t>Property, Plant and Equipment</t>
  </si>
  <si>
    <t>Investment</t>
  </si>
  <si>
    <t>CURRENT ASSETS</t>
  </si>
  <si>
    <t>Stores and spares</t>
  </si>
  <si>
    <t>Stock-in-trade</t>
  </si>
  <si>
    <t>Trade debts - considered good</t>
  </si>
  <si>
    <t>Short term loans to associated undertakings - considered good</t>
  </si>
  <si>
    <t>-</t>
  </si>
  <si>
    <t>Advances, deposits, prepayments and other receivables - considered good</t>
  </si>
  <si>
    <t>Taxation - net</t>
  </si>
  <si>
    <t>Cash and bank balances</t>
  </si>
  <si>
    <t>EQUITY AND LIABILITIES</t>
  </si>
  <si>
    <t>SHARE CAPITAL AND RESERVES</t>
  </si>
  <si>
    <t>Share Capital</t>
  </si>
  <si>
    <t>Authorized</t>
  </si>
  <si>
    <t>150,000,000 (2023: 150,000,000) Ordinary shares of Rs. 10 each</t>
  </si>
  <si>
    <t>Issued, subscribed and paid-up</t>
  </si>
  <si>
    <t>Revenue Reserve</t>
  </si>
  <si>
    <t>Accumulated loss</t>
  </si>
  <si>
    <t>NON-CURRENT LIABILITIES</t>
  </si>
  <si>
    <t>Long term loans - secured</t>
  </si>
  <si>
    <t>Long term security deposits</t>
  </si>
  <si>
    <t>Deferred Liabilities</t>
  </si>
  <si>
    <t>CURRENT LIABILITIES</t>
  </si>
  <si>
    <t>Short term loan from Related Parties</t>
  </si>
  <si>
    <t>Trade and other payables</t>
  </si>
  <si>
    <t>Unclaimed Dividend</t>
  </si>
  <si>
    <t>Short term finances and Book over draft-secured</t>
  </si>
  <si>
    <t>Current maturity of long term loans</t>
  </si>
  <si>
    <t>CONTINGENCIES AND COMMITMENTS</t>
  </si>
  <si>
    <t>TOTAL EQUITY AND LIABILITIES</t>
  </si>
  <si>
    <t>GROSS SALES</t>
  </si>
  <si>
    <t>Sales tax</t>
  </si>
  <si>
    <t>Cost of sales</t>
  </si>
  <si>
    <t>GROSS LOSS</t>
  </si>
  <si>
    <t>Operating expenses</t>
  </si>
  <si>
    <t>Marketing &amp; Distribution expenses</t>
  </si>
  <si>
    <t>Administration and general expenses</t>
  </si>
  <si>
    <t>OPERATING LOSS</t>
  </si>
  <si>
    <t>OTHER INCOME/(LOSS)</t>
  </si>
  <si>
    <t>Finance cost</t>
  </si>
  <si>
    <t>Provision for obsolescence / slow moving stocks</t>
  </si>
  <si>
    <t>Provision for obsolescence / slow moving stores and spares</t>
  </si>
  <si>
    <t>(LOSS) AFTER TAX</t>
  </si>
  <si>
    <t>Item</t>
  </si>
  <si>
    <t>commission and discount</t>
  </si>
  <si>
    <t>NET SALES</t>
  </si>
  <si>
    <t>(LOSS) BEFORE TAXATION</t>
  </si>
  <si>
    <t>TAXATION</t>
  </si>
  <si>
    <t>Basic / Diluted (loss) per share (Rupees)</t>
  </si>
  <si>
    <t>TOTAL  NON-CURRENT LIABILITIES</t>
  </si>
  <si>
    <t>TOTAL CURRENT LIABILITIES</t>
  </si>
  <si>
    <t>Liquidity</t>
  </si>
  <si>
    <t>Ratios</t>
  </si>
  <si>
    <t>Leverage</t>
  </si>
  <si>
    <t xml:space="preserve">Coverage </t>
  </si>
  <si>
    <t>Activity</t>
  </si>
  <si>
    <t>Profitability</t>
  </si>
  <si>
    <t>Inventory Turnover in Days</t>
  </si>
  <si>
    <t>TOTAL CURRENT Assets</t>
  </si>
  <si>
    <t>Current( CA/CL)</t>
  </si>
  <si>
    <t>Acid-Test (CA_I/CL)</t>
  </si>
  <si>
    <t>Total Debt to Equity(T.D/TE)</t>
  </si>
  <si>
    <t xml:space="preserve">TOTAL EQUITY </t>
  </si>
  <si>
    <t>Total Assets</t>
  </si>
  <si>
    <t>Total Debt to Total Asset(CL+NL/TA)</t>
  </si>
  <si>
    <t>Long Term debt to Capital(LTD/LTD+E</t>
  </si>
  <si>
    <t>Interest Coverage (O Pr/FC)</t>
  </si>
  <si>
    <t>Receivables  Turnover(R/Trade debts)</t>
  </si>
  <si>
    <t>Average Collection Period(365/RTO)</t>
  </si>
  <si>
    <t>Payable Turnover (Csale/Trade Pay)</t>
  </si>
  <si>
    <t>Payable Turnover in Days(365/pto)</t>
  </si>
  <si>
    <t>Inventory Turnover(Csale/stock Tr)</t>
  </si>
  <si>
    <t>Operating Cycle(Avg C + In)</t>
  </si>
  <si>
    <t>Cash Cycle(op C - Payable)</t>
  </si>
  <si>
    <t>Total Assets Turnover(sale/Tass)</t>
  </si>
  <si>
    <t>Gross Profit Margin(Profit/sale*100)</t>
  </si>
  <si>
    <t>Net Profit Margin(Nprf/N sale*100)</t>
  </si>
  <si>
    <t>Return on Investment(Nprf/E)</t>
  </si>
  <si>
    <t>Return on Equity(NPRF/TAS)</t>
  </si>
  <si>
    <t>Dewan Farooque Motors Limited</t>
  </si>
  <si>
    <t xml:space="preserve">     Indus Motor Company Limited </t>
  </si>
  <si>
    <t>For the year-ending 2024,2023,2022</t>
  </si>
  <si>
    <t>2024</t>
  </si>
  <si>
    <t>2023</t>
  </si>
  <si>
    <t>2022</t>
  </si>
  <si>
    <t>Statement of Profit and Loss</t>
  </si>
  <si>
    <t>Horizontal and Vertical Analysis</t>
  </si>
  <si>
    <t xml:space="preserve">Horizontal Analysis </t>
  </si>
  <si>
    <t xml:space="preserve">Vertical Analysis </t>
  </si>
  <si>
    <t xml:space="preserve">avg return </t>
  </si>
  <si>
    <t>variance</t>
  </si>
  <si>
    <t>std</t>
  </si>
  <si>
    <t>std excel</t>
  </si>
  <si>
    <t>cov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</si>
</sst>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0"/>
    <numFmt numFmtId="165" formatCode="0.0%"/>
  </numFmts>
  <fonts count="18" x14ac:knownFonts="1">
    <font>
      <sz val="11"/>
      <color theme="1"/>
      <name val="Aptos Narrow"/>
      <family val="2"/>
      <scheme val="minor"/>
    </font>
    <font>
      <sz val="9"/>
      <color theme="1"/>
      <name val="Aptos Narrow"/>
      <family val="2"/>
      <scheme val="minor"/>
    </font>
    <font>
      <sz val="9"/>
      <color rgb="FF333333"/>
      <name val="Arial"/>
      <family val="2"/>
    </font>
    <font>
      <b/>
      <sz val="11"/>
      <color theme="1"/>
      <name val="Aptos Narrow"/>
      <family val="2"/>
      <scheme val="minor"/>
    </font>
    <font>
      <b/>
      <sz val="9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1"/>
      <color theme="2" tint="-0.89999084444715716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Times New Roman"/>
      <family val="1"/>
    </font>
    <font>
      <b/>
      <sz val="14"/>
      <color theme="1"/>
      <name val="Aptos Narrow"/>
      <family val="2"/>
      <scheme val="minor"/>
    </font>
    <font>
      <b/>
      <u/>
      <sz val="14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4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0"/>
      <name val="Times New Roman"/>
      <family val="1"/>
    </font>
    <font>
      <b/>
      <sz val="14"/>
      <name val="Times New Roman"/>
      <family val="1"/>
    </font>
    <font>
      <sz val="11"/>
      <color theme="1"/>
      <name val="Times New Roman"/>
    </font>
    <font>
      <sz val="8"/>
      <name val="Aptos Narrow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-0.249977111117893"/>
        <bgColor theme="9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1"/>
        <bgColor indexed="64"/>
      </patternFill>
    </fill>
    <fill>
      <patternFill patternType="solid">
        <fgColor theme="0"/>
        <bgColor theme="9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theme="9"/>
      </top>
      <bottom/>
      <diagonal/>
    </border>
    <border>
      <left style="thin">
        <color theme="9"/>
      </left>
      <right/>
      <top style="thin">
        <color theme="9"/>
      </top>
      <bottom/>
      <diagonal/>
    </border>
    <border>
      <left style="thin">
        <color theme="9"/>
      </left>
      <right style="medium">
        <color indexed="64"/>
      </right>
      <top style="thin">
        <color theme="9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123">
    <xf numFmtId="0" fontId="0" fillId="0" borderId="0" xfId="0"/>
    <xf numFmtId="0" fontId="1" fillId="0" borderId="1" xfId="0" applyFont="1" applyBorder="1"/>
    <xf numFmtId="15" fontId="2" fillId="2" borderId="1" xfId="0" applyNumberFormat="1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right" vertical="center" wrapText="1"/>
    </xf>
    <xf numFmtId="164" fontId="2" fillId="2" borderId="1" xfId="0" applyNumberFormat="1" applyFont="1" applyFill="1" applyBorder="1" applyAlignment="1">
      <alignment horizontal="right" vertical="center" wrapText="1"/>
    </xf>
    <xf numFmtId="15" fontId="1" fillId="0" borderId="1" xfId="0" applyNumberFormat="1" applyFont="1" applyBorder="1"/>
    <xf numFmtId="4" fontId="1" fillId="0" borderId="1" xfId="0" applyNumberFormat="1" applyFont="1" applyBorder="1"/>
    <xf numFmtId="0" fontId="1" fillId="0" borderId="5" xfId="0" applyFont="1" applyBorder="1"/>
    <xf numFmtId="0" fontId="1" fillId="0" borderId="4" xfId="0" applyFont="1" applyBorder="1"/>
    <xf numFmtId="15" fontId="2" fillId="2" borderId="6" xfId="0" applyNumberFormat="1" applyFont="1" applyFill="1" applyBorder="1" applyAlignment="1">
      <alignment vertical="center" wrapText="1"/>
    </xf>
    <xf numFmtId="0" fontId="2" fillId="2" borderId="6" xfId="0" applyFont="1" applyFill="1" applyBorder="1" applyAlignment="1">
      <alignment horizontal="right" vertical="center" wrapText="1"/>
    </xf>
    <xf numFmtId="164" fontId="2" fillId="2" borderId="6" xfId="0" applyNumberFormat="1" applyFont="1" applyFill="1" applyBorder="1" applyAlignment="1">
      <alignment horizontal="right" vertical="center" wrapText="1"/>
    </xf>
    <xf numFmtId="0" fontId="1" fillId="0" borderId="6" xfId="0" applyFont="1" applyBorder="1"/>
    <xf numFmtId="15" fontId="1" fillId="0" borderId="6" xfId="0" applyNumberFormat="1" applyFont="1" applyBorder="1"/>
    <xf numFmtId="4" fontId="1" fillId="0" borderId="6" xfId="0" applyNumberFormat="1" applyFont="1" applyBorder="1"/>
    <xf numFmtId="0" fontId="3" fillId="3" borderId="7" xfId="0" applyFont="1" applyFill="1" applyBorder="1"/>
    <xf numFmtId="0" fontId="3" fillId="3" borderId="8" xfId="0" applyFont="1" applyFill="1" applyBorder="1" applyAlignment="1">
      <alignment horizontal="center" vertical="center"/>
    </xf>
    <xf numFmtId="0" fontId="4" fillId="3" borderId="9" xfId="0" applyFont="1" applyFill="1" applyBorder="1"/>
    <xf numFmtId="0" fontId="6" fillId="4" borderId="8" xfId="0" applyFont="1" applyFill="1" applyBorder="1" applyAlignment="1">
      <alignment horizontal="center" vertical="center"/>
    </xf>
    <xf numFmtId="0" fontId="4" fillId="4" borderId="9" xfId="0" applyFont="1" applyFill="1" applyBorder="1"/>
    <xf numFmtId="0" fontId="3" fillId="4" borderId="8" xfId="0" applyFont="1" applyFill="1" applyBorder="1" applyAlignment="1">
      <alignment horizontal="center" vertical="center"/>
    </xf>
    <xf numFmtId="0" fontId="0" fillId="4" borderId="0" xfId="0" applyFill="1"/>
    <xf numFmtId="0" fontId="0" fillId="5" borderId="1" xfId="0" applyFill="1" applyBorder="1"/>
    <xf numFmtId="0" fontId="0" fillId="6" borderId="0" xfId="0" applyFill="1"/>
    <xf numFmtId="0" fontId="9" fillId="7" borderId="1" xfId="0" applyFont="1" applyFill="1" applyBorder="1"/>
    <xf numFmtId="0" fontId="3" fillId="7" borderId="1" xfId="0" applyFont="1" applyFill="1" applyBorder="1"/>
    <xf numFmtId="0" fontId="3" fillId="7" borderId="1" xfId="0" applyFont="1" applyFill="1" applyBorder="1" applyAlignment="1">
      <alignment horizontal="right"/>
    </xf>
    <xf numFmtId="0" fontId="10" fillId="7" borderId="1" xfId="0" applyFont="1" applyFill="1" applyBorder="1"/>
    <xf numFmtId="0" fontId="0" fillId="7" borderId="1" xfId="0" applyFill="1" applyBorder="1"/>
    <xf numFmtId="0" fontId="3" fillId="8" borderId="1" xfId="0" applyFont="1" applyFill="1" applyBorder="1"/>
    <xf numFmtId="2" fontId="0" fillId="7" borderId="1" xfId="0" applyNumberFormat="1" applyFill="1" applyBorder="1"/>
    <xf numFmtId="0" fontId="3" fillId="5" borderId="1" xfId="0" applyFont="1" applyFill="1" applyBorder="1"/>
    <xf numFmtId="2" fontId="0" fillId="6" borderId="0" xfId="0" applyNumberFormat="1" applyFill="1"/>
    <xf numFmtId="10" fontId="0" fillId="7" borderId="1" xfId="1" applyNumberFormat="1" applyFont="1" applyFill="1" applyBorder="1"/>
    <xf numFmtId="0" fontId="8" fillId="0" borderId="0" xfId="0" applyFont="1"/>
    <xf numFmtId="1" fontId="14" fillId="10" borderId="16" xfId="0" applyNumberFormat="1" applyFont="1" applyFill="1" applyBorder="1" applyAlignment="1">
      <alignment horizontal="right"/>
    </xf>
    <xf numFmtId="1" fontId="14" fillId="10" borderId="17" xfId="0" applyNumberFormat="1" applyFont="1" applyFill="1" applyBorder="1" applyAlignment="1">
      <alignment horizontal="right"/>
    </xf>
    <xf numFmtId="0" fontId="13" fillId="0" borderId="0" xfId="0" applyFont="1"/>
    <xf numFmtId="3" fontId="13" fillId="0" borderId="0" xfId="0" applyNumberFormat="1" applyFont="1"/>
    <xf numFmtId="0" fontId="13" fillId="11" borderId="0" xfId="0" applyFont="1" applyFill="1"/>
    <xf numFmtId="0" fontId="12" fillId="0" borderId="0" xfId="0" applyFont="1"/>
    <xf numFmtId="0" fontId="12" fillId="0" borderId="0" xfId="0" applyFont="1" applyAlignment="1">
      <alignment horizontal="center"/>
    </xf>
    <xf numFmtId="1" fontId="12" fillId="0" borderId="0" xfId="0" applyNumberFormat="1" applyFont="1" applyAlignment="1">
      <alignment horizontal="center"/>
    </xf>
    <xf numFmtId="0" fontId="8" fillId="14" borderId="1" xfId="0" applyFont="1" applyFill="1" applyBorder="1"/>
    <xf numFmtId="0" fontId="14" fillId="15" borderId="18" xfId="0" applyFont="1" applyFill="1" applyBorder="1"/>
    <xf numFmtId="0" fontId="14" fillId="15" borderId="0" xfId="0" applyFont="1" applyFill="1"/>
    <xf numFmtId="0" fontId="14" fillId="15" borderId="19" xfId="0" applyFont="1" applyFill="1" applyBorder="1"/>
    <xf numFmtId="0" fontId="13" fillId="12" borderId="1" xfId="0" applyFont="1" applyFill="1" applyBorder="1"/>
    <xf numFmtId="10" fontId="13" fillId="0" borderId="0" xfId="1" applyNumberFormat="1" applyFont="1" applyBorder="1"/>
    <xf numFmtId="10" fontId="13" fillId="0" borderId="0" xfId="1" applyNumberFormat="1" applyFont="1"/>
    <xf numFmtId="10" fontId="13" fillId="12" borderId="27" xfId="1" applyNumberFormat="1" applyFont="1" applyFill="1" applyBorder="1"/>
    <xf numFmtId="10" fontId="13" fillId="12" borderId="28" xfId="1" applyNumberFormat="1" applyFont="1" applyFill="1" applyBorder="1"/>
    <xf numFmtId="10" fontId="13" fillId="12" borderId="29" xfId="1" applyNumberFormat="1" applyFont="1" applyFill="1" applyBorder="1"/>
    <xf numFmtId="0" fontId="13" fillId="0" borderId="1" xfId="0" applyFont="1" applyBorder="1"/>
    <xf numFmtId="10" fontId="13" fillId="0" borderId="27" xfId="1" applyNumberFormat="1" applyFont="1" applyBorder="1"/>
    <xf numFmtId="10" fontId="13" fillId="0" borderId="28" xfId="1" applyNumberFormat="1" applyFont="1" applyBorder="1"/>
    <xf numFmtId="10" fontId="13" fillId="0" borderId="29" xfId="1" applyNumberFormat="1" applyFont="1" applyBorder="1"/>
    <xf numFmtId="0" fontId="8" fillId="0" borderId="1" xfId="0" applyFont="1" applyBorder="1"/>
    <xf numFmtId="0" fontId="8" fillId="12" borderId="1" xfId="0" applyFont="1" applyFill="1" applyBorder="1"/>
    <xf numFmtId="0" fontId="8" fillId="0" borderId="20" xfId="0" applyFont="1" applyBorder="1"/>
    <xf numFmtId="0" fontId="13" fillId="12" borderId="20" xfId="0" applyFont="1" applyFill="1" applyBorder="1"/>
    <xf numFmtId="0" fontId="13" fillId="0" borderId="20" xfId="0" applyFont="1" applyBorder="1"/>
    <xf numFmtId="0" fontId="8" fillId="12" borderId="20" xfId="0" applyFont="1" applyFill="1" applyBorder="1"/>
    <xf numFmtId="0" fontId="13" fillId="0" borderId="30" xfId="0" applyFont="1" applyBorder="1"/>
    <xf numFmtId="0" fontId="13" fillId="12" borderId="30" xfId="0" applyFont="1" applyFill="1" applyBorder="1"/>
    <xf numFmtId="0" fontId="8" fillId="0" borderId="30" xfId="0" applyFont="1" applyBorder="1"/>
    <xf numFmtId="0" fontId="13" fillId="0" borderId="1" xfId="0" applyFont="1" applyBorder="1" applyAlignment="1">
      <alignment wrapText="1"/>
    </xf>
    <xf numFmtId="0" fontId="14" fillId="13" borderId="18" xfId="0" applyFont="1" applyFill="1" applyBorder="1"/>
    <xf numFmtId="0" fontId="14" fillId="13" borderId="0" xfId="0" applyFont="1" applyFill="1"/>
    <xf numFmtId="0" fontId="14" fillId="13" borderId="19" xfId="0" applyFont="1" applyFill="1" applyBorder="1"/>
    <xf numFmtId="0" fontId="13" fillId="0" borderId="21" xfId="0" applyFont="1" applyBorder="1"/>
    <xf numFmtId="0" fontId="8" fillId="0" borderId="21" xfId="0" applyFont="1" applyBorder="1"/>
    <xf numFmtId="0" fontId="8" fillId="0" borderId="23" xfId="0" applyFont="1" applyBorder="1"/>
    <xf numFmtId="9" fontId="13" fillId="0" borderId="0" xfId="1" applyFont="1" applyBorder="1"/>
    <xf numFmtId="9" fontId="16" fillId="0" borderId="0" xfId="1" applyFont="1"/>
    <xf numFmtId="0" fontId="13" fillId="0" borderId="22" xfId="0" applyFont="1" applyBorder="1"/>
    <xf numFmtId="165" fontId="13" fillId="0" borderId="0" xfId="1" applyNumberFormat="1" applyFont="1" applyBorder="1"/>
    <xf numFmtId="10" fontId="16" fillId="0" borderId="0" xfId="1" applyNumberFormat="1" applyFont="1"/>
    <xf numFmtId="2" fontId="0" fillId="7" borderId="1" xfId="0" applyNumberFormat="1" applyFill="1" applyBorder="1" applyAlignment="1">
      <alignment horizontal="right"/>
    </xf>
    <xf numFmtId="0" fontId="12" fillId="8" borderId="10" xfId="0" applyFont="1" applyFill="1" applyBorder="1" applyAlignment="1">
      <alignment horizontal="center"/>
    </xf>
    <xf numFmtId="0" fontId="12" fillId="8" borderId="11" xfId="0" applyFont="1" applyFill="1" applyBorder="1" applyAlignment="1">
      <alignment horizontal="center"/>
    </xf>
    <xf numFmtId="0" fontId="12" fillId="8" borderId="12" xfId="0" applyFont="1" applyFill="1" applyBorder="1" applyAlignment="1">
      <alignment horizontal="center"/>
    </xf>
    <xf numFmtId="0" fontId="12" fillId="8" borderId="18" xfId="0" applyFont="1" applyFill="1" applyBorder="1" applyAlignment="1">
      <alignment horizontal="center"/>
    </xf>
    <xf numFmtId="0" fontId="12" fillId="8" borderId="0" xfId="0" applyFont="1" applyFill="1" applyAlignment="1">
      <alignment horizontal="center"/>
    </xf>
    <xf numFmtId="0" fontId="12" fillId="8" borderId="19" xfId="0" applyFont="1" applyFill="1" applyBorder="1" applyAlignment="1">
      <alignment horizontal="center"/>
    </xf>
    <xf numFmtId="0" fontId="12" fillId="9" borderId="10" xfId="0" applyFont="1" applyFill="1" applyBorder="1" applyAlignment="1">
      <alignment horizontal="center"/>
    </xf>
    <xf numFmtId="0" fontId="12" fillId="9" borderId="11" xfId="0" applyFont="1" applyFill="1" applyBorder="1" applyAlignment="1">
      <alignment horizontal="center"/>
    </xf>
    <xf numFmtId="0" fontId="12" fillId="9" borderId="12" xfId="0" applyFont="1" applyFill="1" applyBorder="1" applyAlignment="1">
      <alignment horizontal="center"/>
    </xf>
    <xf numFmtId="0" fontId="12" fillId="9" borderId="13" xfId="0" applyFont="1" applyFill="1" applyBorder="1" applyAlignment="1">
      <alignment horizontal="center"/>
    </xf>
    <xf numFmtId="0" fontId="12" fillId="9" borderId="14" xfId="0" applyFont="1" applyFill="1" applyBorder="1" applyAlignment="1">
      <alignment horizontal="center"/>
    </xf>
    <xf numFmtId="0" fontId="12" fillId="9" borderId="15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11" fillId="5" borderId="1" xfId="0" applyFont="1" applyFill="1" applyBorder="1" applyAlignment="1">
      <alignment horizontal="center"/>
    </xf>
    <xf numFmtId="0" fontId="13" fillId="6" borderId="24" xfId="0" applyFont="1" applyFill="1" applyBorder="1" applyAlignment="1">
      <alignment horizontal="center"/>
    </xf>
    <xf numFmtId="0" fontId="13" fillId="6" borderId="25" xfId="0" applyFont="1" applyFill="1" applyBorder="1" applyAlignment="1">
      <alignment horizontal="center"/>
    </xf>
    <xf numFmtId="0" fontId="13" fillId="6" borderId="26" xfId="0" applyFont="1" applyFill="1" applyBorder="1" applyAlignment="1">
      <alignment horizontal="center"/>
    </xf>
    <xf numFmtId="0" fontId="15" fillId="8" borderId="10" xfId="0" applyFont="1" applyFill="1" applyBorder="1" applyAlignment="1">
      <alignment horizontal="center"/>
    </xf>
    <xf numFmtId="0" fontId="15" fillId="8" borderId="11" xfId="0" applyFont="1" applyFill="1" applyBorder="1" applyAlignment="1">
      <alignment horizontal="center"/>
    </xf>
    <xf numFmtId="0" fontId="15" fillId="8" borderId="18" xfId="0" applyFont="1" applyFill="1" applyBorder="1" applyAlignment="1">
      <alignment horizontal="center"/>
    </xf>
    <xf numFmtId="0" fontId="15" fillId="8" borderId="0" xfId="0" applyFont="1" applyFill="1" applyAlignment="1">
      <alignment horizontal="center"/>
    </xf>
    <xf numFmtId="0" fontId="15" fillId="8" borderId="13" xfId="0" applyFont="1" applyFill="1" applyBorder="1" applyAlignment="1">
      <alignment horizontal="center"/>
    </xf>
    <xf numFmtId="0" fontId="15" fillId="8" borderId="14" xfId="0" applyFont="1" applyFill="1" applyBorder="1" applyAlignment="1">
      <alignment horizontal="center"/>
    </xf>
    <xf numFmtId="0" fontId="14" fillId="13" borderId="10" xfId="0" applyFont="1" applyFill="1" applyBorder="1" applyAlignment="1">
      <alignment horizontal="center"/>
    </xf>
    <xf numFmtId="0" fontId="14" fillId="13" borderId="11" xfId="0" applyFont="1" applyFill="1" applyBorder="1" applyAlignment="1">
      <alignment horizontal="center"/>
    </xf>
    <xf numFmtId="0" fontId="14" fillId="13" borderId="12" xfId="0" applyFont="1" applyFill="1" applyBorder="1" applyAlignment="1">
      <alignment horizontal="center"/>
    </xf>
    <xf numFmtId="0" fontId="13" fillId="0" borderId="0" xfId="0" applyFont="1" applyAlignment="1">
      <alignment horizontal="center"/>
    </xf>
    <xf numFmtId="0" fontId="15" fillId="9" borderId="10" xfId="0" applyFont="1" applyFill="1" applyBorder="1" applyAlignment="1">
      <alignment horizontal="center"/>
    </xf>
    <xf numFmtId="0" fontId="15" fillId="9" borderId="11" xfId="0" applyFont="1" applyFill="1" applyBorder="1" applyAlignment="1">
      <alignment horizontal="center"/>
    </xf>
    <xf numFmtId="0" fontId="15" fillId="9" borderId="12" xfId="0" applyFont="1" applyFill="1" applyBorder="1" applyAlignment="1">
      <alignment horizontal="center"/>
    </xf>
    <xf numFmtId="0" fontId="15" fillId="9" borderId="18" xfId="0" applyFont="1" applyFill="1" applyBorder="1" applyAlignment="1">
      <alignment horizontal="center"/>
    </xf>
    <xf numFmtId="0" fontId="15" fillId="9" borderId="0" xfId="0" applyFont="1" applyFill="1" applyAlignment="1">
      <alignment horizontal="center"/>
    </xf>
    <xf numFmtId="0" fontId="15" fillId="9" borderId="19" xfId="0" applyFont="1" applyFill="1" applyBorder="1" applyAlignment="1">
      <alignment horizontal="center"/>
    </xf>
    <xf numFmtId="0" fontId="15" fillId="9" borderId="13" xfId="0" applyFont="1" applyFill="1" applyBorder="1" applyAlignment="1">
      <alignment horizontal="center"/>
    </xf>
    <xf numFmtId="0" fontId="15" fillId="9" borderId="14" xfId="0" applyFont="1" applyFill="1" applyBorder="1" applyAlignment="1">
      <alignment horizontal="center"/>
    </xf>
    <xf numFmtId="0" fontId="15" fillId="9" borderId="15" xfId="0" applyFont="1" applyFill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3" fillId="16" borderId="32" xfId="0" applyFont="1" applyFill="1" applyBorder="1"/>
    <xf numFmtId="0" fontId="13" fillId="16" borderId="6" xfId="0" applyFont="1" applyFill="1" applyBorder="1"/>
    <xf numFmtId="0" fontId="13" fillId="16" borderId="31" xfId="0" applyFont="1" applyFill="1" applyBorder="1"/>
  </cellXfs>
  <cellStyles count="2">
    <cellStyle name="Normal" xfId="0" builtinId="0"/>
    <cellStyle name="Percent" xfId="1" builtinId="5"/>
  </cellStyles>
  <dxfs count="5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2" formatCode="0.0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2" formatCode="0.0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2" formatCode="0.00"/>
      <border diagonalUp="0" diagonalDown="0" outline="0">
        <left/>
        <right/>
        <top/>
        <bottom/>
      </border>
    </dxf>
    <dxf>
      <border outline="0"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2" formatCode="0.0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2" formatCode="0.0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2" formatCode="0.00"/>
      <border diagonalUp="0" diagonalDown="0" outline="0">
        <left/>
        <right/>
        <top/>
        <bottom/>
      </border>
    </dxf>
    <dxf>
      <border outline="0"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14" formatCode="0.00%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14" formatCode="0.00%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14" formatCode="0.00%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14" formatCode="0.00%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14" formatCode="0.00%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14" formatCode="0.00%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14" formatCode="0.00%"/>
      <border diagonalUp="0" diagonalDown="0" outline="0">
        <left/>
        <right/>
        <top/>
        <bottom/>
      </border>
    </dxf>
    <dxf>
      <border outline="0"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3" formatCode="#,##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Times New Roman"/>
        <family val="1"/>
        <scheme val="none"/>
      </font>
      <numFmt numFmtId="1" formatCode="0"/>
      <fill>
        <patternFill patternType="solid">
          <fgColor theme="9"/>
          <bgColor theme="9" tint="-0.249977111117893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3" formatCode="#,##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Times New Roman"/>
        <family val="1"/>
        <scheme val="none"/>
      </font>
      <numFmt numFmtId="1" formatCode="0"/>
      <fill>
        <patternFill patternType="solid">
          <fgColor theme="9"/>
          <bgColor theme="9" tint="-0.249977111117893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3" formatCode="#,##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Times New Roman"/>
        <family val="1"/>
        <scheme val="none"/>
      </font>
      <numFmt numFmtId="1" formatCode="0"/>
      <fill>
        <patternFill patternType="solid">
          <fgColor theme="9"/>
          <bgColor theme="9" tint="-0.249977111117893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Times New Roman"/>
        <family val="1"/>
        <scheme val="none"/>
      </font>
      <numFmt numFmtId="1" formatCode="0"/>
      <fill>
        <patternFill patternType="solid">
          <fgColor theme="9"/>
          <bgColor theme="9" tint="-0.249977111117893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border outline="0">
        <top style="medium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powerPivotData" Target="model/item.data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Liquidity</a:t>
            </a:r>
            <a:r>
              <a:rPr lang="en-US" baseline="0"/>
              <a:t> Ratio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Ratios!$A$3</c:f>
              <c:strCache>
                <c:ptCount val="1"/>
                <c:pt idx="0">
                  <c:v>Liquidity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Ratios!$B$1:$E$2</c15:sqref>
                  </c15:fullRef>
                  <c15:levelRef>
                    <c15:sqref>Ratios!$B$1:$E$1</c15:sqref>
                  </c15:levelRef>
                </c:ext>
              </c:extLst>
              <c:f>Ratios!$B$1:$E$1</c:f>
              <c:strCache>
                <c:ptCount val="4"/>
                <c:pt idx="0">
                  <c:v>Dewan Farooque Motors Limited</c:v>
                </c:pt>
                <c:pt idx="3">
                  <c:v>     Indus Motor Company Limited </c:v>
                </c:pt>
              </c:strCache>
            </c:strRef>
          </c:cat>
          <c:val>
            <c:numRef>
              <c:f>Ratios!$B$3:$E$3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0-AD83-48F8-8185-903A5C66DE31}"/>
            </c:ext>
          </c:extLst>
        </c:ser>
        <c:ser>
          <c:idx val="1"/>
          <c:order val="1"/>
          <c:tx>
            <c:strRef>
              <c:f>Ratios!$A$4</c:f>
              <c:strCache>
                <c:ptCount val="1"/>
                <c:pt idx="0">
                  <c:v>Current( CA/CL)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Ratios!$B$1:$E$2</c15:sqref>
                  </c15:fullRef>
                  <c15:levelRef>
                    <c15:sqref>Ratios!$B$1:$E$1</c15:sqref>
                  </c15:levelRef>
                </c:ext>
              </c:extLst>
              <c:f>Ratios!$B$1:$E$1</c:f>
              <c:strCache>
                <c:ptCount val="4"/>
                <c:pt idx="0">
                  <c:v>Dewan Farooque Motors Limited</c:v>
                </c:pt>
                <c:pt idx="3">
                  <c:v>     Indus Motor Company Limited </c:v>
                </c:pt>
              </c:strCache>
            </c:strRef>
          </c:cat>
          <c:val>
            <c:numRef>
              <c:f>Ratios!$B$4:$E$4</c:f>
              <c:numCache>
                <c:formatCode>0.00</c:formatCode>
                <c:ptCount val="4"/>
                <c:pt idx="0">
                  <c:v>0.28353774399723614</c:v>
                </c:pt>
                <c:pt idx="1">
                  <c:v>0.21358015875069733</c:v>
                </c:pt>
                <c:pt idx="2">
                  <c:v>0.2065735499262418</c:v>
                </c:pt>
                <c:pt idx="3">
                  <c:v>1.5799652630246317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83-48F8-8185-903A5C66DE31}"/>
            </c:ext>
          </c:extLst>
        </c:ser>
        <c:ser>
          <c:idx val="2"/>
          <c:order val="2"/>
          <c:tx>
            <c:strRef>
              <c:f>Ratios!$A$5</c:f>
              <c:strCache>
                <c:ptCount val="1"/>
                <c:pt idx="0">
                  <c:v>Acid-Test (CA_I/CL)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Ratios!$B$1:$E$2</c15:sqref>
                  </c15:fullRef>
                  <c15:levelRef>
                    <c15:sqref>Ratios!$B$1:$E$1</c15:sqref>
                  </c15:levelRef>
                </c:ext>
              </c:extLst>
              <c:f>Ratios!$B$1:$E$1</c:f>
              <c:strCache>
                <c:ptCount val="4"/>
                <c:pt idx="0">
                  <c:v>Dewan Farooque Motors Limited</c:v>
                </c:pt>
                <c:pt idx="3">
                  <c:v>     Indus Motor Company Limited </c:v>
                </c:pt>
              </c:strCache>
            </c:strRef>
          </c:cat>
          <c:val>
            <c:numRef>
              <c:f>Ratios!$B$5:$E$5</c:f>
              <c:numCache>
                <c:formatCode>0.00</c:formatCode>
                <c:ptCount val="4"/>
                <c:pt idx="0">
                  <c:v>0.16716251302103782</c:v>
                </c:pt>
                <c:pt idx="1">
                  <c:v>0.20981760146964451</c:v>
                </c:pt>
                <c:pt idx="2">
                  <c:v>0.20404993949178535</c:v>
                </c:pt>
                <c:pt idx="3">
                  <c:v>1.117572828797023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D83-48F8-8185-903A5C66DE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24219296"/>
        <c:axId val="524221216"/>
      </c:barChart>
      <c:catAx>
        <c:axId val="524219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221216"/>
        <c:crosses val="autoZero"/>
        <c:auto val="1"/>
        <c:lblAlgn val="ctr"/>
        <c:lblOffset val="100"/>
        <c:noMultiLvlLbl val="0"/>
      </c:catAx>
      <c:valAx>
        <c:axId val="52422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219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Leverage Ratios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Ratios!$B$7</c:f>
              <c:strCache>
                <c:ptCount val="1"/>
                <c:pt idx="0">
                  <c:v>Dewan Farooque Motors Limited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Ratios!$A$8:$A$12</c:f>
              <c:strCache>
                <c:ptCount val="5"/>
                <c:pt idx="0">
                  <c:v>Ratios</c:v>
                </c:pt>
                <c:pt idx="1">
                  <c:v>Leverage</c:v>
                </c:pt>
                <c:pt idx="2">
                  <c:v>Total Debt to Equity(T.D/TE)</c:v>
                </c:pt>
                <c:pt idx="3">
                  <c:v>Total Debt to Total Asset(CL+NL/TA)</c:v>
                </c:pt>
                <c:pt idx="4">
                  <c:v>Long Term debt to Capital(LTD/LTD+E</c:v>
                </c:pt>
              </c:strCache>
            </c:strRef>
          </c:cat>
          <c:val>
            <c:numRef>
              <c:f>Ratios!$B$8:$B$12</c:f>
              <c:numCache>
                <c:formatCode>General</c:formatCode>
                <c:ptCount val="5"/>
                <c:pt idx="0">
                  <c:v>2024</c:v>
                </c:pt>
                <c:pt idx="2" formatCode="0.00">
                  <c:v>-2.0653279410965792</c:v>
                </c:pt>
                <c:pt idx="3" formatCode="0.00">
                  <c:v>1.9336962073615866</c:v>
                </c:pt>
                <c:pt idx="4" formatCode="0.00">
                  <c:v>-5.7167228073074887E-3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3C-499D-85AB-65BEB13180E1}"/>
            </c:ext>
          </c:extLst>
        </c:ser>
        <c:ser>
          <c:idx val="1"/>
          <c:order val="1"/>
          <c:tx>
            <c:strRef>
              <c:f>Ratios!$C$7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Ratios!$A$8:$A$12</c:f>
              <c:strCache>
                <c:ptCount val="5"/>
                <c:pt idx="0">
                  <c:v>Ratios</c:v>
                </c:pt>
                <c:pt idx="1">
                  <c:v>Leverage</c:v>
                </c:pt>
                <c:pt idx="2">
                  <c:v>Total Debt to Equity(T.D/TE)</c:v>
                </c:pt>
                <c:pt idx="3">
                  <c:v>Total Debt to Total Asset(CL+NL/TA)</c:v>
                </c:pt>
                <c:pt idx="4">
                  <c:v>Long Term debt to Capital(LTD/LTD+E</c:v>
                </c:pt>
              </c:strCache>
            </c:strRef>
          </c:cat>
          <c:val>
            <c:numRef>
              <c:f>Ratios!$C$8:$C$12</c:f>
              <c:numCache>
                <c:formatCode>General</c:formatCode>
                <c:ptCount val="5"/>
                <c:pt idx="0">
                  <c:v>2023</c:v>
                </c:pt>
                <c:pt idx="2" formatCode="0.00">
                  <c:v>-1.8832037852710022</c:v>
                </c:pt>
                <c:pt idx="3" formatCode="0.00">
                  <c:v>2.125976925745829</c:v>
                </c:pt>
                <c:pt idx="4" formatCode="0.00">
                  <c:v>-4.9381468512068255E-3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3C-499D-85AB-65BEB13180E1}"/>
            </c:ext>
          </c:extLst>
        </c:ser>
        <c:ser>
          <c:idx val="2"/>
          <c:order val="2"/>
          <c:tx>
            <c:strRef>
              <c:f>Ratios!$D$7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Ratios!$A$8:$A$12</c:f>
              <c:strCache>
                <c:ptCount val="5"/>
                <c:pt idx="0">
                  <c:v>Ratios</c:v>
                </c:pt>
                <c:pt idx="1">
                  <c:v>Leverage</c:v>
                </c:pt>
                <c:pt idx="2">
                  <c:v>Total Debt to Equity(T.D/TE)</c:v>
                </c:pt>
                <c:pt idx="3">
                  <c:v>Total Debt to Total Asset(CL+NL/TA)</c:v>
                </c:pt>
                <c:pt idx="4">
                  <c:v>Long Term debt to Capital(LTD/LTD+E</c:v>
                </c:pt>
              </c:strCache>
            </c:strRef>
          </c:cat>
          <c:val>
            <c:numRef>
              <c:f>Ratios!$D$8:$D$12</c:f>
              <c:numCache>
                <c:formatCode>General</c:formatCode>
                <c:ptCount val="5"/>
                <c:pt idx="0">
                  <c:v>2022</c:v>
                </c:pt>
                <c:pt idx="2" formatCode="0.00">
                  <c:v>-1.9549467245166849</c:v>
                </c:pt>
                <c:pt idx="3" formatCode="0.00">
                  <c:v>2.0414093031298632</c:v>
                </c:pt>
                <c:pt idx="4" formatCode="0.00">
                  <c:v>-5.3186588072529533E-3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3C-499D-85AB-65BEB13180E1}"/>
            </c:ext>
          </c:extLst>
        </c:ser>
        <c:ser>
          <c:idx val="3"/>
          <c:order val="3"/>
          <c:tx>
            <c:strRef>
              <c:f>Ratios!$E$7</c:f>
              <c:strCache>
                <c:ptCount val="1"/>
                <c:pt idx="0">
                  <c:v>     Indus Motor Company Limited 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Ratios!$A$8:$A$12</c:f>
              <c:strCache>
                <c:ptCount val="5"/>
                <c:pt idx="0">
                  <c:v>Ratios</c:v>
                </c:pt>
                <c:pt idx="1">
                  <c:v>Leverage</c:v>
                </c:pt>
                <c:pt idx="2">
                  <c:v>Total Debt to Equity(T.D/TE)</c:v>
                </c:pt>
                <c:pt idx="3">
                  <c:v>Total Debt to Total Asset(CL+NL/TA)</c:v>
                </c:pt>
                <c:pt idx="4">
                  <c:v>Long Term debt to Capital(LTD/LTD+E</c:v>
                </c:pt>
              </c:strCache>
            </c:strRef>
          </c:cat>
          <c:val>
            <c:numRef>
              <c:f>Ratios!$E$8:$E$12</c:f>
              <c:numCache>
                <c:formatCode>General</c:formatCode>
                <c:ptCount val="5"/>
                <c:pt idx="0">
                  <c:v>2023</c:v>
                </c:pt>
                <c:pt idx="2" formatCode="0.00">
                  <c:v>3.9935966611704043E-3</c:v>
                </c:pt>
                <c:pt idx="3" formatCode="0.00">
                  <c:v>1.9541099999999998E-3</c:v>
                </c:pt>
                <c:pt idx="4" formatCode="0.00">
                  <c:v>3.9777110000000001E-3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43C-499D-85AB-65BEB13180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24255296"/>
        <c:axId val="524235136"/>
      </c:barChart>
      <c:catAx>
        <c:axId val="524255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235136"/>
        <c:crosses val="autoZero"/>
        <c:auto val="1"/>
        <c:lblAlgn val="ctr"/>
        <c:lblOffset val="100"/>
        <c:noMultiLvlLbl val="0"/>
      </c:catAx>
      <c:valAx>
        <c:axId val="52423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255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Activity</a:t>
            </a:r>
            <a:r>
              <a:rPr lang="en-US" baseline="0"/>
              <a:t> Ratios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Ratios!$A$21</c:f>
              <c:strCache>
                <c:ptCount val="1"/>
                <c:pt idx="0">
                  <c:v>Activity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Ratios!$B$19:$E$20</c15:sqref>
                  </c15:fullRef>
                  <c15:levelRef>
                    <c15:sqref>Ratios!$B$19:$E$19</c15:sqref>
                  </c15:levelRef>
                </c:ext>
              </c:extLst>
              <c:f>Ratios!$B$19:$E$19</c:f>
              <c:strCache>
                <c:ptCount val="4"/>
                <c:pt idx="0">
                  <c:v>Dewan Farooque Motors Limited</c:v>
                </c:pt>
                <c:pt idx="3">
                  <c:v>     Indus Motor Company Limited </c:v>
                </c:pt>
              </c:strCache>
            </c:strRef>
          </c:cat>
          <c:val>
            <c:numRef>
              <c:f>Ratios!$B$21:$E$21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0-A9E9-4BD1-83D2-627C8B42574B}"/>
            </c:ext>
          </c:extLst>
        </c:ser>
        <c:ser>
          <c:idx val="1"/>
          <c:order val="1"/>
          <c:tx>
            <c:strRef>
              <c:f>Ratios!$A$22</c:f>
              <c:strCache>
                <c:ptCount val="1"/>
                <c:pt idx="0">
                  <c:v>Receivables  Turnover(R/Trade debts)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Ratios!$B$19:$E$20</c15:sqref>
                  </c15:fullRef>
                  <c15:levelRef>
                    <c15:sqref>Ratios!$B$19:$E$19</c15:sqref>
                  </c15:levelRef>
                </c:ext>
              </c:extLst>
              <c:f>Ratios!$B$19:$E$19</c:f>
              <c:strCache>
                <c:ptCount val="4"/>
                <c:pt idx="0">
                  <c:v>Dewan Farooque Motors Limited</c:v>
                </c:pt>
                <c:pt idx="3">
                  <c:v>     Indus Motor Company Limited </c:v>
                </c:pt>
              </c:strCache>
            </c:strRef>
          </c:cat>
          <c:val>
            <c:numRef>
              <c:f>Ratios!$B$22:$E$22</c:f>
              <c:numCache>
                <c:formatCode>0.00</c:formatCode>
                <c:ptCount val="4"/>
                <c:pt idx="0">
                  <c:v>0</c:v>
                </c:pt>
                <c:pt idx="1">
                  <c:v>0.26785714285714285</c:v>
                </c:pt>
                <c:pt idx="2">
                  <c:v>0.21428571428571427</c:v>
                </c:pt>
                <c:pt idx="3">
                  <c:v>200.5618522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E9-4BD1-83D2-627C8B42574B}"/>
            </c:ext>
          </c:extLst>
        </c:ser>
        <c:ser>
          <c:idx val="2"/>
          <c:order val="2"/>
          <c:tx>
            <c:strRef>
              <c:f>Ratios!$A$23</c:f>
              <c:strCache>
                <c:ptCount val="1"/>
                <c:pt idx="0">
                  <c:v>Payable Turnover (Csale/Trade Pay)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Ratios!$B$19:$E$20</c15:sqref>
                  </c15:fullRef>
                  <c15:levelRef>
                    <c15:sqref>Ratios!$B$19:$E$19</c15:sqref>
                  </c15:levelRef>
                </c:ext>
              </c:extLst>
              <c:f>Ratios!$B$19:$E$19</c:f>
              <c:strCache>
                <c:ptCount val="4"/>
                <c:pt idx="0">
                  <c:v>Dewan Farooque Motors Limited</c:v>
                </c:pt>
                <c:pt idx="3">
                  <c:v>     Indus Motor Company Limited </c:v>
                </c:pt>
              </c:strCache>
            </c:strRef>
          </c:cat>
          <c:val>
            <c:numRef>
              <c:f>Ratios!$B$23:$E$23</c:f>
              <c:numCache>
                <c:formatCode>0.00</c:formatCode>
                <c:ptCount val="4"/>
                <c:pt idx="0">
                  <c:v>0.43511201980368674</c:v>
                </c:pt>
                <c:pt idx="1">
                  <c:v>0.32014958483868922</c:v>
                </c:pt>
                <c:pt idx="2">
                  <c:v>0.20865353535606632</c:v>
                </c:pt>
                <c:pt idx="3">
                  <c:v>4.2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9E9-4BD1-83D2-627C8B42574B}"/>
            </c:ext>
          </c:extLst>
        </c:ser>
        <c:ser>
          <c:idx val="3"/>
          <c:order val="3"/>
          <c:tx>
            <c:strRef>
              <c:f>Ratios!$A$24</c:f>
              <c:strCache>
                <c:ptCount val="1"/>
                <c:pt idx="0">
                  <c:v>Payable Turnover in Days(365/pto)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Ratios!$B$19:$E$20</c15:sqref>
                  </c15:fullRef>
                  <c15:levelRef>
                    <c15:sqref>Ratios!$B$19:$E$19</c15:sqref>
                  </c15:levelRef>
                </c:ext>
              </c:extLst>
              <c:f>Ratios!$B$19:$E$19</c:f>
              <c:strCache>
                <c:ptCount val="4"/>
                <c:pt idx="0">
                  <c:v>Dewan Farooque Motors Limited</c:v>
                </c:pt>
                <c:pt idx="3">
                  <c:v>     Indus Motor Company Limited </c:v>
                </c:pt>
              </c:strCache>
            </c:strRef>
          </c:cat>
          <c:val>
            <c:numRef>
              <c:f>Ratios!$B$24:$E$24</c:f>
              <c:numCache>
                <c:formatCode>0.00</c:formatCode>
                <c:ptCount val="4"/>
                <c:pt idx="0">
                  <c:v>838.86443809270133</c:v>
                </c:pt>
                <c:pt idx="1">
                  <c:v>1140.0920609780242</c:v>
                </c:pt>
                <c:pt idx="2">
                  <c:v>1749.3113614256722</c:v>
                </c:pt>
                <c:pt idx="3">
                  <c:v>86.87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9E9-4BD1-83D2-627C8B42574B}"/>
            </c:ext>
          </c:extLst>
        </c:ser>
        <c:ser>
          <c:idx val="4"/>
          <c:order val="4"/>
          <c:tx>
            <c:strRef>
              <c:f>Ratios!$A$25</c:f>
              <c:strCache>
                <c:ptCount val="1"/>
                <c:pt idx="0">
                  <c:v>Average Collection Period(365/RTO)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Ratios!$B$19:$E$20</c15:sqref>
                  </c15:fullRef>
                  <c15:levelRef>
                    <c15:sqref>Ratios!$B$19:$E$19</c15:sqref>
                  </c15:levelRef>
                </c:ext>
              </c:extLst>
              <c:f>Ratios!$B$19:$E$19</c:f>
              <c:strCache>
                <c:ptCount val="4"/>
                <c:pt idx="0">
                  <c:v>Dewan Farooque Motors Limited</c:v>
                </c:pt>
                <c:pt idx="3">
                  <c:v>     Indus Motor Company Limited </c:v>
                </c:pt>
              </c:strCache>
            </c:strRef>
          </c:cat>
          <c:val>
            <c:numRef>
              <c:f>Ratios!$B$25:$E$25</c:f>
              <c:numCache>
                <c:formatCode>0.00</c:formatCode>
                <c:ptCount val="4"/>
                <c:pt idx="0">
                  <c:v>0</c:v>
                </c:pt>
                <c:pt idx="1">
                  <c:v>1362.6666666666667</c:v>
                </c:pt>
                <c:pt idx="2">
                  <c:v>1703.3333333333335</c:v>
                </c:pt>
                <c:pt idx="3">
                  <c:v>1.819887461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9E9-4BD1-83D2-627C8B42574B}"/>
            </c:ext>
          </c:extLst>
        </c:ser>
        <c:ser>
          <c:idx val="5"/>
          <c:order val="5"/>
          <c:tx>
            <c:strRef>
              <c:f>Ratios!$A$26</c:f>
              <c:strCache>
                <c:ptCount val="1"/>
                <c:pt idx="0">
                  <c:v>Inventory Turnover(Csale/stock Tr)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Ratios!$B$19:$E$20</c15:sqref>
                  </c15:fullRef>
                  <c15:levelRef>
                    <c15:sqref>Ratios!$B$19:$E$19</c15:sqref>
                  </c15:levelRef>
                </c:ext>
              </c:extLst>
              <c:f>Ratios!$B$19:$E$19</c:f>
              <c:strCache>
                <c:ptCount val="4"/>
                <c:pt idx="0">
                  <c:v>Dewan Farooque Motors Limited</c:v>
                </c:pt>
                <c:pt idx="3">
                  <c:v>     Indus Motor Company Limited </c:v>
                </c:pt>
              </c:strCache>
            </c:strRef>
          </c:cat>
          <c:val>
            <c:numRef>
              <c:f>Ratios!$B$26:$E$26</c:f>
              <c:numCache>
                <c:formatCode>0.00</c:formatCode>
                <c:ptCount val="4"/>
                <c:pt idx="0">
                  <c:v>0.32929260670723137</c:v>
                </c:pt>
                <c:pt idx="1">
                  <c:v>6.1565383945672991</c:v>
                </c:pt>
                <c:pt idx="2">
                  <c:v>5.6053446418955302</c:v>
                </c:pt>
                <c:pt idx="3">
                  <c:v>6.38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9E9-4BD1-83D2-627C8B42574B}"/>
            </c:ext>
          </c:extLst>
        </c:ser>
        <c:ser>
          <c:idx val="6"/>
          <c:order val="6"/>
          <c:tx>
            <c:strRef>
              <c:f>Ratios!$A$27</c:f>
              <c:strCache>
                <c:ptCount val="1"/>
                <c:pt idx="0">
                  <c:v>Inventory Turnover in Days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Ratios!$B$19:$E$20</c15:sqref>
                  </c15:fullRef>
                  <c15:levelRef>
                    <c15:sqref>Ratios!$B$19:$E$19</c15:sqref>
                  </c15:levelRef>
                </c:ext>
              </c:extLst>
              <c:f>Ratios!$B$19:$E$19</c:f>
              <c:strCache>
                <c:ptCount val="4"/>
                <c:pt idx="0">
                  <c:v>Dewan Farooque Motors Limited</c:v>
                </c:pt>
                <c:pt idx="3">
                  <c:v>     Indus Motor Company Limited </c:v>
                </c:pt>
              </c:strCache>
            </c:strRef>
          </c:cat>
          <c:val>
            <c:numRef>
              <c:f>Ratios!$B$27:$E$27</c:f>
              <c:numCache>
                <c:formatCode>0.00</c:formatCode>
                <c:ptCount val="4"/>
                <c:pt idx="0">
                  <c:v>1108.4366686814669</c:v>
                </c:pt>
                <c:pt idx="1">
                  <c:v>59.286562773991008</c:v>
                </c:pt>
                <c:pt idx="2">
                  <c:v>65.116424291186817</c:v>
                </c:pt>
                <c:pt idx="3">
                  <c:v>57.23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9E9-4BD1-83D2-627C8B42574B}"/>
            </c:ext>
          </c:extLst>
        </c:ser>
        <c:ser>
          <c:idx val="7"/>
          <c:order val="7"/>
          <c:tx>
            <c:strRef>
              <c:f>Ratios!$A$28</c:f>
              <c:strCache>
                <c:ptCount val="1"/>
                <c:pt idx="0">
                  <c:v>Operating Cycle(Avg C + In)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Ratios!$B$19:$E$20</c15:sqref>
                  </c15:fullRef>
                  <c15:levelRef>
                    <c15:sqref>Ratios!$B$19:$E$19</c15:sqref>
                  </c15:levelRef>
                </c:ext>
              </c:extLst>
              <c:f>Ratios!$B$19:$E$19</c:f>
              <c:strCache>
                <c:ptCount val="4"/>
                <c:pt idx="0">
                  <c:v>Dewan Farooque Motors Limited</c:v>
                </c:pt>
                <c:pt idx="3">
                  <c:v>     Indus Motor Company Limited </c:v>
                </c:pt>
              </c:strCache>
            </c:strRef>
          </c:cat>
          <c:val>
            <c:numRef>
              <c:f>Ratios!$B$28:$E$28</c:f>
              <c:numCache>
                <c:formatCode>0.00</c:formatCode>
                <c:ptCount val="4"/>
                <c:pt idx="0">
                  <c:v>0</c:v>
                </c:pt>
                <c:pt idx="1">
                  <c:v>1421.9532294406577</c:v>
                </c:pt>
                <c:pt idx="2">
                  <c:v>1768.4497576245203</c:v>
                </c:pt>
                <c:pt idx="3">
                  <c:v>59.05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9E9-4BD1-83D2-627C8B42574B}"/>
            </c:ext>
          </c:extLst>
        </c:ser>
        <c:ser>
          <c:idx val="8"/>
          <c:order val="8"/>
          <c:tx>
            <c:strRef>
              <c:f>Ratios!$A$29</c:f>
              <c:strCache>
                <c:ptCount val="1"/>
                <c:pt idx="0">
                  <c:v>Cash Cycle(op C - Payable)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Ratios!$B$19:$E$20</c15:sqref>
                  </c15:fullRef>
                  <c15:levelRef>
                    <c15:sqref>Ratios!$B$19:$E$19</c15:sqref>
                  </c15:levelRef>
                </c:ext>
              </c:extLst>
              <c:f>Ratios!$B$19:$E$19</c:f>
              <c:strCache>
                <c:ptCount val="4"/>
                <c:pt idx="0">
                  <c:v>Dewan Farooque Motors Limited</c:v>
                </c:pt>
                <c:pt idx="3">
                  <c:v>     Indus Motor Company Limited </c:v>
                </c:pt>
              </c:strCache>
            </c:strRef>
          </c:cat>
          <c:val>
            <c:numRef>
              <c:f>Ratios!$B$29:$E$29</c:f>
              <c:numCache>
                <c:formatCode>0.00</c:formatCode>
                <c:ptCount val="4"/>
                <c:pt idx="0">
                  <c:v>0</c:v>
                </c:pt>
                <c:pt idx="1">
                  <c:v>281.86116846263349</c:v>
                </c:pt>
                <c:pt idx="2">
                  <c:v>19.138396198848113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9E9-4BD1-83D2-627C8B42574B}"/>
            </c:ext>
          </c:extLst>
        </c:ser>
        <c:ser>
          <c:idx val="9"/>
          <c:order val="9"/>
          <c:tx>
            <c:strRef>
              <c:f>Ratios!$A$30</c:f>
              <c:strCache>
                <c:ptCount val="1"/>
                <c:pt idx="0">
                  <c:v>Total Assets Turnover(sale/Tass)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Ratios!$B$19:$E$20</c15:sqref>
                  </c15:fullRef>
                  <c15:levelRef>
                    <c15:sqref>Ratios!$B$19:$E$19</c15:sqref>
                  </c15:levelRef>
                </c:ext>
              </c:extLst>
              <c:f>Ratios!$B$19:$E$19</c:f>
              <c:strCache>
                <c:ptCount val="4"/>
                <c:pt idx="0">
                  <c:v>Dewan Farooque Motors Limited</c:v>
                </c:pt>
                <c:pt idx="3">
                  <c:v>     Indus Motor Company Limited </c:v>
                </c:pt>
              </c:strCache>
            </c:strRef>
          </c:cat>
          <c:val>
            <c:numRef>
              <c:f>Ratios!$B$30:$E$30</c:f>
              <c:numCache>
                <c:formatCode>0.00</c:formatCode>
                <c:ptCount val="4"/>
                <c:pt idx="0">
                  <c:v>2.5117195070741005E-3</c:v>
                </c:pt>
                <c:pt idx="1">
                  <c:v>6.2514912411398135E-5</c:v>
                </c:pt>
                <c:pt idx="2">
                  <c:v>4.9801141276154247E-5</c:v>
                </c:pt>
                <c:pt idx="3">
                  <c:v>1.447575729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9E9-4BD1-83D2-627C8B425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24263456"/>
        <c:axId val="524266816"/>
      </c:barChart>
      <c:catAx>
        <c:axId val="524263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266816"/>
        <c:crosses val="autoZero"/>
        <c:auto val="1"/>
        <c:lblAlgn val="ctr"/>
        <c:lblOffset val="100"/>
        <c:noMultiLvlLbl val="0"/>
      </c:catAx>
      <c:valAx>
        <c:axId val="52426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263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Profitability</a:t>
            </a:r>
            <a:r>
              <a:rPr lang="en-US" baseline="0"/>
              <a:t> Ratios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Ratios!$B$33:$B$35</c:f>
              <c:strCache>
                <c:ptCount val="3"/>
                <c:pt idx="0">
                  <c:v>Dewan Farooque Motors Limited</c:v>
                </c:pt>
                <c:pt idx="1">
                  <c:v>2024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Ratios!$A$36:$A$39</c:f>
              <c:strCache>
                <c:ptCount val="4"/>
                <c:pt idx="0">
                  <c:v>Gross Profit Margin(Profit/sale*100)</c:v>
                </c:pt>
                <c:pt idx="1">
                  <c:v>Net Profit Margin(Nprf/N sale*100)</c:v>
                </c:pt>
                <c:pt idx="2">
                  <c:v>Return on Investment(Nprf/E)</c:v>
                </c:pt>
                <c:pt idx="3">
                  <c:v>Return on Equity(NPRF/TAS)</c:v>
                </c:pt>
              </c:strCache>
            </c:strRef>
          </c:cat>
          <c:val>
            <c:numRef>
              <c:f>Ratios!$B$36:$B$39</c:f>
              <c:numCache>
                <c:formatCode>0.00%</c:formatCode>
                <c:ptCount val="4"/>
                <c:pt idx="0">
                  <c:v>-28.421581432733849</c:v>
                </c:pt>
                <c:pt idx="1">
                  <c:v>-46.00090424997488</c:v>
                </c:pt>
                <c:pt idx="2">
                  <c:v>0.12374621170862786</c:v>
                </c:pt>
                <c:pt idx="3">
                  <c:v>-0.1155413685477098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15-4ED3-BC18-CC1271EE261D}"/>
            </c:ext>
          </c:extLst>
        </c:ser>
        <c:ser>
          <c:idx val="1"/>
          <c:order val="1"/>
          <c:tx>
            <c:strRef>
              <c:f>Ratios!$C$33:$C$35</c:f>
              <c:strCache>
                <c:ptCount val="3"/>
                <c:pt idx="0">
                  <c:v>Dewan Farooque Motors Limited</c:v>
                </c:pt>
                <c:pt idx="1">
                  <c:v>2023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Ratios!$A$36:$A$39</c:f>
              <c:strCache>
                <c:ptCount val="4"/>
                <c:pt idx="0">
                  <c:v>Gross Profit Margin(Profit/sale*100)</c:v>
                </c:pt>
                <c:pt idx="1">
                  <c:v>Net Profit Margin(Nprf/N sale*100)</c:v>
                </c:pt>
                <c:pt idx="2">
                  <c:v>Return on Investment(Nprf/E)</c:v>
                </c:pt>
                <c:pt idx="3">
                  <c:v>Return on Equity(NPRF/TAS)</c:v>
                </c:pt>
              </c:strCache>
            </c:strRef>
          </c:cat>
          <c:val>
            <c:numRef>
              <c:f>Ratios!$C$36:$C$39</c:f>
              <c:numCache>
                <c:formatCode>0.00%</c:formatCode>
                <c:ptCount val="4"/>
                <c:pt idx="0">
                  <c:v>-784.71111111111111</c:v>
                </c:pt>
                <c:pt idx="1">
                  <c:v>-1282.25</c:v>
                </c:pt>
                <c:pt idx="2">
                  <c:v>7.1191286967464934E-2</c:v>
                </c:pt>
                <c:pt idx="3">
                  <c:v>-8.0159746439515261E-2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15-4ED3-BC18-CC1271EE261D}"/>
            </c:ext>
          </c:extLst>
        </c:ser>
        <c:ser>
          <c:idx val="2"/>
          <c:order val="2"/>
          <c:tx>
            <c:strRef>
              <c:f>Ratios!$D$33:$D$35</c:f>
              <c:strCache>
                <c:ptCount val="3"/>
                <c:pt idx="0">
                  <c:v>Dewan Farooque Motors Limited</c:v>
                </c:pt>
                <c:pt idx="1">
                  <c:v>2022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Ratios!$A$36:$A$39</c:f>
              <c:strCache>
                <c:ptCount val="4"/>
                <c:pt idx="0">
                  <c:v>Gross Profit Margin(Profit/sale*100)</c:v>
                </c:pt>
                <c:pt idx="1">
                  <c:v>Net Profit Margin(Nprf/N sale*100)</c:v>
                </c:pt>
                <c:pt idx="2">
                  <c:v>Return on Investment(Nprf/E)</c:v>
                </c:pt>
                <c:pt idx="3">
                  <c:v>Return on Equity(NPRF/TAS)</c:v>
                </c:pt>
              </c:strCache>
            </c:strRef>
          </c:cat>
          <c:val>
            <c:numRef>
              <c:f>Ratios!$D$36:$D$39</c:f>
              <c:numCache>
                <c:formatCode>0.00%</c:formatCode>
                <c:ptCount val="4"/>
                <c:pt idx="0">
                  <c:v>-577.28472222222217</c:v>
                </c:pt>
                <c:pt idx="1">
                  <c:v>-1227.9861111111111</c:v>
                </c:pt>
                <c:pt idx="2">
                  <c:v>5.8723414147351501E-2</c:v>
                </c:pt>
                <c:pt idx="3">
                  <c:v>-6.1155109804599692E-2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15-4ED3-BC18-CC1271EE261D}"/>
            </c:ext>
          </c:extLst>
        </c:ser>
        <c:ser>
          <c:idx val="3"/>
          <c:order val="3"/>
          <c:tx>
            <c:strRef>
              <c:f>Ratios!$E$33:$E$35</c:f>
              <c:strCache>
                <c:ptCount val="3"/>
                <c:pt idx="0">
                  <c:v>     Indus Motor Company Limited </c:v>
                </c:pt>
                <c:pt idx="1">
                  <c:v>2023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Ratios!$A$36:$A$39</c:f>
              <c:strCache>
                <c:ptCount val="4"/>
                <c:pt idx="0">
                  <c:v>Gross Profit Margin(Profit/sale*100)</c:v>
                </c:pt>
                <c:pt idx="1">
                  <c:v>Net Profit Margin(Nprf/N sale*100)</c:v>
                </c:pt>
                <c:pt idx="2">
                  <c:v>Return on Investment(Nprf/E)</c:v>
                </c:pt>
                <c:pt idx="3">
                  <c:v>Return on Equity(NPRF/TAS)</c:v>
                </c:pt>
              </c:strCache>
            </c:strRef>
          </c:cat>
          <c:val>
            <c:numRef>
              <c:f>Ratios!$E$36:$E$39</c:f>
              <c:numCache>
                <c:formatCode>0.00%</c:formatCode>
                <c:ptCount val="4"/>
                <c:pt idx="0">
                  <c:v>4.4600000000000001E-2</c:v>
                </c:pt>
                <c:pt idx="1">
                  <c:v>5.4399999999999997E-2</c:v>
                </c:pt>
                <c:pt idx="2">
                  <c:v>0.16089999999999999</c:v>
                </c:pt>
                <c:pt idx="3">
                  <c:v>7.8700000000000006E-2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A15-4ED3-BC18-CC1271EE26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24249056"/>
        <c:axId val="524232256"/>
      </c:barChart>
      <c:catAx>
        <c:axId val="524249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232256"/>
        <c:crosses val="autoZero"/>
        <c:auto val="1"/>
        <c:lblAlgn val="ctr"/>
        <c:lblOffset val="100"/>
        <c:noMultiLvlLbl val="0"/>
      </c:catAx>
      <c:valAx>
        <c:axId val="52423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249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Coverage</a:t>
            </a:r>
            <a:r>
              <a:rPr lang="en-US" baseline="0"/>
              <a:t> Ratio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Ratios!$A$15</c:f>
              <c:strCache>
                <c:ptCount val="1"/>
                <c:pt idx="0">
                  <c:v>Ratios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Ratios!$B$14:$F$14</c:f>
              <c:strCache>
                <c:ptCount val="4"/>
                <c:pt idx="0">
                  <c:v>Dewan Farooque Motors Limited</c:v>
                </c:pt>
                <c:pt idx="3">
                  <c:v>     Indus Motor Company Limited </c:v>
                </c:pt>
              </c:strCache>
            </c:strRef>
          </c:cat>
          <c:val>
            <c:numRef>
              <c:f>Ratios!$B$15:$F$15</c:f>
              <c:numCache>
                <c:formatCode>General</c:formatCode>
                <c:ptCount val="5"/>
                <c:pt idx="0">
                  <c:v>2024</c:v>
                </c:pt>
                <c:pt idx="1">
                  <c:v>2023</c:v>
                </c:pt>
                <c:pt idx="2">
                  <c:v>2022</c:v>
                </c:pt>
                <c:pt idx="3">
                  <c:v>2023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03-4848-933E-A35D86782370}"/>
            </c:ext>
          </c:extLst>
        </c:ser>
        <c:ser>
          <c:idx val="1"/>
          <c:order val="1"/>
          <c:tx>
            <c:strRef>
              <c:f>Ratios!$A$16</c:f>
              <c:strCache>
                <c:ptCount val="1"/>
                <c:pt idx="0">
                  <c:v>Coverage 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Ratios!$B$14:$F$14</c:f>
              <c:strCache>
                <c:ptCount val="4"/>
                <c:pt idx="0">
                  <c:v>Dewan Farooque Motors Limited</c:v>
                </c:pt>
                <c:pt idx="3">
                  <c:v>     Indus Motor Company Limited </c:v>
                </c:pt>
              </c:strCache>
            </c:strRef>
          </c:cat>
          <c:val>
            <c:numRef>
              <c:f>Ratios!$B$16:$F$16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1-CC03-4848-933E-A35D86782370}"/>
            </c:ext>
          </c:extLst>
        </c:ser>
        <c:ser>
          <c:idx val="2"/>
          <c:order val="2"/>
          <c:tx>
            <c:strRef>
              <c:f>Ratios!$A$17</c:f>
              <c:strCache>
                <c:ptCount val="1"/>
                <c:pt idx="0">
                  <c:v>Interest Coverage (O Pr/FC)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Ratios!$B$14:$F$14</c:f>
              <c:strCache>
                <c:ptCount val="4"/>
                <c:pt idx="0">
                  <c:v>Dewan Farooque Motors Limited</c:v>
                </c:pt>
                <c:pt idx="3">
                  <c:v>     Indus Motor Company Limited </c:v>
                </c:pt>
              </c:strCache>
            </c:strRef>
          </c:cat>
          <c:val>
            <c:numRef>
              <c:f>Ratios!$B$17:$F$17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-19.602359209999999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03-4848-933E-A35D867823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34047360"/>
        <c:axId val="534041960"/>
      </c:barChart>
      <c:catAx>
        <c:axId val="534047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041960"/>
        <c:crosses val="autoZero"/>
        <c:auto val="1"/>
        <c:lblAlgn val="ctr"/>
        <c:lblOffset val="100"/>
        <c:noMultiLvlLbl val="0"/>
      </c:catAx>
      <c:valAx>
        <c:axId val="534041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047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563701</xdr:colOff>
      <xdr:row>0</xdr:row>
      <xdr:rowOff>0</xdr:rowOff>
    </xdr:from>
    <xdr:to>
      <xdr:col>14</xdr:col>
      <xdr:colOff>251086</xdr:colOff>
      <xdr:row>13</xdr:row>
      <xdr:rowOff>134815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16AB43B-E0C1-24DE-E6B1-A5094B97A3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573942</xdr:colOff>
      <xdr:row>13</xdr:row>
      <xdr:rowOff>180734</xdr:rowOff>
    </xdr:from>
    <xdr:to>
      <xdr:col>14</xdr:col>
      <xdr:colOff>261327</xdr:colOff>
      <xdr:row>27</xdr:row>
      <xdr:rowOff>129934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1A09715-D899-49AC-BADE-E4CFFBA577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11945</xdr:colOff>
      <xdr:row>28</xdr:row>
      <xdr:rowOff>61866</xdr:rowOff>
    </xdr:from>
    <xdr:to>
      <xdr:col>14</xdr:col>
      <xdr:colOff>314985</xdr:colOff>
      <xdr:row>42</xdr:row>
      <xdr:rowOff>151898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570F341-6991-6922-2181-BECB13BC9A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459346</xdr:colOff>
      <xdr:row>14</xdr:row>
      <xdr:rowOff>33269</xdr:rowOff>
    </xdr:from>
    <xdr:to>
      <xdr:col>22</xdr:col>
      <xdr:colOff>147869</xdr:colOff>
      <xdr:row>28</xdr:row>
      <xdr:rowOff>22909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182EF5D-0E50-6272-29EC-0AE8D0105A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457200</xdr:colOff>
      <xdr:row>0</xdr:row>
      <xdr:rowOff>14287</xdr:rowOff>
    </xdr:from>
    <xdr:to>
      <xdr:col>22</xdr:col>
      <xdr:colOff>152400</xdr:colOff>
      <xdr:row>13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89B35E-7E84-9394-FAA8-EA5A5A465F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15488</xdr:colOff>
      <xdr:row>56</xdr:row>
      <xdr:rowOff>7744</xdr:rowOff>
    </xdr:from>
    <xdr:to>
      <xdr:col>6</xdr:col>
      <xdr:colOff>21838</xdr:colOff>
      <xdr:row>57</xdr:row>
      <xdr:rowOff>14094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F984CD9-E79E-00F8-A7C0-65C7DA6B79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72988" y="10431037"/>
          <a:ext cx="4273240" cy="1922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8D0DECA-58FD-4FC1-A297-F2A05A76DB29}" name="Table1" displayName="Table1" ref="F48:I71" headerRowCount="0" totalsRowShown="0" headerRowDxfId="58" dataDxfId="57" tableBorderDxfId="56">
  <tableColumns count="4">
    <tableColumn id="1" xr3:uid="{B717B24D-9370-4D1B-8F8B-9F1DC508CB2C}" name="Column1" headerRowDxfId="55" dataDxfId="54"/>
    <tableColumn id="2" xr3:uid="{4ECA95C4-5FCC-49D6-B578-D3AEDA3B84C9}" name="Column2" headerRowDxfId="53" dataDxfId="52"/>
    <tableColumn id="3" xr3:uid="{1C655B76-D7B7-4297-B49A-72CFCA999764}" name="Column3" headerRowDxfId="51" dataDxfId="50"/>
    <tableColumn id="4" xr3:uid="{DA9F90B5-2BA9-4E0F-9D3E-DC9AABEE88DF}" name="Column4" headerRowDxfId="49" dataDxfId="48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BA293F9-5D37-4F06-B52F-77FA8A11372E}" name="Table2" displayName="Table2" ref="F5:I42" headerRowCount="0" totalsRowShown="0" headerRowDxfId="47" dataDxfId="46">
  <tableColumns count="4">
    <tableColumn id="1" xr3:uid="{12C80238-068D-4EE8-B357-599DF555A18A}" name="Column1" headerRowDxfId="45" dataDxfId="44"/>
    <tableColumn id="2" xr3:uid="{65DD9E13-0717-46A2-9C02-F953CAC0B174}" name="Column2" headerRowDxfId="43" dataDxfId="42"/>
    <tableColumn id="3" xr3:uid="{B2C663DB-877B-40BA-BC2A-48E37E98DE8E}" name="Column3" headerRowDxfId="41" dataDxfId="40"/>
    <tableColumn id="4" xr3:uid="{AF782948-E5AB-4B8E-AFEB-8F7AC70DD5E2}" name="Column4" headerRowDxfId="39" dataDxfId="38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0CC8573-C6ED-4353-A591-E10454666084}" name="Table15" displayName="Table15" ref="H11:N46" headerRowCount="0" totalsRowShown="0" headerRowDxfId="37" dataDxfId="36" tableBorderDxfId="35" headerRowCellStyle="Percent" dataCellStyle="Percent">
  <tableColumns count="7">
    <tableColumn id="1" xr3:uid="{2B7D36B7-92DA-4932-9BC7-42E5D10563B1}" name="Column1" headerRowDxfId="34" dataDxfId="33" headerRowCellStyle="Percent" dataCellStyle="Percent">
      <calculatedColumnFormula>'Financial Statements'!G7/'Financial Statements'!$I7</calculatedColumnFormula>
    </tableColumn>
    <tableColumn id="2" xr3:uid="{DEF94664-28D2-4DC7-AF2C-3D40D2F2C68D}" name="Column2" headerRowDxfId="32" dataDxfId="31" headerRowCellStyle="Percent" dataCellStyle="Percent">
      <calculatedColumnFormula>'Financial Statements'!H7/'Financial Statements'!$I7</calculatedColumnFormula>
    </tableColumn>
    <tableColumn id="3" xr3:uid="{AAA534A4-5211-4AA1-BDC5-837F2735ECF5}" name="Column3" headerRowDxfId="30" dataDxfId="29" headerRowCellStyle="Percent" dataCellStyle="Percent">
      <calculatedColumnFormula>'Financial Statements'!I7/'Financial Statements'!$I7</calculatedColumnFormula>
    </tableColumn>
    <tableColumn id="4" xr3:uid="{E4692858-AA48-45EB-AC22-553DB17B9936}" name="Column4" headerRowDxfId="28" dataDxfId="27" headerRowCellStyle="Percent" dataCellStyle="Percent"/>
    <tableColumn id="5" xr3:uid="{4C7DC5B2-B6D5-4462-9BE7-934289427560}" name="Column5" headerRowDxfId="26" dataDxfId="25" headerRowCellStyle="Percent" dataCellStyle="Percent">
      <calculatedColumnFormula>'Financial Statements'!G7/'Financial Statements'!G$19</calculatedColumnFormula>
    </tableColumn>
    <tableColumn id="6" xr3:uid="{E5BDE70E-A3EE-48DB-B8BA-564B68405B99}" name="Column6" headerRowDxfId="24" dataDxfId="23" headerRowCellStyle="Percent" dataCellStyle="Percent">
      <calculatedColumnFormula>'Financial Statements'!H7/'Financial Statements'!H$19</calculatedColumnFormula>
    </tableColumn>
    <tableColumn id="7" xr3:uid="{62B7C6EF-20CB-40A9-AA5E-A52EC8934246}" name="Column7" headerRowDxfId="22" dataDxfId="21" headerRowCellStyle="Percent" dataCellStyle="Percent">
      <calculatedColumnFormula>'Financial Statements'!I7/'Financial Statements'!I$19</calculatedColumnFormula>
    </tableColumn>
  </tableColumns>
  <tableStyleInfo name="TableStyleLight2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13DAFF35-95C0-4F64-B3DF-6608A9554195}" name="Table13" displayName="Table13" ref="H58:J79" headerRowCount="0" totalsRowShown="0" headerRowDxfId="20" dataDxfId="19" tableBorderDxfId="18" headerRowCellStyle="Percent" dataCellStyle="Percent">
  <tableColumns count="3">
    <tableColumn id="1" xr3:uid="{3C4EE437-B471-45DA-A8FA-E79B0DD4E3B5}" name="Column1" headerRowDxfId="17" dataDxfId="16" dataCellStyle="Percent">
      <calculatedColumnFormula>ABS('Financial Statements'!G50/'Financial Statements'!I50)</calculatedColumnFormula>
    </tableColumn>
    <tableColumn id="2" xr3:uid="{6E9BDF8E-DB94-4438-946D-3FE7AABF3225}" name="Column2" headerRowDxfId="15" dataDxfId="14" dataCellStyle="Percent">
      <calculatedColumnFormula>ABS('Financial Statements'!H50/'Financial Statements'!I50)</calculatedColumnFormula>
    </tableColumn>
    <tableColumn id="3" xr3:uid="{4C88F038-6751-4F55-AF5A-12026BF545F2}" name="Column3" headerRowDxfId="13" dataDxfId="12" dataCellStyle="Percent">
      <calculatedColumnFormula>'Financial Statements'!I50/'Financial Statements'!$I50</calculatedColumnFormula>
    </tableColumn>
  </tableColumns>
  <tableStyleInfo name="TableStyleLight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CC6F28CE-D7F0-45BF-B0F7-EE7CF8B16F5E}" name="Table136" displayName="Table136" ref="L58:N79" headerRowCount="0" totalsRowShown="0" headerRowDxfId="11" dataDxfId="10" tableBorderDxfId="9" headerRowCellStyle="Percent" dataCellStyle="Percent">
  <tableColumns count="3">
    <tableColumn id="1" xr3:uid="{47470301-9745-4AB4-98C2-2D8D7F998EBE}" name="Column1" headerRowDxfId="8" dataDxfId="7" dataCellStyle="Percent">
      <calculatedColumnFormula>ABS('Financial Statements'!G50/'Financial Statements'!$G$19)</calculatedColumnFormula>
    </tableColumn>
    <tableColumn id="2" xr3:uid="{9DCB8D88-8ADD-4135-BD01-2ABCB1D7534A}" name="Column2" headerRowDxfId="6" dataDxfId="5" dataCellStyle="Percent">
      <calculatedColumnFormula>ABS('Financial Statements'!H50/'Financial Statements'!$H$19)</calculatedColumnFormula>
    </tableColumn>
    <tableColumn id="3" xr3:uid="{AB03FF9F-AAEC-4ED8-833F-3442024FB74B}" name="Column3" headerRowDxfId="4" dataDxfId="3" dataCellStyle="Percent">
      <calculatedColumnFormula>ABS('Financial Statements'!I50/'Financial Statements'!$I$19)</calculatedColumnFormula>
    </tableColumn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Relationship Id="rId4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CFC6E-E73C-473A-AB0C-A1243315723C}">
  <dimension ref="F1:I71"/>
  <sheetViews>
    <sheetView topLeftCell="B1" workbookViewId="0">
      <selection activeCell="G19" sqref="G19"/>
    </sheetView>
  </sheetViews>
  <sheetFormatPr defaultColWidth="8.7265625" defaultRowHeight="14" x14ac:dyDescent="0.3"/>
  <cols>
    <col min="1" max="5" width="8.7265625" style="37"/>
    <col min="6" max="6" width="61.26953125" style="37" bestFit="1" customWidth="1"/>
    <col min="7" max="9" width="10.54296875" style="37" customWidth="1"/>
    <col min="10" max="16384" width="8.7265625" style="37"/>
  </cols>
  <sheetData>
    <row r="1" spans="6:9" ht="17.5" x14ac:dyDescent="0.35">
      <c r="F1" s="85" t="s">
        <v>16</v>
      </c>
      <c r="G1" s="86"/>
      <c r="H1" s="86"/>
      <c r="I1" s="87"/>
    </row>
    <row r="2" spans="6:9" ht="18" thickBot="1" x14ac:dyDescent="0.4">
      <c r="F2" s="88" t="s">
        <v>101</v>
      </c>
      <c r="G2" s="89"/>
      <c r="H2" s="89"/>
      <c r="I2" s="90"/>
    </row>
    <row r="4" spans="6:9" ht="14.5" x14ac:dyDescent="0.35">
      <c r="F4"/>
      <c r="G4"/>
      <c r="H4"/>
      <c r="I4"/>
    </row>
    <row r="5" spans="6:9" x14ac:dyDescent="0.3">
      <c r="G5" s="35" t="s">
        <v>102</v>
      </c>
      <c r="H5" s="35" t="s">
        <v>103</v>
      </c>
      <c r="I5" s="36" t="s">
        <v>104</v>
      </c>
    </row>
    <row r="6" spans="6:9" x14ac:dyDescent="0.3">
      <c r="F6" s="34" t="s">
        <v>17</v>
      </c>
      <c r="G6" s="34"/>
      <c r="H6" s="34"/>
      <c r="I6" s="34"/>
    </row>
    <row r="7" spans="6:9" x14ac:dyDescent="0.3">
      <c r="F7" s="37" t="s">
        <v>18</v>
      </c>
    </row>
    <row r="8" spans="6:9" x14ac:dyDescent="0.3">
      <c r="F8" s="37" t="s">
        <v>19</v>
      </c>
      <c r="G8" s="38">
        <v>1034455</v>
      </c>
      <c r="H8" s="38">
        <v>744984</v>
      </c>
      <c r="I8" s="38">
        <v>765959</v>
      </c>
    </row>
    <row r="9" spans="6:9" x14ac:dyDescent="0.3">
      <c r="F9" s="37" t="s">
        <v>20</v>
      </c>
      <c r="G9" s="38">
        <v>761521</v>
      </c>
      <c r="H9" s="38">
        <v>830332</v>
      </c>
      <c r="I9" s="38">
        <v>909483</v>
      </c>
    </row>
    <row r="10" spans="6:9" x14ac:dyDescent="0.3">
      <c r="F10" s="37" t="s">
        <v>21</v>
      </c>
    </row>
    <row r="11" spans="6:9" x14ac:dyDescent="0.3">
      <c r="F11" s="37" t="s">
        <v>22</v>
      </c>
      <c r="G11" s="38">
        <v>68176</v>
      </c>
      <c r="H11" s="38">
        <v>55093</v>
      </c>
      <c r="I11" s="38">
        <v>46557</v>
      </c>
    </row>
    <row r="12" spans="6:9" x14ac:dyDescent="0.3">
      <c r="F12" s="37" t="s">
        <v>23</v>
      </c>
      <c r="G12" s="38">
        <v>889279</v>
      </c>
      <c r="H12" s="38">
        <v>22972</v>
      </c>
      <c r="I12" s="38">
        <v>14856</v>
      </c>
    </row>
    <row r="13" spans="6:9" x14ac:dyDescent="0.3">
      <c r="F13" s="37" t="s">
        <v>24</v>
      </c>
      <c r="H13" s="37">
        <v>672</v>
      </c>
      <c r="I13" s="37">
        <v>672</v>
      </c>
    </row>
    <row r="14" spans="6:9" x14ac:dyDescent="0.3">
      <c r="F14" s="37" t="s">
        <v>25</v>
      </c>
      <c r="G14" s="37" t="s">
        <v>26</v>
      </c>
      <c r="H14" s="38">
        <v>154879</v>
      </c>
      <c r="I14" s="38">
        <v>154879</v>
      </c>
    </row>
    <row r="15" spans="6:9" x14ac:dyDescent="0.3">
      <c r="F15" s="37" t="s">
        <v>27</v>
      </c>
      <c r="G15" s="38">
        <v>1036725</v>
      </c>
      <c r="H15" s="38">
        <v>907744</v>
      </c>
      <c r="I15" s="38">
        <v>846659</v>
      </c>
    </row>
    <row r="16" spans="6:9" x14ac:dyDescent="0.3">
      <c r="F16" s="37" t="s">
        <v>28</v>
      </c>
      <c r="G16" s="38">
        <v>26934</v>
      </c>
      <c r="H16" s="38">
        <v>23297</v>
      </c>
      <c r="I16" s="38">
        <v>23720</v>
      </c>
    </row>
    <row r="17" spans="6:9" x14ac:dyDescent="0.3">
      <c r="F17" s="37" t="s">
        <v>29</v>
      </c>
      <c r="G17" s="38">
        <v>144862</v>
      </c>
      <c r="H17" s="38">
        <v>138710</v>
      </c>
      <c r="I17" s="38">
        <v>128715</v>
      </c>
    </row>
    <row r="18" spans="6:9" x14ac:dyDescent="0.3">
      <c r="F18" s="34" t="s">
        <v>78</v>
      </c>
      <c r="G18" s="38">
        <v>2166648</v>
      </c>
      <c r="H18" s="38">
        <v>1303997</v>
      </c>
      <c r="I18" s="38">
        <v>1216058</v>
      </c>
    </row>
    <row r="19" spans="6:9" x14ac:dyDescent="0.3">
      <c r="F19" s="34" t="s">
        <v>83</v>
      </c>
      <c r="G19" s="38">
        <v>3962624</v>
      </c>
      <c r="H19" s="38">
        <v>2879313</v>
      </c>
      <c r="I19" s="38">
        <v>2891500</v>
      </c>
    </row>
    <row r="20" spans="6:9" x14ac:dyDescent="0.3">
      <c r="F20" s="34" t="s">
        <v>30</v>
      </c>
    </row>
    <row r="21" spans="6:9" x14ac:dyDescent="0.3">
      <c r="F21" s="34" t="s">
        <v>31</v>
      </c>
    </row>
    <row r="22" spans="6:9" x14ac:dyDescent="0.3">
      <c r="F22" s="37" t="s">
        <v>32</v>
      </c>
    </row>
    <row r="23" spans="6:9" x14ac:dyDescent="0.3">
      <c r="F23" s="37" t="s">
        <v>33</v>
      </c>
    </row>
    <row r="24" spans="6:9" x14ac:dyDescent="0.3">
      <c r="F24" s="37" t="s">
        <v>34</v>
      </c>
      <c r="G24" s="38">
        <v>1500000</v>
      </c>
      <c r="H24" s="38">
        <v>1500000</v>
      </c>
      <c r="I24" s="38">
        <v>1500000</v>
      </c>
    </row>
    <row r="25" spans="6:9" x14ac:dyDescent="0.3">
      <c r="F25" s="37" t="s">
        <v>35</v>
      </c>
      <c r="G25" s="38">
        <v>1387353</v>
      </c>
      <c r="H25" s="38">
        <v>1387353</v>
      </c>
      <c r="I25" s="38">
        <v>1387353</v>
      </c>
    </row>
    <row r="26" spans="6:9" x14ac:dyDescent="0.3">
      <c r="F26" s="37" t="s">
        <v>36</v>
      </c>
    </row>
    <row r="27" spans="6:9" x14ac:dyDescent="0.3">
      <c r="F27" s="37" t="s">
        <v>37</v>
      </c>
      <c r="G27" s="38">
        <v>-5087240</v>
      </c>
      <c r="H27" s="38">
        <v>-4629393</v>
      </c>
      <c r="I27" s="38">
        <v>-4398588</v>
      </c>
    </row>
    <row r="28" spans="6:9" x14ac:dyDescent="0.3">
      <c r="F28" s="34" t="s">
        <v>82</v>
      </c>
      <c r="G28" s="38">
        <v>-3699887</v>
      </c>
      <c r="H28" s="38">
        <v>-3242040</v>
      </c>
      <c r="I28" s="38">
        <v>-3011235</v>
      </c>
    </row>
    <row r="29" spans="6:9" x14ac:dyDescent="0.3">
      <c r="F29" s="34" t="s">
        <v>38</v>
      </c>
    </row>
    <row r="30" spans="6:9" x14ac:dyDescent="0.3">
      <c r="F30" s="37" t="s">
        <v>39</v>
      </c>
      <c r="G30" s="37" t="s">
        <v>26</v>
      </c>
      <c r="H30" s="37" t="s">
        <v>26</v>
      </c>
      <c r="I30" s="37" t="s">
        <v>26</v>
      </c>
    </row>
    <row r="31" spans="6:9" x14ac:dyDescent="0.3">
      <c r="F31" s="37" t="s">
        <v>40</v>
      </c>
      <c r="G31" s="38">
        <v>16800</v>
      </c>
      <c r="H31" s="38">
        <v>11700</v>
      </c>
      <c r="I31" s="38">
        <v>11700</v>
      </c>
    </row>
    <row r="32" spans="6:9" x14ac:dyDescent="0.3">
      <c r="F32" s="37" t="s">
        <v>41</v>
      </c>
      <c r="G32" s="38">
        <v>4231</v>
      </c>
      <c r="H32" s="38">
        <v>4231</v>
      </c>
      <c r="I32" s="38">
        <v>4231</v>
      </c>
    </row>
    <row r="33" spans="6:9" x14ac:dyDescent="0.3">
      <c r="F33" s="34" t="s">
        <v>69</v>
      </c>
      <c r="G33" s="38">
        <f>SUM(G31:G32)</f>
        <v>21031</v>
      </c>
      <c r="H33" s="38">
        <f>SUM(H31:H32)</f>
        <v>15931</v>
      </c>
      <c r="I33" s="38">
        <f>SUM(I31:I32)</f>
        <v>15931</v>
      </c>
    </row>
    <row r="34" spans="6:9" x14ac:dyDescent="0.3">
      <c r="F34" s="34" t="s">
        <v>42</v>
      </c>
    </row>
    <row r="35" spans="6:9" x14ac:dyDescent="0.3">
      <c r="F35" s="37" t="s">
        <v>43</v>
      </c>
      <c r="G35" s="38">
        <v>1696185</v>
      </c>
      <c r="H35" s="38">
        <v>469022</v>
      </c>
      <c r="I35" s="38">
        <v>293063</v>
      </c>
    </row>
    <row r="36" spans="6:9" x14ac:dyDescent="0.3">
      <c r="F36" s="37" t="s">
        <v>44</v>
      </c>
      <c r="G36" s="38">
        <v>673006</v>
      </c>
      <c r="H36" s="38">
        <v>441756</v>
      </c>
      <c r="I36" s="38">
        <v>399097</v>
      </c>
    </row>
    <row r="37" spans="6:9" x14ac:dyDescent="0.3">
      <c r="F37" s="37" t="s">
        <v>45</v>
      </c>
      <c r="G37" s="38">
        <v>1802</v>
      </c>
      <c r="H37" s="38">
        <v>1802</v>
      </c>
      <c r="I37" s="38">
        <v>1802</v>
      </c>
    </row>
    <row r="38" spans="6:9" x14ac:dyDescent="0.3">
      <c r="F38" s="37" t="s">
        <v>46</v>
      </c>
      <c r="G38" s="38">
        <v>4173558</v>
      </c>
      <c r="H38" s="38">
        <v>4095913</v>
      </c>
      <c r="I38" s="38">
        <v>4095913</v>
      </c>
    </row>
    <row r="39" spans="6:9" x14ac:dyDescent="0.3">
      <c r="F39" s="37" t="s">
        <v>47</v>
      </c>
      <c r="G39" s="38">
        <v>1096929</v>
      </c>
      <c r="H39" s="38">
        <v>1096929</v>
      </c>
      <c r="I39" s="38">
        <v>1096929</v>
      </c>
    </row>
    <row r="40" spans="6:9" x14ac:dyDescent="0.3">
      <c r="F40" s="34" t="s">
        <v>70</v>
      </c>
      <c r="G40" s="38">
        <v>7641480</v>
      </c>
      <c r="H40" s="38">
        <v>6105422</v>
      </c>
      <c r="I40" s="38">
        <v>5886804</v>
      </c>
    </row>
    <row r="41" spans="6:9" x14ac:dyDescent="0.3">
      <c r="F41" s="34" t="s">
        <v>48</v>
      </c>
    </row>
    <row r="42" spans="6:9" x14ac:dyDescent="0.3">
      <c r="F42" s="34" t="s">
        <v>49</v>
      </c>
      <c r="G42" s="38">
        <v>3962624</v>
      </c>
      <c r="H42" s="38">
        <v>2879313</v>
      </c>
      <c r="I42" s="38">
        <v>2891500</v>
      </c>
    </row>
    <row r="44" spans="6:9" ht="14.5" thickBot="1" x14ac:dyDescent="0.35"/>
    <row r="45" spans="6:9" ht="17.5" x14ac:dyDescent="0.35">
      <c r="F45" s="79" t="s">
        <v>105</v>
      </c>
      <c r="G45" s="80"/>
      <c r="H45" s="80"/>
      <c r="I45" s="81"/>
    </row>
    <row r="46" spans="6:9" ht="17.5" x14ac:dyDescent="0.35">
      <c r="F46" s="82" t="s">
        <v>101</v>
      </c>
      <c r="G46" s="83"/>
      <c r="H46" s="83"/>
      <c r="I46" s="84"/>
    </row>
    <row r="47" spans="6:9" ht="14.5" x14ac:dyDescent="0.35">
      <c r="F47"/>
      <c r="G47"/>
      <c r="H47"/>
      <c r="I47"/>
    </row>
    <row r="49" spans="6:9" x14ac:dyDescent="0.3">
      <c r="F49" s="39" t="s">
        <v>63</v>
      </c>
      <c r="G49" s="39">
        <v>2024</v>
      </c>
      <c r="H49" s="39">
        <v>2023</v>
      </c>
      <c r="I49" s="39">
        <v>2022</v>
      </c>
    </row>
    <row r="50" spans="6:9" x14ac:dyDescent="0.3">
      <c r="F50" s="37" t="s">
        <v>50</v>
      </c>
      <c r="G50" s="37">
        <v>11980</v>
      </c>
      <c r="H50" s="37">
        <v>212</v>
      </c>
      <c r="I50" s="37">
        <v>169</v>
      </c>
    </row>
    <row r="51" spans="6:9" x14ac:dyDescent="0.3">
      <c r="F51" s="37" t="s">
        <v>51</v>
      </c>
      <c r="G51" s="37">
        <v>-1827</v>
      </c>
      <c r="H51" s="37">
        <v>-32</v>
      </c>
      <c r="I51" s="37">
        <v>-25</v>
      </c>
    </row>
    <row r="52" spans="6:9" x14ac:dyDescent="0.3">
      <c r="F52" s="37" t="s">
        <v>64</v>
      </c>
      <c r="G52" s="37">
        <v>-200</v>
      </c>
    </row>
    <row r="53" spans="6:9" x14ac:dyDescent="0.3">
      <c r="G53" s="37">
        <v>-2027</v>
      </c>
      <c r="H53" s="37">
        <v>-32</v>
      </c>
    </row>
    <row r="54" spans="6:9" x14ac:dyDescent="0.3">
      <c r="F54" s="34" t="s">
        <v>65</v>
      </c>
      <c r="G54" s="37">
        <v>9953</v>
      </c>
      <c r="H54" s="37">
        <v>180</v>
      </c>
      <c r="I54" s="37">
        <v>144</v>
      </c>
    </row>
    <row r="55" spans="6:9" x14ac:dyDescent="0.3">
      <c r="F55" s="37" t="s">
        <v>52</v>
      </c>
      <c r="G55" s="37">
        <v>-292833</v>
      </c>
      <c r="H55" s="38">
        <v>-141428</v>
      </c>
      <c r="I55" s="38">
        <v>83273</v>
      </c>
    </row>
    <row r="56" spans="6:9" x14ac:dyDescent="0.3">
      <c r="F56" s="34" t="s">
        <v>53</v>
      </c>
      <c r="G56" s="37">
        <v>-282880</v>
      </c>
      <c r="H56" s="38">
        <v>-141248</v>
      </c>
      <c r="I56" s="37">
        <v>-83129</v>
      </c>
    </row>
    <row r="57" spans="6:9" x14ac:dyDescent="0.3">
      <c r="F57" s="37" t="s">
        <v>54</v>
      </c>
    </row>
    <row r="58" spans="6:9" x14ac:dyDescent="0.3">
      <c r="F58" s="37" t="s">
        <v>55</v>
      </c>
      <c r="G58" s="37">
        <v>-106693</v>
      </c>
      <c r="H58" s="37">
        <v>14788</v>
      </c>
    </row>
    <row r="59" spans="6:9" x14ac:dyDescent="0.3">
      <c r="F59" s="37" t="s">
        <v>56</v>
      </c>
      <c r="G59" s="37">
        <v>-38093</v>
      </c>
      <c r="H59" s="37">
        <v>-25477</v>
      </c>
      <c r="I59" s="37">
        <v>-15005</v>
      </c>
    </row>
    <row r="60" spans="6:9" x14ac:dyDescent="0.3">
      <c r="F60" s="37" t="s">
        <v>57</v>
      </c>
      <c r="G60" s="37">
        <v>-427666</v>
      </c>
      <c r="H60" s="37">
        <v>-181513</v>
      </c>
      <c r="I60" s="37">
        <v>-98134</v>
      </c>
    </row>
    <row r="61" spans="6:9" x14ac:dyDescent="0.3">
      <c r="F61" s="37" t="s">
        <v>58</v>
      </c>
      <c r="G61" s="37">
        <v>-29856</v>
      </c>
      <c r="H61" s="37">
        <v>-40378</v>
      </c>
      <c r="I61" s="37">
        <v>-70735</v>
      </c>
    </row>
    <row r="62" spans="6:9" x14ac:dyDescent="0.3">
      <c r="G62" s="37">
        <v>-457522</v>
      </c>
      <c r="H62" s="37">
        <v>-221891</v>
      </c>
      <c r="I62" s="37">
        <v>-168869</v>
      </c>
    </row>
    <row r="63" spans="6:9" x14ac:dyDescent="0.3">
      <c r="F63" s="34" t="s">
        <v>59</v>
      </c>
      <c r="G63" s="37">
        <v>-200</v>
      </c>
      <c r="H63" s="37">
        <v>-9</v>
      </c>
      <c r="I63" s="38"/>
    </row>
    <row r="64" spans="6:9" x14ac:dyDescent="0.3">
      <c r="F64" s="37" t="s">
        <v>60</v>
      </c>
      <c r="H64" s="37">
        <v>-2556</v>
      </c>
      <c r="I64" s="37">
        <v>-2218</v>
      </c>
    </row>
    <row r="65" spans="6:9" x14ac:dyDescent="0.3">
      <c r="F65" s="37" t="s">
        <v>61</v>
      </c>
      <c r="H65" s="37">
        <v>-6347</v>
      </c>
      <c r="I65" s="37">
        <v>-5736</v>
      </c>
    </row>
    <row r="66" spans="6:9" x14ac:dyDescent="0.3">
      <c r="G66" s="37">
        <v>-200</v>
      </c>
      <c r="H66" s="37">
        <v>-8912</v>
      </c>
      <c r="I66" s="37">
        <v>-7954</v>
      </c>
    </row>
    <row r="67" spans="6:9" x14ac:dyDescent="0.3">
      <c r="F67" s="34" t="s">
        <v>66</v>
      </c>
      <c r="G67" s="37">
        <v>-457723</v>
      </c>
      <c r="H67" s="37">
        <v>-230803</v>
      </c>
      <c r="I67" s="37">
        <v>-176823</v>
      </c>
    </row>
    <row r="68" spans="6:9" x14ac:dyDescent="0.3">
      <c r="F68" s="37" t="s">
        <v>67</v>
      </c>
      <c r="G68" s="37">
        <v>-124</v>
      </c>
      <c r="H68" s="37">
        <v>-2</v>
      </c>
      <c r="I68" s="37">
        <v>-7</v>
      </c>
    </row>
    <row r="69" spans="6:9" x14ac:dyDescent="0.3">
      <c r="F69" s="34" t="s">
        <v>62</v>
      </c>
      <c r="G69" s="37">
        <v>-457847</v>
      </c>
      <c r="H69" s="37">
        <v>-230805</v>
      </c>
      <c r="I69" s="37">
        <v>-176830</v>
      </c>
    </row>
    <row r="70" spans="6:9" x14ac:dyDescent="0.3">
      <c r="G70" s="37">
        <v>-457847</v>
      </c>
      <c r="H70" s="37">
        <v>-230805</v>
      </c>
    </row>
    <row r="71" spans="6:9" x14ac:dyDescent="0.3">
      <c r="F71" s="34" t="s">
        <v>68</v>
      </c>
      <c r="G71" s="37">
        <v>-3.43</v>
      </c>
      <c r="H71" s="37">
        <v>-1.73</v>
      </c>
      <c r="I71" s="37">
        <v>-1.33</v>
      </c>
    </row>
  </sheetData>
  <mergeCells count="4">
    <mergeCell ref="F45:I45"/>
    <mergeCell ref="F46:I46"/>
    <mergeCell ref="F1:I1"/>
    <mergeCell ref="F2:I2"/>
  </mergeCell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3ECD4-D2FD-4F8D-AF67-4505AA14700C}">
  <dimension ref="A1:E39"/>
  <sheetViews>
    <sheetView topLeftCell="E1" zoomScale="127" zoomScaleNormal="100" workbookViewId="0">
      <selection sqref="A1:E12"/>
    </sheetView>
  </sheetViews>
  <sheetFormatPr defaultRowHeight="14.5" x14ac:dyDescent="0.35"/>
  <cols>
    <col min="1" max="1" width="31.453125" bestFit="1" customWidth="1"/>
    <col min="2" max="2" width="11.81640625" bestFit="1" customWidth="1"/>
    <col min="3" max="4" width="14.1796875" bestFit="1" customWidth="1"/>
    <col min="5" max="5" width="30.26953125" customWidth="1"/>
  </cols>
  <sheetData>
    <row r="1" spans="1:5" x14ac:dyDescent="0.35">
      <c r="A1" s="22"/>
      <c r="B1" s="91" t="s">
        <v>99</v>
      </c>
      <c r="C1" s="92"/>
      <c r="D1" s="92"/>
      <c r="E1" s="31" t="s">
        <v>100</v>
      </c>
    </row>
    <row r="2" spans="1:5" ht="18.5" x14ac:dyDescent="0.45">
      <c r="A2" s="24" t="s">
        <v>72</v>
      </c>
      <c r="B2" s="25">
        <v>2024</v>
      </c>
      <c r="C2" s="25">
        <v>2023</v>
      </c>
      <c r="D2" s="25">
        <v>2022</v>
      </c>
      <c r="E2" s="26">
        <v>2023</v>
      </c>
    </row>
    <row r="3" spans="1:5" ht="18.5" x14ac:dyDescent="0.45">
      <c r="A3" s="27" t="s">
        <v>71</v>
      </c>
      <c r="B3" s="28"/>
      <c r="C3" s="29"/>
      <c r="D3" s="28"/>
      <c r="E3" s="28"/>
    </row>
    <row r="4" spans="1:5" x14ac:dyDescent="0.35">
      <c r="A4" s="28" t="s">
        <v>79</v>
      </c>
      <c r="B4" s="30">
        <f>'Financial Statements'!G18/'Financial Statements'!G40</f>
        <v>0.28353774399723614</v>
      </c>
      <c r="C4" s="30">
        <f>'Financial Statements'!H18/'Financial Statements'!H40</f>
        <v>0.21358015875069733</v>
      </c>
      <c r="D4" s="30">
        <f>'Financial Statements'!I18/'Financial Statements'!I40</f>
        <v>0.2065735499262418</v>
      </c>
      <c r="E4" s="30">
        <v>1.5799652630246317</v>
      </c>
    </row>
    <row r="5" spans="1:5" x14ac:dyDescent="0.35">
      <c r="A5" s="28" t="s">
        <v>80</v>
      </c>
      <c r="B5" s="30">
        <f>('Financial Statements'!G18-'Financial Statements'!G12)/'Financial Statements'!G40</f>
        <v>0.16716251302103782</v>
      </c>
      <c r="C5" s="30">
        <f>('Financial Statements'!H18-'Financial Statements'!H12)/'Financial Statements'!H40</f>
        <v>0.20981760146964451</v>
      </c>
      <c r="D5" s="30">
        <f>('Financial Statements'!I18-'Financial Statements'!I12)/'Financial Statements'!I40</f>
        <v>0.20404993949178535</v>
      </c>
      <c r="E5" s="30">
        <v>1.117572828797023</v>
      </c>
    </row>
    <row r="6" spans="1:5" x14ac:dyDescent="0.35">
      <c r="A6" s="23"/>
      <c r="B6" s="23"/>
      <c r="C6" s="23"/>
      <c r="D6" s="23"/>
      <c r="E6" s="23"/>
    </row>
    <row r="7" spans="1:5" x14ac:dyDescent="0.35">
      <c r="A7" s="22"/>
      <c r="B7" s="91" t="s">
        <v>99</v>
      </c>
      <c r="C7" s="92"/>
      <c r="D7" s="92"/>
      <c r="E7" s="31" t="s">
        <v>100</v>
      </c>
    </row>
    <row r="8" spans="1:5" ht="18.5" x14ac:dyDescent="0.45">
      <c r="A8" s="24" t="s">
        <v>72</v>
      </c>
      <c r="B8" s="25">
        <v>2024</v>
      </c>
      <c r="C8" s="25">
        <v>2023</v>
      </c>
      <c r="D8" s="25">
        <v>2022</v>
      </c>
      <c r="E8" s="25">
        <v>2023</v>
      </c>
    </row>
    <row r="9" spans="1:5" ht="18.5" x14ac:dyDescent="0.45">
      <c r="A9" s="27" t="s">
        <v>73</v>
      </c>
      <c r="B9" s="28"/>
      <c r="C9" s="28"/>
      <c r="D9" s="28"/>
      <c r="E9" s="28"/>
    </row>
    <row r="10" spans="1:5" x14ac:dyDescent="0.35">
      <c r="A10" s="28" t="s">
        <v>81</v>
      </c>
      <c r="B10" s="30">
        <f>'Financial Statements'!G40/'Financial Statements'!G28</f>
        <v>-2.0653279410965792</v>
      </c>
      <c r="C10" s="30">
        <f>'Financial Statements'!H40/'Financial Statements'!H28</f>
        <v>-1.8832037852710022</v>
      </c>
      <c r="D10" s="30">
        <f>'Financial Statements'!I40/'Financial Statements'!I28</f>
        <v>-1.9549467245166849</v>
      </c>
      <c r="E10" s="30">
        <v>3.9935966611704043E-3</v>
      </c>
    </row>
    <row r="11" spans="1:5" x14ac:dyDescent="0.35">
      <c r="A11" s="28" t="s">
        <v>84</v>
      </c>
      <c r="B11" s="30">
        <f>('Financial Statements'!G40+'Financial Statements'!G33)/'Financial Statements'!G19</f>
        <v>1.9336962073615866</v>
      </c>
      <c r="C11" s="30">
        <f>('Financial Statements'!H40+'Financial Statements'!H33)/'Financial Statements'!H19</f>
        <v>2.125976925745829</v>
      </c>
      <c r="D11" s="30">
        <f>('Financial Statements'!I40+'Financial Statements'!I33)/'Financial Statements'!I19</f>
        <v>2.0414093031298632</v>
      </c>
      <c r="E11" s="30">
        <v>1.9541099999999998E-3</v>
      </c>
    </row>
    <row r="12" spans="1:5" x14ac:dyDescent="0.35">
      <c r="A12" s="28" t="s">
        <v>85</v>
      </c>
      <c r="B12" s="30">
        <f>'Financial Statements'!G33/('Financial Statements'!G33+('Financial Statements'!G28))</f>
        <v>-5.7167228073074887E-3</v>
      </c>
      <c r="C12" s="30">
        <f>'Financial Statements'!H33/('Financial Statements'!H33+('Financial Statements'!H28))</f>
        <v>-4.9381468512068255E-3</v>
      </c>
      <c r="D12" s="30">
        <f>'Financial Statements'!I33/('Financial Statements'!I33+('Financial Statements'!I28))</f>
        <v>-5.3186588072529533E-3</v>
      </c>
      <c r="E12" s="30">
        <v>3.9777110000000001E-3</v>
      </c>
    </row>
    <row r="13" spans="1:5" x14ac:dyDescent="0.35">
      <c r="A13" s="23"/>
      <c r="B13" s="32"/>
      <c r="C13" s="32"/>
      <c r="D13" s="32"/>
      <c r="E13" s="32"/>
    </row>
    <row r="14" spans="1:5" x14ac:dyDescent="0.35">
      <c r="A14" s="22"/>
      <c r="B14" s="91" t="s">
        <v>99</v>
      </c>
      <c r="C14" s="92"/>
      <c r="D14" s="92"/>
      <c r="E14" s="31" t="s">
        <v>100</v>
      </c>
    </row>
    <row r="15" spans="1:5" ht="18.5" x14ac:dyDescent="0.45">
      <c r="A15" s="24" t="s">
        <v>72</v>
      </c>
      <c r="B15" s="25">
        <v>2024</v>
      </c>
      <c r="C15" s="25">
        <v>2023</v>
      </c>
      <c r="D15" s="25">
        <v>2022</v>
      </c>
      <c r="E15" s="25">
        <v>2023</v>
      </c>
    </row>
    <row r="16" spans="1:5" ht="18.5" x14ac:dyDescent="0.45">
      <c r="A16" s="27" t="s">
        <v>74</v>
      </c>
      <c r="B16" s="28"/>
      <c r="C16" s="28"/>
      <c r="D16" s="28"/>
      <c r="E16" s="28"/>
    </row>
    <row r="17" spans="1:5" x14ac:dyDescent="0.35">
      <c r="A17" s="28" t="s">
        <v>86</v>
      </c>
      <c r="B17" s="30">
        <f>0</f>
        <v>0</v>
      </c>
      <c r="C17" s="30">
        <v>0</v>
      </c>
      <c r="D17" s="30">
        <v>0</v>
      </c>
      <c r="E17" s="30">
        <v>-19.602359209999999</v>
      </c>
    </row>
    <row r="18" spans="1:5" x14ac:dyDescent="0.35">
      <c r="A18" s="23"/>
      <c r="B18" s="32"/>
      <c r="C18" s="32"/>
      <c r="D18" s="32"/>
      <c r="E18" s="32"/>
    </row>
    <row r="19" spans="1:5" x14ac:dyDescent="0.35">
      <c r="A19" s="22"/>
      <c r="B19" s="91" t="s">
        <v>99</v>
      </c>
      <c r="C19" s="92"/>
      <c r="D19" s="92"/>
      <c r="E19" s="31" t="s">
        <v>100</v>
      </c>
    </row>
    <row r="20" spans="1:5" ht="18.5" x14ac:dyDescent="0.45">
      <c r="A20" s="24" t="s">
        <v>72</v>
      </c>
      <c r="B20" s="25">
        <v>2024</v>
      </c>
      <c r="C20" s="25">
        <v>2023</v>
      </c>
      <c r="D20" s="25">
        <v>2022</v>
      </c>
      <c r="E20" s="25">
        <v>2023</v>
      </c>
    </row>
    <row r="21" spans="1:5" ht="18.5" x14ac:dyDescent="0.45">
      <c r="A21" s="27" t="s">
        <v>75</v>
      </c>
      <c r="B21" s="28"/>
      <c r="C21" s="28"/>
      <c r="D21" s="28"/>
      <c r="E21" s="28"/>
    </row>
    <row r="22" spans="1:5" x14ac:dyDescent="0.35">
      <c r="A22" s="28" t="s">
        <v>87</v>
      </c>
      <c r="B22" s="30" t="e">
        <f>'Financial Statements'!G54/'Financial Statements'!G13</f>
        <v>#DIV/0!</v>
      </c>
      <c r="C22" s="30">
        <f>'Financial Statements'!H54/'Financial Statements'!H13</f>
        <v>0.26785714285714285</v>
      </c>
      <c r="D22" s="30">
        <f>'Financial Statements'!I54/'Financial Statements'!I13</f>
        <v>0.21428571428571427</v>
      </c>
      <c r="E22" s="30">
        <v>200.5618522</v>
      </c>
    </row>
    <row r="23" spans="1:5" x14ac:dyDescent="0.35">
      <c r="A23" s="28" t="s">
        <v>89</v>
      </c>
      <c r="B23" s="30">
        <f>ABS('Financial Statements'!G55/'Financial Statements'!G36)</f>
        <v>0.43511201980368674</v>
      </c>
      <c r="C23" s="30">
        <f>ABS('Financial Statements'!H55/'Financial Statements'!H36)</f>
        <v>0.32014958483868922</v>
      </c>
      <c r="D23" s="30">
        <f>ABS('Financial Statements'!I55/'Financial Statements'!I36)</f>
        <v>0.20865353535606632</v>
      </c>
      <c r="E23" s="30">
        <v>4.2</v>
      </c>
    </row>
    <row r="24" spans="1:5" x14ac:dyDescent="0.35">
      <c r="A24" s="28" t="s">
        <v>90</v>
      </c>
      <c r="B24" s="30">
        <f>365/B23</f>
        <v>838.86443809270133</v>
      </c>
      <c r="C24" s="30">
        <f t="shared" ref="C24:D24" si="0">365/C23</f>
        <v>1140.0920609780242</v>
      </c>
      <c r="D24" s="30">
        <f t="shared" si="0"/>
        <v>1749.3113614256722</v>
      </c>
      <c r="E24" s="30">
        <v>86.87</v>
      </c>
    </row>
    <row r="25" spans="1:5" x14ac:dyDescent="0.35">
      <c r="A25" s="28" t="s">
        <v>88</v>
      </c>
      <c r="B25" s="30" t="e">
        <f>365/B22</f>
        <v>#DIV/0!</v>
      </c>
      <c r="C25" s="30">
        <f t="shared" ref="C25:D25" si="1">365/C22</f>
        <v>1362.6666666666667</v>
      </c>
      <c r="D25" s="30">
        <f t="shared" si="1"/>
        <v>1703.3333333333335</v>
      </c>
      <c r="E25" s="30">
        <v>1.819887461</v>
      </c>
    </row>
    <row r="26" spans="1:5" x14ac:dyDescent="0.35">
      <c r="A26" s="30" t="s">
        <v>91</v>
      </c>
      <c r="B26" s="30">
        <f>ABS('Financial Statements'!G55/'Financial Statements'!G12)</f>
        <v>0.32929260670723137</v>
      </c>
      <c r="C26" s="30">
        <f>ABS('Financial Statements'!H55/'Financial Statements'!H12)</f>
        <v>6.1565383945672991</v>
      </c>
      <c r="D26" s="30">
        <f>ABS('Financial Statements'!I55/'Financial Statements'!I12)</f>
        <v>5.6053446418955302</v>
      </c>
      <c r="E26" s="30">
        <v>6.38</v>
      </c>
    </row>
    <row r="27" spans="1:5" x14ac:dyDescent="0.35">
      <c r="A27" s="28" t="s">
        <v>77</v>
      </c>
      <c r="B27" s="30">
        <f>365/B26</f>
        <v>1108.4366686814669</v>
      </c>
      <c r="C27" s="30">
        <f t="shared" ref="C27:D27" si="2">365/C26</f>
        <v>59.286562773991008</v>
      </c>
      <c r="D27" s="30">
        <f t="shared" si="2"/>
        <v>65.116424291186817</v>
      </c>
      <c r="E27" s="30">
        <v>57.23</v>
      </c>
    </row>
    <row r="28" spans="1:5" x14ac:dyDescent="0.35">
      <c r="A28" s="28" t="s">
        <v>92</v>
      </c>
      <c r="B28" s="30" t="e">
        <f>B25+B27</f>
        <v>#DIV/0!</v>
      </c>
      <c r="C28" s="30">
        <f t="shared" ref="C28:D28" si="3">C25+C27</f>
        <v>1421.9532294406577</v>
      </c>
      <c r="D28" s="30">
        <f t="shared" si="3"/>
        <v>1768.4497576245203</v>
      </c>
      <c r="E28" s="30">
        <v>59.05</v>
      </c>
    </row>
    <row r="29" spans="1:5" x14ac:dyDescent="0.35">
      <c r="A29" s="28" t="s">
        <v>93</v>
      </c>
      <c r="B29" s="30" t="e">
        <f>B28-B24</f>
        <v>#DIV/0!</v>
      </c>
      <c r="C29" s="30">
        <f t="shared" ref="C29:D29" si="4">C28-C24</f>
        <v>281.86116846263349</v>
      </c>
      <c r="D29" s="30">
        <f t="shared" si="4"/>
        <v>19.138396198848113</v>
      </c>
      <c r="E29" s="78"/>
    </row>
    <row r="30" spans="1:5" x14ac:dyDescent="0.35">
      <c r="A30" s="28" t="s">
        <v>94</v>
      </c>
      <c r="B30" s="30">
        <f>'Financial Statements'!G54/'Financial Statements'!G19</f>
        <v>2.5117195070741005E-3</v>
      </c>
      <c r="C30" s="30">
        <f>'Financial Statements'!H54/'Financial Statements'!H19</f>
        <v>6.2514912411398135E-5</v>
      </c>
      <c r="D30" s="30">
        <f>'Financial Statements'!I54/'Financial Statements'!I19</f>
        <v>4.9801141276154247E-5</v>
      </c>
      <c r="E30" s="30">
        <v>1.447575729</v>
      </c>
    </row>
    <row r="33" spans="1:5" x14ac:dyDescent="0.35">
      <c r="A33" s="22"/>
      <c r="B33" s="91" t="s">
        <v>99</v>
      </c>
      <c r="C33" s="92"/>
      <c r="D33" s="92"/>
      <c r="E33" s="31" t="s">
        <v>100</v>
      </c>
    </row>
    <row r="34" spans="1:5" ht="18.5" x14ac:dyDescent="0.45">
      <c r="A34" s="24" t="s">
        <v>72</v>
      </c>
      <c r="B34" s="25">
        <v>2024</v>
      </c>
      <c r="C34" s="25">
        <v>2023</v>
      </c>
      <c r="D34" s="25">
        <v>2022</v>
      </c>
      <c r="E34" s="25">
        <v>2023</v>
      </c>
    </row>
    <row r="35" spans="1:5" ht="18.5" x14ac:dyDescent="0.45">
      <c r="A35" s="24" t="s">
        <v>76</v>
      </c>
      <c r="B35" s="28"/>
      <c r="C35" s="28"/>
      <c r="D35" s="28"/>
      <c r="E35" s="28"/>
    </row>
    <row r="36" spans="1:5" x14ac:dyDescent="0.35">
      <c r="A36" s="28" t="s">
        <v>95</v>
      </c>
      <c r="B36" s="33">
        <f>'Financial Statements'!G56/'Financial Statements'!G54</f>
        <v>-28.421581432733849</v>
      </c>
      <c r="C36" s="33">
        <f>'Financial Statements'!H56/'Financial Statements'!H54</f>
        <v>-784.71111111111111</v>
      </c>
      <c r="D36" s="33">
        <f>'Financial Statements'!I56/'Financial Statements'!I54</f>
        <v>-577.28472222222217</v>
      </c>
      <c r="E36" s="33">
        <v>4.4600000000000001E-2</v>
      </c>
    </row>
    <row r="37" spans="1:5" x14ac:dyDescent="0.35">
      <c r="A37" s="28" t="s">
        <v>96</v>
      </c>
      <c r="B37" s="33">
        <f>'Financial Statements'!G69/'Financial Statements'!G54</f>
        <v>-46.00090424997488</v>
      </c>
      <c r="C37" s="33">
        <f>'Financial Statements'!H69/'Financial Statements'!H54</f>
        <v>-1282.25</v>
      </c>
      <c r="D37" s="33">
        <f>'Financial Statements'!I69/'Financial Statements'!I54</f>
        <v>-1227.9861111111111</v>
      </c>
      <c r="E37" s="33">
        <v>5.4399999999999997E-2</v>
      </c>
    </row>
    <row r="38" spans="1:5" x14ac:dyDescent="0.35">
      <c r="A38" s="28" t="s">
        <v>97</v>
      </c>
      <c r="B38" s="33">
        <f>'Financial Statements'!G69/'Financial Statements'!G28</f>
        <v>0.12374621170862786</v>
      </c>
      <c r="C38" s="33">
        <f>'Financial Statements'!H69/'Financial Statements'!H28</f>
        <v>7.1191286967464934E-2</v>
      </c>
      <c r="D38" s="33">
        <f>'Financial Statements'!I69/'Financial Statements'!I28</f>
        <v>5.8723414147351501E-2</v>
      </c>
      <c r="E38" s="33">
        <v>0.16089999999999999</v>
      </c>
    </row>
    <row r="39" spans="1:5" x14ac:dyDescent="0.35">
      <c r="A39" s="28" t="s">
        <v>98</v>
      </c>
      <c r="B39" s="33">
        <f>'Financial Statements'!G69/'Financial Statements'!G19</f>
        <v>-0.1155413685477098</v>
      </c>
      <c r="C39" s="33">
        <f>'Financial Statements'!H69/'Financial Statements'!H19</f>
        <v>-8.0159746439515261E-2</v>
      </c>
      <c r="D39" s="33">
        <f>'Financial Statements'!I69/'Financial Statements'!I19</f>
        <v>-6.1155109804599692E-2</v>
      </c>
      <c r="E39" s="33">
        <v>7.8700000000000006E-2</v>
      </c>
    </row>
  </sheetData>
  <mergeCells count="5">
    <mergeCell ref="B1:D1"/>
    <mergeCell ref="B7:D7"/>
    <mergeCell ref="B14:D14"/>
    <mergeCell ref="B19:D19"/>
    <mergeCell ref="B33:D3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78675-3861-401F-9E65-EA3420D0E26B}">
  <dimension ref="C2:R79"/>
  <sheetViews>
    <sheetView topLeftCell="F1" workbookViewId="0">
      <selection activeCell="L18" sqref="L18"/>
    </sheetView>
  </sheetViews>
  <sheetFormatPr defaultRowHeight="14.5" x14ac:dyDescent="0.35"/>
  <cols>
    <col min="4" max="4" width="5.81640625" customWidth="1"/>
    <col min="6" max="6" width="61.1796875" bestFit="1" customWidth="1"/>
    <col min="8" max="9" width="10.1796875" bestFit="1" customWidth="1"/>
    <col min="10" max="10" width="9.1796875" bestFit="1" customWidth="1"/>
    <col min="12" max="12" width="9.1796875" bestFit="1" customWidth="1"/>
    <col min="13" max="14" width="11.81640625" bestFit="1" customWidth="1"/>
  </cols>
  <sheetData>
    <row r="2" spans="3:18" s="37" customFormat="1" ht="14" x14ac:dyDescent="0.3"/>
    <row r="3" spans="3:18" s="37" customFormat="1" thickBot="1" x14ac:dyDescent="0.35"/>
    <row r="4" spans="3:18" s="37" customFormat="1" ht="17.5" x14ac:dyDescent="0.35">
      <c r="E4" s="106" t="s">
        <v>106</v>
      </c>
      <c r="F4" s="107"/>
      <c r="G4" s="107"/>
      <c r="H4" s="107"/>
      <c r="I4" s="107"/>
      <c r="J4" s="107"/>
      <c r="K4" s="107"/>
      <c r="L4" s="107"/>
      <c r="M4" s="107"/>
      <c r="N4" s="108"/>
    </row>
    <row r="5" spans="3:18" s="37" customFormat="1" ht="15" customHeight="1" x14ac:dyDescent="0.35">
      <c r="E5" s="109" t="s">
        <v>16</v>
      </c>
      <c r="F5" s="110"/>
      <c r="G5" s="110"/>
      <c r="H5" s="110"/>
      <c r="I5" s="110"/>
      <c r="J5" s="110"/>
      <c r="K5" s="110"/>
      <c r="L5" s="110"/>
      <c r="M5" s="110"/>
      <c r="N5" s="111"/>
    </row>
    <row r="6" spans="3:18" s="37" customFormat="1" ht="18" thickBot="1" x14ac:dyDescent="0.4">
      <c r="D6" s="40"/>
      <c r="E6" s="112" t="s">
        <v>101</v>
      </c>
      <c r="F6" s="113"/>
      <c r="G6" s="113"/>
      <c r="H6" s="113"/>
      <c r="I6" s="113"/>
      <c r="J6" s="113"/>
      <c r="K6" s="113"/>
      <c r="L6" s="113"/>
      <c r="M6" s="113"/>
      <c r="N6" s="114"/>
    </row>
    <row r="7" spans="3:18" s="37" customFormat="1" ht="18" thickBot="1" x14ac:dyDescent="0.4">
      <c r="D7" s="40"/>
      <c r="E7" s="40"/>
      <c r="F7" s="40"/>
    </row>
    <row r="8" spans="3:18" s="37" customFormat="1" ht="17.5" x14ac:dyDescent="0.35">
      <c r="C8" s="41"/>
      <c r="D8" s="42"/>
      <c r="E8" s="42"/>
      <c r="F8" s="42"/>
      <c r="H8" s="102" t="s">
        <v>107</v>
      </c>
      <c r="I8" s="103"/>
      <c r="J8" s="104"/>
      <c r="L8" s="102" t="s">
        <v>108</v>
      </c>
      <c r="M8" s="103"/>
      <c r="N8" s="104"/>
    </row>
    <row r="9" spans="3:18" s="37" customFormat="1" ht="14" x14ac:dyDescent="0.3">
      <c r="D9" s="105"/>
      <c r="E9" s="105"/>
      <c r="F9" s="105"/>
      <c r="H9" s="93"/>
      <c r="I9" s="94"/>
      <c r="J9" s="95"/>
      <c r="L9" s="93"/>
      <c r="M9" s="94"/>
      <c r="N9" s="95"/>
    </row>
    <row r="10" spans="3:18" s="37" customFormat="1" ht="14" x14ac:dyDescent="0.3">
      <c r="E10" s="43"/>
      <c r="F10" s="59" t="s">
        <v>17</v>
      </c>
      <c r="H10" s="44">
        <v>2024</v>
      </c>
      <c r="I10" s="45">
        <v>2023</v>
      </c>
      <c r="J10" s="46">
        <v>2022</v>
      </c>
      <c r="L10" s="44">
        <v>2024</v>
      </c>
      <c r="M10" s="45">
        <v>2023</v>
      </c>
      <c r="N10" s="46">
        <v>2022</v>
      </c>
    </row>
    <row r="11" spans="3:18" s="37" customFormat="1" ht="14" x14ac:dyDescent="0.3">
      <c r="E11" s="47"/>
      <c r="F11" s="60" t="s">
        <v>18</v>
      </c>
      <c r="H11" s="48"/>
      <c r="I11" s="48"/>
      <c r="J11" s="48"/>
      <c r="K11" s="49"/>
      <c r="L11" s="50"/>
      <c r="M11" s="51"/>
      <c r="N11" s="52"/>
      <c r="P11" s="37">
        <f>'Financial Statements'!G8/'Financial Statements'!I8</f>
        <v>1.3505357336358734</v>
      </c>
    </row>
    <row r="12" spans="3:18" s="37" customFormat="1" ht="14" x14ac:dyDescent="0.3">
      <c r="E12" s="53"/>
      <c r="F12" s="61" t="s">
        <v>19</v>
      </c>
      <c r="H12" s="48">
        <f>ABS('Financial Statements'!G8/'Financial Statements'!I8)</f>
        <v>1.3505357336358734</v>
      </c>
      <c r="I12" s="48">
        <f>ABS('Financial Statements'!H8/'Financial Statements'!I8)</f>
        <v>0.97261602775083267</v>
      </c>
      <c r="J12" s="48">
        <f>ABS('Financial Statements'!I8/'Financial Statements'!I8)</f>
        <v>1</v>
      </c>
      <c r="K12" s="49"/>
      <c r="L12" s="54">
        <f>('Financial Statements'!G8/'Financial Statements'!$G$19)</f>
        <v>0.26105302950772014</v>
      </c>
      <c r="M12" s="55">
        <f>('Financial Statements'!H8/'Financial Statements'!$H$19)</f>
        <v>0.25873671948829463</v>
      </c>
      <c r="N12" s="56">
        <f>('Financial Statements'!I8/'Financial Statements'!$I$19)</f>
        <v>0.26490022479681824</v>
      </c>
      <c r="P12" s="37">
        <f>'Financial Statements'!G9/'Financial Statements'!I9</f>
        <v>0.83731196734848257</v>
      </c>
      <c r="R12" s="37">
        <f>'Financial Statements'!G8/'Financial Statements'!G19</f>
        <v>0.26105302950772014</v>
      </c>
    </row>
    <row r="13" spans="3:18" s="37" customFormat="1" ht="14" x14ac:dyDescent="0.3">
      <c r="E13" s="47"/>
      <c r="F13" s="60" t="s">
        <v>20</v>
      </c>
      <c r="H13" s="48">
        <f>ABS('Financial Statements'!G9/'Financial Statements'!I9)</f>
        <v>0.83731196734848257</v>
      </c>
      <c r="I13" s="48">
        <f>ABS('Financial Statements'!H9/'Financial Statements'!I9)</f>
        <v>0.91297143541990344</v>
      </c>
      <c r="J13" s="48">
        <f>ABS('Financial Statements'!I9/'Financial Statements'!I9)</f>
        <v>1</v>
      </c>
      <c r="K13" s="49"/>
      <c r="L13" s="54">
        <f>('Financial Statements'!G9/'Financial Statements'!$G$19)</f>
        <v>0.19217594200206731</v>
      </c>
      <c r="M13" s="55">
        <f>('Financial Statements'!H9/'Financial Statements'!$H$19)</f>
        <v>0.28837851251322799</v>
      </c>
      <c r="N13" s="56">
        <f>('Financial Statements'!I9/'Financial Statements'!$I$19)</f>
        <v>0.31453674563375411</v>
      </c>
      <c r="P13" s="37" t="e">
        <f>'Financial Statements'!G10/'Financial Statements'!I10</f>
        <v>#DIV/0!</v>
      </c>
    </row>
    <row r="14" spans="3:18" s="37" customFormat="1" ht="14" x14ac:dyDescent="0.3">
      <c r="E14" s="53"/>
      <c r="F14" s="61" t="s">
        <v>21</v>
      </c>
      <c r="H14" s="48"/>
      <c r="I14" s="48"/>
      <c r="J14" s="48"/>
      <c r="K14" s="49"/>
      <c r="L14" s="54">
        <f>('Financial Statements'!G10/'Financial Statements'!$G$19)</f>
        <v>0</v>
      </c>
      <c r="M14" s="55">
        <f>('Financial Statements'!H10/'Financial Statements'!$H$19)</f>
        <v>0</v>
      </c>
      <c r="N14" s="56">
        <f>('Financial Statements'!I10/'Financial Statements'!$I$19)</f>
        <v>0</v>
      </c>
      <c r="P14" s="37">
        <f>'Financial Statements'!G11/'Financial Statements'!I11</f>
        <v>1.46435552118908</v>
      </c>
    </row>
    <row r="15" spans="3:18" s="37" customFormat="1" ht="14" x14ac:dyDescent="0.3">
      <c r="E15" s="47"/>
      <c r="F15" s="60" t="s">
        <v>22</v>
      </c>
      <c r="H15" s="48">
        <f>ABS('Financial Statements'!G11/'Financial Statements'!I11)</f>
        <v>1.46435552118908</v>
      </c>
      <c r="I15" s="48">
        <f>ABS('Financial Statements'!H11/'Financial Statements'!I11)</f>
        <v>1.1833451468092875</v>
      </c>
      <c r="J15" s="48">
        <f>ABS('Financial Statements'!I11/'Financial Statements'!I11)</f>
        <v>1</v>
      </c>
      <c r="K15" s="49"/>
      <c r="L15" s="54">
        <f>('Financial Statements'!G11/'Financial Statements'!$G$19)</f>
        <v>1.7204761289488984E-2</v>
      </c>
      <c r="M15" s="55">
        <f>('Financial Statements'!H11/'Financial Statements'!$H$19)</f>
        <v>1.9134078163784207E-2</v>
      </c>
      <c r="N15" s="56">
        <f>('Financial Statements'!I11/'Financial Statements'!$I$19)</f>
        <v>1.6101331488846619E-2</v>
      </c>
      <c r="P15" s="37">
        <f>'Financial Statements'!G12/'Financial Statements'!I12</f>
        <v>59.859921917070544</v>
      </c>
    </row>
    <row r="16" spans="3:18" s="37" customFormat="1" ht="14" x14ac:dyDescent="0.3">
      <c r="E16" s="53"/>
      <c r="F16" s="61" t="s">
        <v>23</v>
      </c>
      <c r="H16" s="48">
        <f>ABS('Financial Statements'!G12/'Financial Statements'!I12)</f>
        <v>59.859921917070544</v>
      </c>
      <c r="I16" s="48">
        <f>ABS('Financial Statements'!H12/'Financial Statements'!I12)</f>
        <v>1.5463112547119009</v>
      </c>
      <c r="J16" s="48">
        <f>ABS('Financial Statements'!I12/'Financial Statements'!I12)</f>
        <v>1</v>
      </c>
      <c r="K16" s="49"/>
      <c r="L16" s="54">
        <f>('Financial Statements'!G12/'Financial Statements'!$G$19)</f>
        <v>0.2244166996414497</v>
      </c>
      <c r="M16" s="55">
        <f>('Financial Statements'!H12/'Financial Statements'!$H$19)</f>
        <v>7.9782920439702108E-3</v>
      </c>
      <c r="N16" s="56">
        <f>('Financial Statements'!I12/'Financial Statements'!$I$19)</f>
        <v>5.1378177416565793E-3</v>
      </c>
      <c r="P16" s="37">
        <f>'Financial Statements'!G13/'Financial Statements'!I13</f>
        <v>0</v>
      </c>
    </row>
    <row r="17" spans="5:16" s="37" customFormat="1" ht="14" x14ac:dyDescent="0.3">
      <c r="E17" s="47"/>
      <c r="F17" s="60" t="s">
        <v>24</v>
      </c>
      <c r="H17" s="48">
        <f>ABS('Financial Statements'!G13/'Financial Statements'!I13)</f>
        <v>0</v>
      </c>
      <c r="I17" s="48">
        <f>ABS('Financial Statements'!H13/'Financial Statements'!I13)</f>
        <v>1</v>
      </c>
      <c r="J17" s="48">
        <f>ABS('Financial Statements'!I13/'Financial Statements'!I13)</f>
        <v>1</v>
      </c>
      <c r="K17" s="49"/>
      <c r="L17" s="54">
        <f>('Financial Statements'!G13/'Financial Statements'!$G$19)</f>
        <v>0</v>
      </c>
      <c r="M17" s="55">
        <f>('Financial Statements'!H13/'Financial Statements'!$H$19)</f>
        <v>2.3338900633588638E-4</v>
      </c>
      <c r="N17" s="56">
        <f>('Financial Statements'!I13/'Financial Statements'!$I$19)</f>
        <v>2.3240532595538647E-4</v>
      </c>
      <c r="P17" s="37" t="e">
        <f>'Financial Statements'!G14/'Financial Statements'!I14</f>
        <v>#VALUE!</v>
      </c>
    </row>
    <row r="18" spans="5:16" s="37" customFormat="1" ht="14" x14ac:dyDescent="0.3">
      <c r="E18" s="53"/>
      <c r="F18" s="61" t="s">
        <v>25</v>
      </c>
      <c r="H18" s="48"/>
      <c r="I18" s="48">
        <f>ABS('Financial Statements'!H14/'Financial Statements'!I14)</f>
        <v>1</v>
      </c>
      <c r="J18" s="48">
        <f>ABS('Financial Statements'!I14/'Financial Statements'!I14)</f>
        <v>1</v>
      </c>
      <c r="K18" s="49"/>
      <c r="L18" s="54" t="e">
        <f>('Financial Statements'!G14/'Financial Statements'!$G$19)</f>
        <v>#VALUE!</v>
      </c>
      <c r="M18" s="55">
        <f>('Financial Statements'!H14/'Financial Statements'!$H$19)</f>
        <v>5.3790261774249622E-2</v>
      </c>
      <c r="N18" s="56">
        <f>('Financial Statements'!I14/'Financial Statements'!$I$19)</f>
        <v>5.3563548331315929E-2</v>
      </c>
      <c r="P18" s="37">
        <f>'Financial Statements'!G15/'Financial Statements'!I15</f>
        <v>1.2244894343531456</v>
      </c>
    </row>
    <row r="19" spans="5:16" s="37" customFormat="1" ht="14" x14ac:dyDescent="0.3">
      <c r="E19" s="64"/>
      <c r="F19" s="60" t="s">
        <v>27</v>
      </c>
      <c r="H19" s="48">
        <f>ABS('Financial Statements'!G15/'Financial Statements'!I15)</f>
        <v>1.2244894343531456</v>
      </c>
      <c r="I19" s="48">
        <f>ABS('Financial Statements'!H15/'Financial Statements'!I15)</f>
        <v>1.0721482911065729</v>
      </c>
      <c r="J19" s="48">
        <f>ABS('Financial Statements'!I15/'Financial Statements'!I15)</f>
        <v>1</v>
      </c>
      <c r="K19" s="49"/>
      <c r="L19" s="54">
        <f>('Financial Statements'!G15/'Financial Statements'!$G$19)</f>
        <v>0.26162588224368499</v>
      </c>
      <c r="M19" s="55">
        <f>('Financial Statements'!H15/'Financial Statements'!$H$19)</f>
        <v>0.31526409251095661</v>
      </c>
      <c r="N19" s="56">
        <f>('Financial Statements'!I15/'Financial Statements'!$I$19)</f>
        <v>0.29280961438699638</v>
      </c>
      <c r="P19" s="37">
        <f>'Financial Statements'!G16/'Financial Statements'!I16</f>
        <v>1.1354974704890388</v>
      </c>
    </row>
    <row r="20" spans="5:16" s="37" customFormat="1" ht="14" x14ac:dyDescent="0.3">
      <c r="E20" s="57"/>
      <c r="F20" s="61" t="s">
        <v>28</v>
      </c>
      <c r="H20" s="48">
        <f>ABS('Financial Statements'!G16/'Financial Statements'!I16)</f>
        <v>1.1354974704890388</v>
      </c>
      <c r="I20" s="48">
        <f>ABS('Financial Statements'!H16/'Financial Statements'!I16)</f>
        <v>0.98216694772344015</v>
      </c>
      <c r="J20" s="48">
        <f>ABS('Financial Statements'!I16/'Financial Statements'!I16)</f>
        <v>1</v>
      </c>
      <c r="K20" s="49"/>
      <c r="L20" s="54">
        <f>('Financial Statements'!G16/'Financial Statements'!$G$19)</f>
        <v>6.7970112733380713E-3</v>
      </c>
      <c r="M20" s="55">
        <f>('Financial Statements'!H16/'Financial Statements'!$H$19)</f>
        <v>8.0911661913796798E-3</v>
      </c>
      <c r="N20" s="56">
        <f>('Financial Statements'!I16/'Financial Statements'!$I$19)</f>
        <v>8.2033546602109635E-3</v>
      </c>
      <c r="P20" s="37">
        <f>'Financial Statements'!G17/'Financial Statements'!I17</f>
        <v>1.1254476945188983</v>
      </c>
    </row>
    <row r="21" spans="5:16" s="37" customFormat="1" ht="14" x14ac:dyDescent="0.3">
      <c r="E21" s="64"/>
      <c r="F21" s="60" t="s">
        <v>29</v>
      </c>
      <c r="H21" s="48">
        <f>ABS('Financial Statements'!G17/'Financial Statements'!I17)</f>
        <v>1.1254476945188983</v>
      </c>
      <c r="I21" s="48">
        <f>ABS('Financial Statements'!H17/'Financial Statements'!I17)</f>
        <v>1.077652177290914</v>
      </c>
      <c r="J21" s="48">
        <f>ABS('Financial Statements'!I17/'Financial Statements'!I17)</f>
        <v>1</v>
      </c>
      <c r="K21" s="49"/>
      <c r="L21" s="54">
        <f>('Financial Statements'!G17/'Financial Statements'!$G$19)</f>
        <v>3.6557089443762514E-2</v>
      </c>
      <c r="M21" s="55">
        <f>('Financial Statements'!H17/'Financial Statements'!$H$19)</f>
        <v>4.8174686114361306E-2</v>
      </c>
      <c r="N21" s="56">
        <f>('Financial Statements'!I17/'Financial Statements'!$I$19)</f>
        <v>4.4514957634445788E-2</v>
      </c>
    </row>
    <row r="22" spans="5:16" s="37" customFormat="1" ht="14" x14ac:dyDescent="0.3">
      <c r="E22" s="53"/>
      <c r="F22" s="59" t="s">
        <v>78</v>
      </c>
      <c r="H22" s="48">
        <f>ABS('Financial Statements'!G18/'Financial Statements'!I18)</f>
        <v>1.7816979124350976</v>
      </c>
      <c r="I22" s="48">
        <f>ABS('Financial Statements'!H18/'Financial Statements'!I18)</f>
        <v>1.0723148073529387</v>
      </c>
      <c r="J22" s="48">
        <f>ABS('Financial Statements'!I18/'Financial Statements'!I18)</f>
        <v>1</v>
      </c>
      <c r="K22" s="49"/>
      <c r="L22" s="54">
        <f>('Financial Statements'!G18/'Financial Statements'!$G$19)</f>
        <v>0.54677102849021253</v>
      </c>
      <c r="M22" s="55">
        <f>('Financial Statements'!H18/'Financial Statements'!$H$19)</f>
        <v>0.45288476799847743</v>
      </c>
      <c r="N22" s="56">
        <f>('Financial Statements'!I18/'Financial Statements'!$I$19)</f>
        <v>0.42056302956942765</v>
      </c>
    </row>
    <row r="23" spans="5:16" s="37" customFormat="1" ht="14" x14ac:dyDescent="0.3">
      <c r="E23" s="47"/>
      <c r="F23" s="62" t="s">
        <v>83</v>
      </c>
      <c r="H23" s="48">
        <f>ABS('Financial Statements'!G19/'Financial Statements'!I19)</f>
        <v>1.3704388725574961</v>
      </c>
      <c r="I23" s="48">
        <f>ABS('Financial Statements'!H19/'Financial Statements'!I19)</f>
        <v>0.99578523257824658</v>
      </c>
      <c r="J23" s="48">
        <f>ABS('Financial Statements'!I19/'Financial Statements'!I19)</f>
        <v>1</v>
      </c>
      <c r="K23" s="49"/>
      <c r="L23" s="54">
        <f>('Financial Statements'!G19/'Financial Statements'!$G$19)</f>
        <v>1</v>
      </c>
      <c r="M23" s="55">
        <f>('Financial Statements'!H19/'Financial Statements'!$H$19)</f>
        <v>1</v>
      </c>
      <c r="N23" s="56">
        <f>('Financial Statements'!I19/'Financial Statements'!$I$19)</f>
        <v>1</v>
      </c>
    </row>
    <row r="24" spans="5:16" s="37" customFormat="1" ht="14" x14ac:dyDescent="0.3">
      <c r="E24" s="53"/>
      <c r="F24" s="59" t="s">
        <v>30</v>
      </c>
      <c r="H24" s="48"/>
      <c r="I24" s="48"/>
      <c r="J24" s="48"/>
      <c r="K24" s="49"/>
      <c r="L24" s="54">
        <f>('Financial Statements'!G20/'Financial Statements'!$G$19)</f>
        <v>0</v>
      </c>
      <c r="M24" s="55">
        <f>('Financial Statements'!H20/'Financial Statements'!$H$19)</f>
        <v>0</v>
      </c>
      <c r="N24" s="56">
        <f>('Financial Statements'!I20/'Financial Statements'!$I$19)</f>
        <v>0</v>
      </c>
    </row>
    <row r="25" spans="5:16" s="37" customFormat="1" ht="14" x14ac:dyDescent="0.3">
      <c r="E25" s="47"/>
      <c r="F25" s="62" t="s">
        <v>31</v>
      </c>
      <c r="H25" s="48"/>
      <c r="I25" s="48"/>
      <c r="J25" s="48"/>
      <c r="K25" s="49"/>
      <c r="L25" s="54">
        <f>('Financial Statements'!G21/'Financial Statements'!$G$19)</f>
        <v>0</v>
      </c>
      <c r="M25" s="55">
        <f>('Financial Statements'!H21/'Financial Statements'!$H$19)</f>
        <v>0</v>
      </c>
      <c r="N25" s="56">
        <f>('Financial Statements'!I21/'Financial Statements'!$I$19)</f>
        <v>0</v>
      </c>
    </row>
    <row r="26" spans="5:16" s="37" customFormat="1" ht="14" x14ac:dyDescent="0.3">
      <c r="E26" s="53"/>
      <c r="F26" s="61" t="s">
        <v>32</v>
      </c>
      <c r="H26" s="48"/>
      <c r="I26" s="48"/>
      <c r="J26" s="48"/>
      <c r="K26" s="49"/>
      <c r="L26" s="54">
        <f>('Financial Statements'!G22/'Financial Statements'!$G$19)</f>
        <v>0</v>
      </c>
      <c r="M26" s="55">
        <f>('Financial Statements'!H22/'Financial Statements'!$H$19)</f>
        <v>0</v>
      </c>
      <c r="N26" s="56">
        <f>('Financial Statements'!I22/'Financial Statements'!$I$19)</f>
        <v>0</v>
      </c>
    </row>
    <row r="27" spans="5:16" s="37" customFormat="1" ht="14" x14ac:dyDescent="0.3">
      <c r="E27" s="47"/>
      <c r="F27" s="60" t="s">
        <v>33</v>
      </c>
      <c r="H27" s="48"/>
      <c r="I27" s="48"/>
      <c r="J27" s="48"/>
      <c r="K27" s="49"/>
      <c r="L27" s="54">
        <f>('Financial Statements'!G23/'Financial Statements'!$G$19)</f>
        <v>0</v>
      </c>
      <c r="M27" s="55">
        <f>('Financial Statements'!H23/'Financial Statements'!$H$19)</f>
        <v>0</v>
      </c>
      <c r="N27" s="56">
        <f>('Financial Statements'!I23/'Financial Statements'!$I$19)</f>
        <v>0</v>
      </c>
    </row>
    <row r="28" spans="5:16" s="37" customFormat="1" ht="14" x14ac:dyDescent="0.3">
      <c r="E28" s="53"/>
      <c r="F28" s="61" t="s">
        <v>34</v>
      </c>
      <c r="H28" s="48">
        <f>ABS('Financial Statements'!G24/'Financial Statements'!I24)</f>
        <v>1</v>
      </c>
      <c r="I28" s="48">
        <f>ABS('Financial Statements'!H24/'Financial Statements'!I24)</f>
        <v>1</v>
      </c>
      <c r="J28" s="48">
        <f>ABS('Financial Statements'!I24/'Financial Statements'!I24)</f>
        <v>1</v>
      </c>
      <c r="K28" s="49"/>
      <c r="L28" s="54">
        <f>('Financial Statements'!G24/'Financial Statements'!$G$19)</f>
        <v>0.37853705019704115</v>
      </c>
      <c r="M28" s="55">
        <f>('Financial Statements'!H24/'Financial Statements'!$H$19)</f>
        <v>0.52095760342831776</v>
      </c>
      <c r="N28" s="56">
        <f>('Financial Statements'!I24/'Financial Statements'!$I$19)</f>
        <v>0.51876188829327341</v>
      </c>
    </row>
    <row r="29" spans="5:16" s="37" customFormat="1" ht="14" x14ac:dyDescent="0.3">
      <c r="E29" s="47"/>
      <c r="F29" s="60" t="s">
        <v>35</v>
      </c>
      <c r="H29" s="48">
        <f>ABS('Financial Statements'!G25/'Financial Statements'!I25)</f>
        <v>1</v>
      </c>
      <c r="I29" s="48">
        <f>ABS('Financial Statements'!H25/'Financial Statements'!I25)</f>
        <v>1</v>
      </c>
      <c r="J29" s="48">
        <f>ABS('Financial Statements'!I25/'Financial Statements'!I25)</f>
        <v>1</v>
      </c>
      <c r="K29" s="49"/>
      <c r="L29" s="54">
        <f>('Financial Statements'!G25/'Financial Statements'!$G$19)</f>
        <v>0.35010967480134375</v>
      </c>
      <c r="M29" s="55">
        <f>('Financial Statements'!H25/'Financial Statements'!$H$19)</f>
        <v>0.48183472932605798</v>
      </c>
      <c r="N29" s="56">
        <f>('Financial Statements'!I25/'Financial Statements'!$I$19)</f>
        <v>0.47980390800622513</v>
      </c>
    </row>
    <row r="30" spans="5:16" s="37" customFormat="1" ht="14" x14ac:dyDescent="0.3">
      <c r="E30" s="63"/>
      <c r="F30" s="61" t="s">
        <v>36</v>
      </c>
      <c r="H30" s="48"/>
      <c r="I30" s="48"/>
      <c r="J30" s="48"/>
      <c r="K30" s="49"/>
      <c r="L30" s="54">
        <f>('Financial Statements'!G26/'Financial Statements'!$G$19)</f>
        <v>0</v>
      </c>
      <c r="M30" s="55">
        <f>('Financial Statements'!H26/'Financial Statements'!$H$19)</f>
        <v>0</v>
      </c>
      <c r="N30" s="56">
        <f>('Financial Statements'!I26/'Financial Statements'!$I$19)</f>
        <v>0</v>
      </c>
    </row>
    <row r="31" spans="5:16" s="37" customFormat="1" ht="14" x14ac:dyDescent="0.3">
      <c r="E31" s="58"/>
      <c r="F31" s="60" t="s">
        <v>37</v>
      </c>
      <c r="H31" s="48">
        <f>ABS('Financial Statements'!G27/'Financial Statements'!I27)</f>
        <v>1.1565620603702824</v>
      </c>
      <c r="I31" s="48">
        <f>ABS('Financial Statements'!H27/'Financial Statements'!I27)</f>
        <v>1.052472520727106</v>
      </c>
      <c r="J31" s="48">
        <f>ABS('Financial Statements'!I27/'Financial Statements'!I27)</f>
        <v>1</v>
      </c>
      <c r="K31" s="49"/>
      <c r="L31" s="54">
        <f>('Financial Statements'!G27/'Financial Statements'!$G$19)</f>
        <v>-1.2838058821629303</v>
      </c>
      <c r="M31" s="55">
        <f>('Financial Statements'!H27/'Financial Statements'!$H$19)</f>
        <v>-1.6078116550718868</v>
      </c>
      <c r="N31" s="56">
        <f>('Financial Statements'!I27/'Financial Statements'!$I$19)</f>
        <v>-1.5212132111360885</v>
      </c>
    </row>
    <row r="32" spans="5:16" s="37" customFormat="1" ht="14" x14ac:dyDescent="0.3">
      <c r="E32" s="57"/>
      <c r="F32" s="59" t="s">
        <v>82</v>
      </c>
      <c r="H32" s="48">
        <f>ABS('Financial Statements'!G28/'Financial Statements'!I28)</f>
        <v>1.2286942068619686</v>
      </c>
      <c r="I32" s="48">
        <f>ABS('Financial Statements'!H28/'Financial Statements'!I28)</f>
        <v>1.0766479534144628</v>
      </c>
      <c r="J32" s="48">
        <f>ABS('Financial Statements'!I28/'Financial Statements'!I28)</f>
        <v>1</v>
      </c>
      <c r="K32" s="49"/>
      <c r="L32" s="54">
        <f>('Financial Statements'!G28/'Financial Statements'!$G$19)</f>
        <v>-0.93369620736158665</v>
      </c>
      <c r="M32" s="55">
        <f>('Financial Statements'!H28/'Financial Statements'!$H$19)</f>
        <v>-1.125976925745829</v>
      </c>
      <c r="N32" s="56">
        <f>('Financial Statements'!I28/'Financial Statements'!$I$19)</f>
        <v>-1.0414093031298635</v>
      </c>
    </row>
    <row r="33" spans="5:14" s="37" customFormat="1" ht="14" x14ac:dyDescent="0.3">
      <c r="E33" s="58"/>
      <c r="F33" s="62" t="s">
        <v>38</v>
      </c>
      <c r="H33" s="48"/>
      <c r="I33" s="48"/>
      <c r="J33" s="48"/>
      <c r="K33" s="49"/>
      <c r="L33" s="54">
        <f>('Financial Statements'!G29/'Financial Statements'!$G$19)</f>
        <v>0</v>
      </c>
      <c r="M33" s="55">
        <f>('Financial Statements'!H29/'Financial Statements'!$H$19)</f>
        <v>0</v>
      </c>
      <c r="N33" s="56">
        <f>('Financial Statements'!I29/'Financial Statements'!$I$19)</f>
        <v>0</v>
      </c>
    </row>
    <row r="34" spans="5:14" s="37" customFormat="1" ht="14" x14ac:dyDescent="0.3">
      <c r="E34" s="65"/>
      <c r="F34" s="61" t="s">
        <v>39</v>
      </c>
      <c r="H34" s="48"/>
      <c r="I34" s="48"/>
      <c r="J34" s="48"/>
      <c r="K34" s="49"/>
      <c r="L34" s="54"/>
      <c r="M34" s="55"/>
      <c r="N34" s="56"/>
    </row>
    <row r="35" spans="5:14" s="37" customFormat="1" ht="14" x14ac:dyDescent="0.3">
      <c r="E35" s="58"/>
      <c r="F35" s="60" t="s">
        <v>40</v>
      </c>
      <c r="H35" s="48">
        <f>ABS('Financial Statements'!G31/'Financial Statements'!I31)</f>
        <v>1.4358974358974359</v>
      </c>
      <c r="I35" s="48">
        <f>ABS('Financial Statements'!H31/'Financial Statements'!I31)</f>
        <v>1</v>
      </c>
      <c r="J35" s="48">
        <f>ABS('Financial Statements'!I31/'Financial Statements'!I31)</f>
        <v>1</v>
      </c>
      <c r="K35" s="49"/>
      <c r="L35" s="54">
        <f>('Financial Statements'!G31/'Financial Statements'!$G$19)</f>
        <v>4.2396149622068611E-3</v>
      </c>
      <c r="M35" s="55">
        <f>('Financial Statements'!H31/'Financial Statements'!$H$19)</f>
        <v>4.0634693067408785E-3</v>
      </c>
      <c r="N35" s="56">
        <f>('Financial Statements'!I31/'Financial Statements'!$I$19)</f>
        <v>4.0463427286875327E-3</v>
      </c>
    </row>
    <row r="36" spans="5:14" s="37" customFormat="1" ht="14" x14ac:dyDescent="0.3">
      <c r="E36" s="66"/>
      <c r="F36" s="61" t="s">
        <v>41</v>
      </c>
      <c r="H36" s="48">
        <f>ABS('Financial Statements'!G32/'Financial Statements'!I32)</f>
        <v>1</v>
      </c>
      <c r="I36" s="48">
        <f>ABS('Financial Statements'!H32/'Financial Statements'!I32)</f>
        <v>1</v>
      </c>
      <c r="J36" s="48">
        <f>ABS('Financial Statements'!I32/'Financial Statements'!I32)</f>
        <v>1</v>
      </c>
      <c r="K36" s="49"/>
      <c r="L36" s="54">
        <f>('Financial Statements'!G32/'Financial Statements'!$G$19)</f>
        <v>1.0677268395891208E-3</v>
      </c>
      <c r="M36" s="55">
        <f>('Financial Statements'!H32/'Financial Statements'!$H$19)</f>
        <v>1.4694477467368085E-3</v>
      </c>
      <c r="N36" s="56">
        <f>('Financial Statements'!I32/'Financial Statements'!$I$19)</f>
        <v>1.4632543662458932E-3</v>
      </c>
    </row>
    <row r="37" spans="5:14" s="37" customFormat="1" ht="14" x14ac:dyDescent="0.3">
      <c r="E37" s="47"/>
      <c r="F37" s="62" t="s">
        <v>69</v>
      </c>
      <c r="H37" s="48">
        <f>ABS('Financial Statements'!G33/'Financial Statements'!I33)</f>
        <v>1.3201305630531668</v>
      </c>
      <c r="I37" s="48">
        <f>ABS('Financial Statements'!H33/'Financial Statements'!I33)</f>
        <v>1</v>
      </c>
      <c r="J37" s="48">
        <f>ABS('Financial Statements'!I33/'Financial Statements'!I33)</f>
        <v>1</v>
      </c>
      <c r="K37" s="49"/>
      <c r="L37" s="54">
        <f>('Financial Statements'!G33/'Financial Statements'!$G$19)</f>
        <v>5.3073418017959813E-3</v>
      </c>
      <c r="M37" s="55">
        <f>('Financial Statements'!H33/'Financial Statements'!$H$19)</f>
        <v>5.5329170534776876E-3</v>
      </c>
      <c r="N37" s="56">
        <f>('Financial Statements'!I33/'Financial Statements'!$I$19)</f>
        <v>5.5095970949334255E-3</v>
      </c>
    </row>
    <row r="38" spans="5:14" s="37" customFormat="1" ht="14" x14ac:dyDescent="0.3">
      <c r="E38" s="66"/>
      <c r="F38" s="59" t="s">
        <v>42</v>
      </c>
      <c r="H38" s="48"/>
      <c r="I38" s="48"/>
      <c r="J38" s="48"/>
      <c r="K38" s="49"/>
      <c r="L38" s="54">
        <f>('Financial Statements'!G34/'Financial Statements'!$G$19)</f>
        <v>0</v>
      </c>
      <c r="M38" s="55">
        <f>('Financial Statements'!H34/'Financial Statements'!$H$19)</f>
        <v>0</v>
      </c>
      <c r="N38" s="56">
        <f>('Financial Statements'!I34/'Financial Statements'!$I$19)</f>
        <v>0</v>
      </c>
    </row>
    <row r="39" spans="5:14" s="37" customFormat="1" ht="14" x14ac:dyDescent="0.3">
      <c r="E39" s="47"/>
      <c r="F39" s="60" t="s">
        <v>43</v>
      </c>
      <c r="H39" s="48">
        <f>ABS('Financial Statements'!G35/'Financial Statements'!I35)</f>
        <v>5.7877828316778306</v>
      </c>
      <c r="I39" s="48">
        <f>ABS('Financial Statements'!H35/'Financial Statements'!I35)</f>
        <v>1.6004135629540406</v>
      </c>
      <c r="J39" s="48">
        <f>ABS('Financial Statements'!I35/'Financial Statements'!I35)</f>
        <v>1</v>
      </c>
      <c r="K39" s="49"/>
      <c r="L39" s="54">
        <f>('Financial Statements'!G35/'Financial Statements'!$G$19)</f>
        <v>0.42804591099231215</v>
      </c>
      <c r="M39" s="55">
        <f>('Financial Statements'!H35/'Financial Statements'!$H$19)</f>
        <v>0.1628937180501043</v>
      </c>
      <c r="N39" s="56">
        <f>('Financial Statements'!I35/'Financial Statements'!$I$19)</f>
        <v>0.10135327684592772</v>
      </c>
    </row>
    <row r="40" spans="5:14" s="37" customFormat="1" ht="14" x14ac:dyDescent="0.3">
      <c r="E40" s="53"/>
      <c r="F40" s="61" t="s">
        <v>44</v>
      </c>
      <c r="H40" s="48">
        <f>ABS('Financial Statements'!G36/'Financial Statements'!I36)</f>
        <v>1.686321871625194</v>
      </c>
      <c r="I40" s="48">
        <f>ABS('Financial Statements'!H36/'Financial Statements'!I36)</f>
        <v>1.106888801469317</v>
      </c>
      <c r="J40" s="48">
        <f>ABS('Financial Statements'!I36/'Financial Statements'!I36)</f>
        <v>1</v>
      </c>
      <c r="K40" s="49"/>
      <c r="L40" s="54">
        <f>('Financial Statements'!G36/'Financial Statements'!$G$19)</f>
        <v>0.16983847066993993</v>
      </c>
      <c r="M40" s="55">
        <f>('Financial Statements'!H36/'Financial Statements'!$H$19)</f>
        <v>0.1534240980400533</v>
      </c>
      <c r="N40" s="56">
        <f>('Financial Statements'!I36/'Financial Statements'!$I$19)</f>
        <v>0.13802420888812036</v>
      </c>
    </row>
    <row r="41" spans="5:14" s="37" customFormat="1" ht="14" x14ac:dyDescent="0.3">
      <c r="E41" s="58"/>
      <c r="F41" s="60" t="s">
        <v>45</v>
      </c>
      <c r="H41" s="48">
        <f>ABS('Financial Statements'!G37/'Financial Statements'!I37)</f>
        <v>1</v>
      </c>
      <c r="I41" s="48">
        <f>ABS('Financial Statements'!H37/'Financial Statements'!I37)</f>
        <v>1</v>
      </c>
      <c r="J41" s="48">
        <f>ABS('Financial Statements'!I37/'Financial Statements'!I37)</f>
        <v>1</v>
      </c>
      <c r="K41" s="49"/>
      <c r="L41" s="54">
        <f>('Financial Statements'!G37/'Financial Statements'!$G$19)</f>
        <v>4.5474917630337875E-4</v>
      </c>
      <c r="M41" s="55">
        <f>('Financial Statements'!H37/'Financial Statements'!$H$19)</f>
        <v>6.2584373425188581E-4</v>
      </c>
      <c r="N41" s="56">
        <f>('Financial Statements'!I37/'Financial Statements'!$I$19)</f>
        <v>6.2320594846965247E-4</v>
      </c>
    </row>
    <row r="42" spans="5:14" s="37" customFormat="1" ht="14" x14ac:dyDescent="0.3">
      <c r="E42" s="57"/>
      <c r="F42" s="61" t="s">
        <v>46</v>
      </c>
      <c r="H42" s="48">
        <f>ABS('Financial Statements'!G38/'Financial Statements'!I38)</f>
        <v>1.0189567014729073</v>
      </c>
      <c r="I42" s="48">
        <f>ABS('Financial Statements'!H38/'Financial Statements'!I38)</f>
        <v>1</v>
      </c>
      <c r="J42" s="48">
        <f>ABS('Financial Statements'!I38/'Financial Statements'!I38)</f>
        <v>1</v>
      </c>
      <c r="K42" s="49"/>
      <c r="L42" s="54">
        <f>('Financial Statements'!G38/'Financial Statements'!$G$19)</f>
        <v>1.0532308894308418</v>
      </c>
      <c r="M42" s="55">
        <f>('Financial Statements'!H38/'Financial Statements'!$H$19)</f>
        <v>1.4225313468872609</v>
      </c>
      <c r="N42" s="56">
        <f>('Financial Statements'!I38/'Financial Statements'!$I$19)</f>
        <v>1.4165357081099774</v>
      </c>
    </row>
    <row r="43" spans="5:14" s="37" customFormat="1" ht="14" x14ac:dyDescent="0.3">
      <c r="E43" s="58"/>
      <c r="F43" s="60" t="s">
        <v>47</v>
      </c>
      <c r="H43" s="48">
        <f>ABS('Financial Statements'!G39/'Financial Statements'!I39)</f>
        <v>1</v>
      </c>
      <c r="I43" s="48">
        <f>ABS('Financial Statements'!H39/'Financial Statements'!I39)</f>
        <v>1</v>
      </c>
      <c r="J43" s="48">
        <f>ABS('Financial Statements'!I39/'Financial Statements'!I39)</f>
        <v>1</v>
      </c>
      <c r="K43" s="49"/>
      <c r="L43" s="54">
        <f>('Financial Statements'!G39/'Financial Statements'!$G$19)</f>
        <v>0.27681884529039341</v>
      </c>
      <c r="M43" s="55">
        <f>('Financial Statements'!H39/'Financial Statements'!$H$19)</f>
        <v>0.38096900198068079</v>
      </c>
      <c r="N43" s="56">
        <f>('Financial Statements'!I39/'Financial Statements'!$I$19)</f>
        <v>0.37936330624243475</v>
      </c>
    </row>
    <row r="44" spans="5:14" s="37" customFormat="1" ht="14" x14ac:dyDescent="0.3">
      <c r="E44" s="53"/>
      <c r="F44" s="59" t="s">
        <v>70</v>
      </c>
      <c r="H44" s="48">
        <f>ABS('Financial Statements'!G40/'Financial Statements'!I40)</f>
        <v>1.2980693768639147</v>
      </c>
      <c r="I44" s="48">
        <f>ABS('Financial Statements'!H40/'Financial Statements'!I40)</f>
        <v>1.0371369592057083</v>
      </c>
      <c r="J44" s="48">
        <f>ABS('Financial Statements'!I40/'Financial Statements'!I40)</f>
        <v>1</v>
      </c>
      <c r="K44" s="49"/>
      <c r="L44" s="54">
        <f>('Financial Statements'!G40/'Financial Statements'!$G$19)</f>
        <v>1.9283888655597907</v>
      </c>
      <c r="M44" s="55">
        <f>('Financial Statements'!H40/'Financial Statements'!$H$19)</f>
        <v>2.1204440086923513</v>
      </c>
      <c r="N44" s="56">
        <f>('Financial Statements'!I40/'Financial Statements'!$I$19)</f>
        <v>2.0358997060349298</v>
      </c>
    </row>
    <row r="45" spans="5:14" s="37" customFormat="1" ht="14" x14ac:dyDescent="0.3">
      <c r="E45" s="47"/>
      <c r="F45" s="62" t="s">
        <v>48</v>
      </c>
      <c r="H45" s="48"/>
      <c r="I45" s="48"/>
      <c r="J45" s="48"/>
      <c r="K45" s="49"/>
      <c r="L45" s="54">
        <f>('Financial Statements'!G41/'Financial Statements'!$G$19)</f>
        <v>0</v>
      </c>
      <c r="M45" s="55">
        <f>('Financial Statements'!H41/'Financial Statements'!$H$19)</f>
        <v>0</v>
      </c>
      <c r="N45" s="56">
        <f>('Financial Statements'!I41/'Financial Statements'!$I$19)</f>
        <v>0</v>
      </c>
    </row>
    <row r="46" spans="5:14" s="37" customFormat="1" ht="14" x14ac:dyDescent="0.3">
      <c r="E46" s="53"/>
      <c r="F46" s="59" t="s">
        <v>49</v>
      </c>
      <c r="H46" s="48">
        <f>ABS('Financial Statements'!G42/'Financial Statements'!I42)</f>
        <v>1.3704388725574961</v>
      </c>
      <c r="I46" s="48">
        <f>ABS('Financial Statements'!H42/'Financial Statements'!I42)</f>
        <v>0.99578523257824658</v>
      </c>
      <c r="J46" s="48">
        <f>ABS('Financial Statements'!I42/'Financial Statements'!I42)</f>
        <v>1</v>
      </c>
      <c r="K46" s="49"/>
      <c r="L46" s="54">
        <f>('Financial Statements'!G42/'Financial Statements'!$G$19)</f>
        <v>1</v>
      </c>
      <c r="M46" s="55">
        <f>('Financial Statements'!H42/'Financial Statements'!$H$19)</f>
        <v>1</v>
      </c>
      <c r="N46" s="56">
        <f>('Financial Statements'!I42/'Financial Statements'!$I$19)</f>
        <v>1</v>
      </c>
    </row>
    <row r="49" spans="6:16" ht="15" thickBot="1" x14ac:dyDescent="0.4"/>
    <row r="50" spans="6:16" ht="17.5" x14ac:dyDescent="0.35">
      <c r="F50" s="96" t="s">
        <v>106</v>
      </c>
      <c r="G50" s="97"/>
      <c r="H50" s="97"/>
      <c r="I50" s="97"/>
      <c r="J50" s="97"/>
      <c r="K50" s="97"/>
      <c r="L50" s="97"/>
      <c r="M50" s="97"/>
      <c r="N50" s="97"/>
    </row>
    <row r="51" spans="6:16" ht="17.5" x14ac:dyDescent="0.35">
      <c r="F51" s="98" t="s">
        <v>105</v>
      </c>
      <c r="G51" s="99"/>
      <c r="H51" s="99"/>
      <c r="I51" s="99"/>
      <c r="J51" s="99"/>
      <c r="K51" s="99"/>
      <c r="L51" s="99"/>
      <c r="M51" s="99"/>
      <c r="N51" s="99"/>
    </row>
    <row r="52" spans="6:16" ht="18" thickBot="1" x14ac:dyDescent="0.4">
      <c r="F52" s="100" t="s">
        <v>101</v>
      </c>
      <c r="G52" s="101"/>
      <c r="H52" s="101"/>
      <c r="I52" s="101"/>
      <c r="J52" s="101"/>
      <c r="K52" s="101"/>
      <c r="L52" s="101"/>
      <c r="M52" s="101"/>
      <c r="N52" s="101"/>
    </row>
    <row r="54" spans="6:16" ht="15" thickBot="1" x14ac:dyDescent="0.4"/>
    <row r="55" spans="6:16" x14ac:dyDescent="0.35">
      <c r="H55" s="102" t="s">
        <v>107</v>
      </c>
      <c r="I55" s="103"/>
      <c r="J55" s="104"/>
      <c r="K55" s="37"/>
      <c r="L55" s="102" t="s">
        <v>108</v>
      </c>
      <c r="M55" s="103"/>
      <c r="N55" s="104"/>
    </row>
    <row r="56" spans="6:16" x14ac:dyDescent="0.35">
      <c r="H56" s="93"/>
      <c r="I56" s="94"/>
      <c r="J56" s="95"/>
      <c r="K56" s="37"/>
      <c r="L56" s="93"/>
      <c r="M56" s="94"/>
      <c r="N56" s="95"/>
    </row>
    <row r="57" spans="6:16" x14ac:dyDescent="0.35">
      <c r="H57" s="67">
        <v>2024</v>
      </c>
      <c r="I57" s="68">
        <v>2023</v>
      </c>
      <c r="J57" s="69">
        <v>2022</v>
      </c>
      <c r="K57" s="37"/>
      <c r="L57" s="67">
        <v>2024</v>
      </c>
      <c r="M57" s="68">
        <v>2023</v>
      </c>
      <c r="N57" s="69">
        <v>2022</v>
      </c>
    </row>
    <row r="58" spans="6:16" x14ac:dyDescent="0.35">
      <c r="F58" s="70" t="s">
        <v>50</v>
      </c>
      <c r="G58" s="75"/>
      <c r="H58" s="76">
        <f>ABS('Financial Statements'!G50/'Financial Statements'!I50)</f>
        <v>70.887573964497037</v>
      </c>
      <c r="I58" s="73">
        <f>ABS('Financial Statements'!H50/'Financial Statements'!I50)</f>
        <v>1.2544378698224852</v>
      </c>
      <c r="J58" s="73">
        <f>'Financial Statements'!I50/'Financial Statements'!$I50</f>
        <v>1</v>
      </c>
      <c r="L58" s="48">
        <f>ABS('Financial Statements'!G50/'Financial Statements'!$G$19)</f>
        <v>3.0232492409070352E-3</v>
      </c>
      <c r="M58" s="48">
        <f>ABS('Financial Statements'!H50/'Financial Statements'!$H$19)</f>
        <v>7.3628674617868913E-5</v>
      </c>
      <c r="N58" s="48">
        <f>ABS('Financial Statements'!I50/'Financial Statements'!$I$19)</f>
        <v>5.8447172747708802E-5</v>
      </c>
    </row>
    <row r="59" spans="6:16" x14ac:dyDescent="0.35">
      <c r="F59" s="70" t="s">
        <v>51</v>
      </c>
      <c r="G59" s="75"/>
      <c r="H59" s="76">
        <f>ABS('Financial Statements'!G51/'Financial Statements'!I51)</f>
        <v>73.08</v>
      </c>
      <c r="I59" s="73">
        <f>ABS('Financial Statements'!H51/'Financial Statements'!I51)</f>
        <v>1.28</v>
      </c>
      <c r="J59" s="73">
        <f>'Financial Statements'!I51/'Financial Statements'!$I51</f>
        <v>1</v>
      </c>
      <c r="L59" s="48">
        <f>ABS('Financial Statements'!G51/'Financial Statements'!$G$19)</f>
        <v>4.610581271399961E-4</v>
      </c>
      <c r="M59" s="48">
        <f>ABS('Financial Statements'!H51/'Financial Statements'!$H$19)</f>
        <v>1.1113762206470779E-5</v>
      </c>
      <c r="N59" s="48">
        <f>ABS('Financial Statements'!I51/'Financial Statements'!$I$19)</f>
        <v>8.6460314715545561E-6</v>
      </c>
      <c r="P59">
        <f>'Financial Statements'!G50/'Financial Statements'!I50</f>
        <v>70.887573964497037</v>
      </c>
    </row>
    <row r="60" spans="6:16" x14ac:dyDescent="0.35">
      <c r="F60" s="70" t="s">
        <v>64</v>
      </c>
      <c r="G60" s="75"/>
      <c r="H60" s="76"/>
      <c r="I60" s="73"/>
      <c r="J60" s="73"/>
      <c r="L60" s="48">
        <f>ABS('Financial Statements'!G52/'Financial Statements'!$G$19)</f>
        <v>5.0471606692938819E-5</v>
      </c>
      <c r="M60" s="48">
        <f>ABS('Financial Statements'!H52/'Financial Statements'!$H$19)</f>
        <v>0</v>
      </c>
      <c r="N60" s="48">
        <f>ABS('Financial Statements'!I52/'Financial Statements'!$I$19)</f>
        <v>0</v>
      </c>
    </row>
    <row r="61" spans="6:16" x14ac:dyDescent="0.35">
      <c r="F61" s="70"/>
      <c r="G61" s="75"/>
      <c r="H61" s="76"/>
      <c r="I61" s="73"/>
      <c r="J61" s="73"/>
      <c r="L61" s="48">
        <f>ABS('Financial Statements'!G53/'Financial Statements'!$G$19)</f>
        <v>5.11529733832935E-4</v>
      </c>
      <c r="M61" s="48">
        <f>ABS('Financial Statements'!H53/'Financial Statements'!$H$19)</f>
        <v>1.1113762206470779E-5</v>
      </c>
      <c r="N61" s="48">
        <f>ABS('Financial Statements'!I53/'Financial Statements'!$I$19)</f>
        <v>0</v>
      </c>
    </row>
    <row r="62" spans="6:16" x14ac:dyDescent="0.35">
      <c r="F62" s="71" t="s">
        <v>65</v>
      </c>
      <c r="H62" s="76">
        <f>ABS('Financial Statements'!G54/'Financial Statements'!I54)</f>
        <v>69.118055555555557</v>
      </c>
      <c r="I62" s="73">
        <f>ABS('Financial Statements'!H54/'Financial Statements'!I54)</f>
        <v>1.25</v>
      </c>
      <c r="J62" s="73">
        <f>'Financial Statements'!I54/'Financial Statements'!$I54</f>
        <v>1</v>
      </c>
      <c r="L62" s="48">
        <f>ABS('Financial Statements'!G54/'Financial Statements'!$G$19)</f>
        <v>2.5117195070741005E-3</v>
      </c>
      <c r="M62" s="48">
        <f>ABS('Financial Statements'!H54/'Financial Statements'!$H$19)</f>
        <v>6.2514912411398135E-5</v>
      </c>
      <c r="N62" s="48">
        <f>ABS('Financial Statements'!I54/'Financial Statements'!$I$19)</f>
        <v>4.9801141276154247E-5</v>
      </c>
    </row>
    <row r="63" spans="6:16" x14ac:dyDescent="0.35">
      <c r="F63" s="70" t="s">
        <v>52</v>
      </c>
      <c r="H63" s="76">
        <f>ABS('Financial Statements'!G55/'Financial Statements'!I55)</f>
        <v>3.5165419763909069</v>
      </c>
      <c r="I63" s="73">
        <f>ABS('Financial Statements'!H55/'Financial Statements'!I55)</f>
        <v>1.6983656167064956</v>
      </c>
      <c r="J63" s="73">
        <f>'Financial Statements'!I55/'Financial Statements'!$I55</f>
        <v>1</v>
      </c>
      <c r="K63" s="37"/>
      <c r="L63" s="48">
        <f>ABS('Financial Statements'!G55/'Financial Statements'!$G$19)</f>
        <v>7.3898760013566767E-2</v>
      </c>
      <c r="M63" s="48">
        <f>ABS('Financial Statements'!H55/'Financial Statements'!$H$19)</f>
        <v>4.9118661291773419E-2</v>
      </c>
      <c r="N63" s="48">
        <f>ABS('Financial Statements'!I55/'Financial Statements'!$I$19)</f>
        <v>2.8799239149230504E-2</v>
      </c>
    </row>
    <row r="64" spans="6:16" x14ac:dyDescent="0.35">
      <c r="F64" s="71" t="s">
        <v>53</v>
      </c>
      <c r="H64" s="76">
        <f>ABS('Financial Statements'!G56/'Financial Statements'!I56)</f>
        <v>3.4029039204128524</v>
      </c>
      <c r="I64" s="73">
        <f>ABS('Financial Statements'!H56/'Financial Statements'!I56)</f>
        <v>1.6991422969120282</v>
      </c>
      <c r="J64" s="73">
        <f>'Financial Statements'!I56/'Financial Statements'!$I56</f>
        <v>1</v>
      </c>
      <c r="K64" s="37"/>
      <c r="L64" s="48">
        <f>ABS('Financial Statements'!G56/'Financial Statements'!$G$19)</f>
        <v>7.1387040506492666E-2</v>
      </c>
      <c r="M64" s="48">
        <f>ABS('Financial Statements'!H56/'Financial Statements'!$H$19)</f>
        <v>4.9056146379362023E-2</v>
      </c>
      <c r="N64" s="48">
        <f>ABS('Financial Statements'!I56/'Financial Statements'!$I$19)</f>
        <v>2.8749438007954348E-2</v>
      </c>
    </row>
    <row r="65" spans="6:14" x14ac:dyDescent="0.35">
      <c r="F65" s="70" t="s">
        <v>54</v>
      </c>
      <c r="H65" s="76"/>
      <c r="I65" s="73"/>
      <c r="J65" s="73"/>
      <c r="K65" s="37"/>
      <c r="L65" s="48">
        <f>ABS('Financial Statements'!G57/'Financial Statements'!$G$19)</f>
        <v>0</v>
      </c>
      <c r="M65" s="48">
        <f>ABS('Financial Statements'!H57/'Financial Statements'!$H$19)</f>
        <v>0</v>
      </c>
      <c r="N65" s="48">
        <f>ABS('Financial Statements'!I57/'Financial Statements'!$I$19)</f>
        <v>0</v>
      </c>
    </row>
    <row r="66" spans="6:14" x14ac:dyDescent="0.35">
      <c r="F66" s="70" t="s">
        <v>55</v>
      </c>
      <c r="H66" s="76"/>
      <c r="I66" s="73"/>
      <c r="J66" s="73"/>
      <c r="K66" s="37"/>
      <c r="L66" s="48">
        <f>ABS('Financial Statements'!G58/'Financial Statements'!$G$19)</f>
        <v>2.6924835664448608E-2</v>
      </c>
      <c r="M66" s="48">
        <f>ABS('Financial Statements'!H58/'Financial Statements'!$H$19)</f>
        <v>5.1359473596653089E-3</v>
      </c>
      <c r="N66" s="48">
        <f>ABS('Financial Statements'!I58/'Financial Statements'!$I$19)</f>
        <v>0</v>
      </c>
    </row>
    <row r="67" spans="6:14" x14ac:dyDescent="0.35">
      <c r="F67" s="70" t="s">
        <v>56</v>
      </c>
      <c r="H67" s="76">
        <f>ABS('Financial Statements'!G59/'Financial Statements'!I59)</f>
        <v>2.538687104298567</v>
      </c>
      <c r="I67" s="73">
        <f>ABS('Financial Statements'!H59/'Financial Statements'!I59)</f>
        <v>1.6979006997667445</v>
      </c>
      <c r="J67" s="73">
        <f>'Financial Statements'!I59/'Financial Statements'!$I59</f>
        <v>1</v>
      </c>
      <c r="K67" s="37"/>
      <c r="L67" s="48">
        <f>ABS('Financial Statements'!G59/'Financial Statements'!$G$19)</f>
        <v>9.6130745687705924E-3</v>
      </c>
      <c r="M67" s="48">
        <f>ABS('Financial Statements'!H59/'Financial Statements'!$H$19)</f>
        <v>8.8482912416955016E-3</v>
      </c>
      <c r="N67" s="48">
        <f>ABS('Financial Statements'!I59/'Financial Statements'!$I$19)</f>
        <v>5.1893480892270449E-3</v>
      </c>
    </row>
    <row r="68" spans="6:14" x14ac:dyDescent="0.35">
      <c r="F68" s="70" t="s">
        <v>57</v>
      </c>
      <c r="H68" s="76">
        <f>ABS('Financial Statements'!G60/'Financial Statements'!I60)</f>
        <v>4.3579799050278192</v>
      </c>
      <c r="I68" s="73">
        <f>ABS('Financial Statements'!H60/'Financial Statements'!I60)</f>
        <v>1.8496443638290501</v>
      </c>
      <c r="J68" s="73">
        <f>'Financial Statements'!I60/'Financial Statements'!$I60</f>
        <v>1</v>
      </c>
      <c r="K68" s="37"/>
      <c r="L68" s="48">
        <f>ABS('Financial Statements'!G60/'Financial Statements'!$G$19)</f>
        <v>0.10792495073971187</v>
      </c>
      <c r="M68" s="48">
        <f>ABS('Financial Statements'!H60/'Financial Statements'!$H$19)</f>
        <v>6.3040384980722827E-2</v>
      </c>
      <c r="N68" s="48">
        <f>ABS('Financial Statements'!I60/'Financial Statements'!$I$19)</f>
        <v>3.3938786097181393E-2</v>
      </c>
    </row>
    <row r="69" spans="6:14" x14ac:dyDescent="0.35">
      <c r="F69" s="70" t="s">
        <v>58</v>
      </c>
      <c r="H69" s="76">
        <f>ABS('Financial Statements'!G61/'Financial Statements'!I61)</f>
        <v>0.42208242030112392</v>
      </c>
      <c r="I69" s="73">
        <f>ABS('Financial Statements'!H61/'Financial Statements'!I61)</f>
        <v>0.57083480596592917</v>
      </c>
      <c r="J69" s="73">
        <f>'Financial Statements'!I61/'Financial Statements'!$I61</f>
        <v>1</v>
      </c>
      <c r="K69" s="37"/>
      <c r="L69" s="48">
        <f>ABS('Financial Statements'!G61/'Financial Statements'!$G$19)</f>
        <v>7.5344014471219068E-3</v>
      </c>
      <c r="M69" s="48">
        <f>ABS('Financial Statements'!H61/'Financial Statements'!$H$19)</f>
        <v>1.4023484074152411E-2</v>
      </c>
      <c r="N69" s="48">
        <f>ABS('Financial Statements'!I61/'Financial Statements'!$I$19)</f>
        <v>2.4463081445616462E-2</v>
      </c>
    </row>
    <row r="70" spans="6:14" x14ac:dyDescent="0.35">
      <c r="F70" s="70"/>
      <c r="H70" s="76">
        <f>ABS('Financial Statements'!G62/'Financial Statements'!I62)</f>
        <v>2.709330901468002</v>
      </c>
      <c r="I70" s="73">
        <f>ABS('Financial Statements'!H62/'Financial Statements'!I62)</f>
        <v>1.3139830282645126</v>
      </c>
      <c r="J70" s="73">
        <f>'Financial Statements'!I62/'Financial Statements'!$I62</f>
        <v>1</v>
      </c>
      <c r="K70" s="37"/>
      <c r="L70" s="48">
        <f>ABS('Financial Statements'!G62/'Financial Statements'!$G$19)</f>
        <v>0.11545935218683377</v>
      </c>
      <c r="M70" s="48">
        <f>ABS('Financial Statements'!H62/'Financial Statements'!$H$19)</f>
        <v>7.7063869054875236E-2</v>
      </c>
      <c r="N70" s="48">
        <f>ABS('Financial Statements'!I62/'Financial Statements'!$I$19)</f>
        <v>5.8401867542797858E-2</v>
      </c>
    </row>
    <row r="71" spans="6:14" x14ac:dyDescent="0.35">
      <c r="F71" s="71" t="s">
        <v>59</v>
      </c>
      <c r="H71" s="76"/>
      <c r="I71" s="73"/>
      <c r="J71" s="74"/>
      <c r="K71" s="37"/>
      <c r="L71" s="48">
        <f>ABS('Financial Statements'!G63/'Financial Statements'!$G$19)</f>
        <v>5.0471606692938819E-5</v>
      </c>
      <c r="M71" s="48">
        <f>ABS('Financial Statements'!H63/'Financial Statements'!$H$19)</f>
        <v>3.1257456205699069E-6</v>
      </c>
      <c r="N71" s="48">
        <f>ABS('Financial Statements'!I63/'Financial Statements'!$I$19)</f>
        <v>0</v>
      </c>
    </row>
    <row r="72" spans="6:14" x14ac:dyDescent="0.35">
      <c r="F72" s="70" t="s">
        <v>60</v>
      </c>
      <c r="H72" s="76">
        <f>ABS('Financial Statements'!G64/'Financial Statements'!I64)</f>
        <v>0</v>
      </c>
      <c r="I72" s="73">
        <f>ABS('Financial Statements'!H64/'Financial Statements'!I64)</f>
        <v>1.1523895401262398</v>
      </c>
      <c r="J72" s="74">
        <f>'Financial Statements'!I64/'Financial Statements'!$I64</f>
        <v>1</v>
      </c>
      <c r="K72" s="37"/>
      <c r="L72" s="48">
        <f>ABS('Financial Statements'!G64/'Financial Statements'!$G$19)</f>
        <v>0</v>
      </c>
      <c r="M72" s="48">
        <f>ABS('Financial Statements'!H64/'Financial Statements'!$H$19)</f>
        <v>8.8771175624185355E-4</v>
      </c>
      <c r="N72" s="48">
        <f>ABS('Financial Statements'!I64/'Financial Statements'!$I$19)</f>
        <v>7.6707591215632029E-4</v>
      </c>
    </row>
    <row r="73" spans="6:14" x14ac:dyDescent="0.35">
      <c r="F73" s="70" t="s">
        <v>61</v>
      </c>
      <c r="H73" s="76">
        <f>ABS('Financial Statements'!G65/'Financial Statements'!I65)</f>
        <v>0</v>
      </c>
      <c r="I73" s="73">
        <f>ABS('Financial Statements'!H65/'Financial Statements'!I65)</f>
        <v>1.1065202231520224</v>
      </c>
      <c r="J73" s="74">
        <f>'Financial Statements'!I65/'Financial Statements'!$I65</f>
        <v>1</v>
      </c>
      <c r="K73" s="37"/>
      <c r="L73" s="48">
        <f>ABS('Financial Statements'!G65/'Financial Statements'!$G$19)</f>
        <v>0</v>
      </c>
      <c r="M73" s="48">
        <f>ABS('Financial Statements'!H65/'Financial Statements'!$H$19)</f>
        <v>2.2043452726396885E-3</v>
      </c>
      <c r="N73" s="48">
        <f>ABS('Financial Statements'!I65/'Financial Statements'!$I$19)</f>
        <v>1.9837454608334776E-3</v>
      </c>
    </row>
    <row r="74" spans="6:14" x14ac:dyDescent="0.35">
      <c r="F74" s="70"/>
      <c r="H74" s="76">
        <f>ABS('Financial Statements'!G66/'Financial Statements'!I66)</f>
        <v>2.5144581342720643E-2</v>
      </c>
      <c r="I74" s="73">
        <f>ABS('Financial Statements'!H66/'Financial Statements'!I66)</f>
        <v>1.120442544631632</v>
      </c>
      <c r="J74" s="74">
        <f>'Financial Statements'!I66/'Financial Statements'!$I66</f>
        <v>1</v>
      </c>
      <c r="K74" s="37"/>
      <c r="L74" s="77">
        <f>ABS('Financial Statements'!G66/'Financial Statements'!$G$19)</f>
        <v>5.0471606692938819E-5</v>
      </c>
      <c r="M74" s="48">
        <f>ABS('Financial Statements'!H66/'Financial Statements'!$H$19)</f>
        <v>3.0951827745021123E-3</v>
      </c>
      <c r="N74" s="48">
        <f>ABS('Financial Statements'!I66/'Financial Statements'!$I$19)</f>
        <v>2.7508213729897976E-3</v>
      </c>
    </row>
    <row r="75" spans="6:14" x14ac:dyDescent="0.35">
      <c r="F75" s="71" t="s">
        <v>66</v>
      </c>
      <c r="H75" s="76">
        <f>ABS('Financial Statements'!G67/'Financial Statements'!I67)</f>
        <v>2.5885942439614755</v>
      </c>
      <c r="I75" s="73">
        <f>ABS('Financial Statements'!H67/'Financial Statements'!I67)</f>
        <v>1.3052770284408703</v>
      </c>
      <c r="J75" s="74">
        <f>'Financial Statements'!I67/'Financial Statements'!$I67</f>
        <v>1</v>
      </c>
      <c r="K75" s="37"/>
      <c r="L75" s="77">
        <f>ABS('Financial Statements'!G67/'Financial Statements'!$G$19)</f>
        <v>0.11551007615156018</v>
      </c>
      <c r="M75" s="48">
        <f>ABS('Financial Statements'!H67/'Financial Statements'!$H$19)</f>
        <v>8.0159051829377354E-2</v>
      </c>
      <c r="N75" s="48">
        <f>ABS('Financial Statements'!I67/'Financial Statements'!$I$19)</f>
        <v>6.1152688915787651E-2</v>
      </c>
    </row>
    <row r="76" spans="6:14" x14ac:dyDescent="0.35">
      <c r="F76" s="70" t="s">
        <v>67</v>
      </c>
      <c r="H76" s="76">
        <f>ABS('Financial Statements'!G68/'Financial Statements'!I68)</f>
        <v>17.714285714285715</v>
      </c>
      <c r="I76" s="73">
        <f>ABS('Financial Statements'!H68/'Financial Statements'!I68)</f>
        <v>0.2857142857142857</v>
      </c>
      <c r="J76" s="74">
        <f>'Financial Statements'!I68/'Financial Statements'!$I68</f>
        <v>1</v>
      </c>
      <c r="L76" s="77">
        <f>ABS('Financial Statements'!G68/'Financial Statements'!$G$19)</f>
        <v>3.1292396149622069E-5</v>
      </c>
      <c r="M76" s="48">
        <f>ABS('Financial Statements'!H68/'Financial Statements'!$H$19)</f>
        <v>6.9461013790442368E-7</v>
      </c>
      <c r="N76" s="48">
        <f>ABS('Financial Statements'!I68/'Financial Statements'!$I$19)</f>
        <v>2.420888812035276E-6</v>
      </c>
    </row>
    <row r="77" spans="6:14" x14ac:dyDescent="0.35">
      <c r="F77" s="71" t="s">
        <v>62</v>
      </c>
      <c r="H77" s="76">
        <f>ABS('Financial Statements'!G69/'Financial Statements'!I69)</f>
        <v>2.5891930102358196</v>
      </c>
      <c r="I77" s="73">
        <f>ABS('Financial Statements'!H69/'Financial Statements'!I69)</f>
        <v>1.3052366679862015</v>
      </c>
      <c r="J77" s="74">
        <f>'Financial Statements'!I69/'Financial Statements'!$I69</f>
        <v>1</v>
      </c>
      <c r="L77" s="77">
        <f>ABS('Financial Statements'!G69/'Financial Statements'!$G$19)</f>
        <v>0.1155413685477098</v>
      </c>
      <c r="M77" s="48">
        <f>ABS('Financial Statements'!H69/'Financial Statements'!$H$19)</f>
        <v>8.0159746439515261E-2</v>
      </c>
      <c r="N77" s="48">
        <f>ABS('Financial Statements'!I69/'Financial Statements'!$I$19)</f>
        <v>6.1155109804599692E-2</v>
      </c>
    </row>
    <row r="78" spans="6:14" x14ac:dyDescent="0.35">
      <c r="F78" s="70"/>
      <c r="H78" s="76"/>
      <c r="I78" s="73"/>
      <c r="J78" s="74"/>
      <c r="L78" s="77">
        <f>ABS('Financial Statements'!G70/'Financial Statements'!$G$19)</f>
        <v>0.1155413685477098</v>
      </c>
      <c r="M78" s="48">
        <f>ABS('Financial Statements'!H70/'Financial Statements'!$H$19)</f>
        <v>8.0159746439515261E-2</v>
      </c>
      <c r="N78" s="48">
        <f>ABS('Financial Statements'!I70/'Financial Statements'!$I$19)</f>
        <v>0</v>
      </c>
    </row>
    <row r="79" spans="6:14" x14ac:dyDescent="0.35">
      <c r="F79" s="72" t="s">
        <v>68</v>
      </c>
      <c r="H79" s="76">
        <f>ABS('Financial Statements'!G71/'Financial Statements'!I71)</f>
        <v>2.5789473684210527</v>
      </c>
      <c r="I79" s="73">
        <f>ABS('Financial Statements'!H71/'Financial Statements'!I71)</f>
        <v>1.3007518796992481</v>
      </c>
      <c r="J79" s="74">
        <f>'Financial Statements'!I71/'Financial Statements'!$I71</f>
        <v>1</v>
      </c>
      <c r="L79" s="77">
        <f>ABS('Financial Statements'!G71/'Financial Statements'!$G$19)</f>
        <v>8.6558805478390082E-7</v>
      </c>
      <c r="M79" s="48">
        <f>ABS('Financial Statements'!H71/'Financial Statements'!$H$19)</f>
        <v>6.0083776928732653E-7</v>
      </c>
      <c r="N79" s="48">
        <f>ABS('Financial Statements'!I71/'Financial Statements'!$I$19)</f>
        <v>4.5996887428670244E-7</v>
      </c>
    </row>
  </sheetData>
  <mergeCells count="15">
    <mergeCell ref="D9:F9"/>
    <mergeCell ref="H9:J9"/>
    <mergeCell ref="L9:N9"/>
    <mergeCell ref="E4:N4"/>
    <mergeCell ref="E5:N5"/>
    <mergeCell ref="E6:N6"/>
    <mergeCell ref="H8:J8"/>
    <mergeCell ref="L8:N8"/>
    <mergeCell ref="L56:N56"/>
    <mergeCell ref="F50:N50"/>
    <mergeCell ref="F51:N51"/>
    <mergeCell ref="F52:N52"/>
    <mergeCell ref="H55:J55"/>
    <mergeCell ref="L55:N55"/>
    <mergeCell ref="H56:J56"/>
  </mergeCells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CEB46-D711-448E-AB14-7006615E17C9}">
  <dimension ref="A1:K494"/>
  <sheetViews>
    <sheetView tabSelected="1" workbookViewId="0">
      <selection activeCell="J17" sqref="J17"/>
    </sheetView>
  </sheetViews>
  <sheetFormatPr defaultColWidth="8.81640625" defaultRowHeight="12" x14ac:dyDescent="0.3"/>
  <cols>
    <col min="1" max="1" width="18.1796875" style="1" customWidth="1"/>
    <col min="2" max="2" width="17.453125" style="1" customWidth="1"/>
    <col min="3" max="3" width="13.54296875" style="1" hidden="1" customWidth="1"/>
    <col min="4" max="4" width="12" style="1" bestFit="1" customWidth="1"/>
    <col min="5" max="5" width="10.54296875" style="1" bestFit="1" customWidth="1"/>
    <col min="6" max="6" width="8.81640625" style="1"/>
    <col min="7" max="7" width="15.1796875" style="1" customWidth="1"/>
    <col min="8" max="8" width="8.81640625" style="1"/>
    <col min="9" max="9" width="9.453125" style="1" bestFit="1" customWidth="1"/>
    <col min="10" max="10" width="8.81640625" style="1"/>
    <col min="11" max="11" width="16.54296875" style="1" bestFit="1" customWidth="1"/>
    <col min="12" max="12" width="9.81640625" style="1" bestFit="1" customWidth="1"/>
    <col min="13" max="13" width="20" style="1" bestFit="1" customWidth="1"/>
    <col min="14" max="16384" width="8.81640625" style="1"/>
  </cols>
  <sheetData>
    <row r="1" spans="1:11" s="7" customFormat="1" ht="23.15" customHeight="1" thickBot="1" x14ac:dyDescent="0.45">
      <c r="E1" s="115" t="s">
        <v>11</v>
      </c>
      <c r="F1" s="116"/>
      <c r="G1" s="116"/>
      <c r="H1" s="116"/>
      <c r="I1" s="8"/>
    </row>
    <row r="2" spans="1:11" s="17" customFormat="1" ht="20.149999999999999" customHeight="1" thickBot="1" x14ac:dyDescent="0.4">
      <c r="A2" s="15" t="s">
        <v>0</v>
      </c>
      <c r="B2" s="16" t="s">
        <v>9</v>
      </c>
      <c r="C2" s="16" t="s">
        <v>4</v>
      </c>
      <c r="D2" s="16" t="s">
        <v>4</v>
      </c>
      <c r="E2" s="16" t="s">
        <v>1</v>
      </c>
      <c r="F2" s="16" t="s">
        <v>2</v>
      </c>
      <c r="G2" s="16" t="s">
        <v>3</v>
      </c>
      <c r="H2" s="16" t="s">
        <v>5</v>
      </c>
      <c r="I2" s="16" t="s">
        <v>6</v>
      </c>
      <c r="J2" s="17" t="s">
        <v>7</v>
      </c>
      <c r="K2" s="17" t="s">
        <v>8</v>
      </c>
    </row>
    <row r="3" spans="1:11" s="12" customFormat="1" x14ac:dyDescent="0.3">
      <c r="A3" s="9">
        <v>45657</v>
      </c>
      <c r="B3" s="10">
        <v>40.78</v>
      </c>
      <c r="C3" s="10">
        <f>(B3-B4)/B4</f>
        <v>-1.3546202225447562E-2</v>
      </c>
      <c r="D3" s="10">
        <f>LN(B3/B4)</f>
        <v>-1.3638789107313134E-2</v>
      </c>
      <c r="E3" s="10">
        <f t="shared" ref="E3:E66" si="0">D3-$H$3</f>
        <v>-1.578879781194523E-2</v>
      </c>
      <c r="F3" s="11">
        <f>(E3)^2</f>
        <v>2.4928613634648649E-4</v>
      </c>
      <c r="G3" s="12">
        <f>F3/492</f>
        <v>5.0667913891562301E-7</v>
      </c>
      <c r="H3" s="12">
        <f>AVERAGE(D3:D493)</f>
        <v>2.1500087046320972E-3</v>
      </c>
      <c r="I3" s="12">
        <f>AVERAGE(E3:E493)</f>
        <v>1.8937103525938261E-18</v>
      </c>
      <c r="J3" s="12">
        <f>SUM(G3:G493)</f>
        <v>1.3361262484931108E-3</v>
      </c>
      <c r="K3" s="12">
        <f>SQRT(J3)</f>
        <v>3.6553060726745044E-2</v>
      </c>
    </row>
    <row r="4" spans="1:11" x14ac:dyDescent="0.3">
      <c r="A4" s="2">
        <v>45656</v>
      </c>
      <c r="B4" s="3">
        <v>41.34</v>
      </c>
      <c r="C4" s="3">
        <f t="shared" ref="C4:C67" si="1">(B4-B5)/B5</f>
        <v>7.3099415204679399E-3</v>
      </c>
      <c r="D4" s="3">
        <f t="shared" ref="D4:D67" si="2">LN(B4/B5)</f>
        <v>7.2833533911083152E-3</v>
      </c>
      <c r="E4" s="3">
        <f t="shared" si="0"/>
        <v>5.1333446864762176E-3</v>
      </c>
      <c r="F4" s="4">
        <f t="shared" ref="F4:F67" si="3">(E4)^2</f>
        <v>2.6351227670173616E-5</v>
      </c>
      <c r="G4" s="1">
        <f t="shared" ref="G4:G67" si="4">F4/492</f>
        <v>5.3559405833686213E-8</v>
      </c>
    </row>
    <row r="5" spans="1:11" x14ac:dyDescent="0.3">
      <c r="A5" s="2">
        <v>45653</v>
      </c>
      <c r="B5" s="3">
        <v>41.04</v>
      </c>
      <c r="C5" s="3">
        <f t="shared" si="1"/>
        <v>-2.7718550106609847E-2</v>
      </c>
      <c r="D5" s="3">
        <f t="shared" si="2"/>
        <v>-2.8109958931893317E-2</v>
      </c>
      <c r="E5" s="3">
        <f t="shared" si="0"/>
        <v>-3.0259967636525414E-2</v>
      </c>
      <c r="F5" s="4">
        <f t="shared" si="3"/>
        <v>9.1566564136356552E-4</v>
      </c>
      <c r="G5" s="1">
        <f t="shared" si="4"/>
        <v>1.8611090271617186E-6</v>
      </c>
    </row>
    <row r="6" spans="1:11" x14ac:dyDescent="0.3">
      <c r="A6" s="2">
        <v>45652</v>
      </c>
      <c r="B6" s="3">
        <v>42.21</v>
      </c>
      <c r="C6" s="3">
        <f t="shared" si="1"/>
        <v>0.10007818608287734</v>
      </c>
      <c r="D6" s="3">
        <f t="shared" si="2"/>
        <v>9.5381255535546536E-2</v>
      </c>
      <c r="E6" s="3">
        <f t="shared" si="0"/>
        <v>9.3231246830914438E-2</v>
      </c>
      <c r="F6" s="4">
        <f t="shared" si="3"/>
        <v>8.6920653856468934E-3</v>
      </c>
      <c r="G6" s="1">
        <f t="shared" si="4"/>
        <v>1.7666799564322954E-5</v>
      </c>
    </row>
    <row r="7" spans="1:11" x14ac:dyDescent="0.3">
      <c r="A7" s="2">
        <v>45650</v>
      </c>
      <c r="B7" s="3">
        <v>38.369999999999997</v>
      </c>
      <c r="C7" s="3">
        <f t="shared" si="1"/>
        <v>-1.5143737166324523E-2</v>
      </c>
      <c r="D7" s="3">
        <f t="shared" si="2"/>
        <v>-1.525957451547346E-2</v>
      </c>
      <c r="E7" s="3">
        <f t="shared" si="0"/>
        <v>-1.7409583220105558E-2</v>
      </c>
      <c r="F7" s="4">
        <f t="shared" si="3"/>
        <v>3.0309358789778101E-4</v>
      </c>
      <c r="G7" s="1">
        <f t="shared" si="4"/>
        <v>6.1604387784101831E-7</v>
      </c>
    </row>
    <row r="8" spans="1:11" x14ac:dyDescent="0.3">
      <c r="A8" s="2">
        <v>45649</v>
      </c>
      <c r="B8" s="3">
        <v>38.96</v>
      </c>
      <c r="C8" s="3">
        <f t="shared" si="1"/>
        <v>9.0095131505316131E-2</v>
      </c>
      <c r="D8" s="3">
        <f t="shared" si="2"/>
        <v>8.626496904305242E-2</v>
      </c>
      <c r="E8" s="3">
        <f t="shared" si="0"/>
        <v>8.4114960338420322E-2</v>
      </c>
      <c r="F8" s="4">
        <f t="shared" si="3"/>
        <v>7.0753265527340242E-3</v>
      </c>
      <c r="G8" s="1">
        <f t="shared" si="4"/>
        <v>1.4380745025882163E-5</v>
      </c>
    </row>
    <row r="9" spans="1:11" x14ac:dyDescent="0.3">
      <c r="A9" s="2">
        <v>45646</v>
      </c>
      <c r="B9" s="3">
        <v>35.74</v>
      </c>
      <c r="C9" s="3">
        <f t="shared" si="1"/>
        <v>-1.9747668678003261E-2</v>
      </c>
      <c r="D9" s="3">
        <f t="shared" si="2"/>
        <v>-1.9945259519234967E-2</v>
      </c>
      <c r="E9" s="3">
        <f t="shared" si="0"/>
        <v>-2.2095268223867065E-2</v>
      </c>
      <c r="F9" s="4">
        <f t="shared" si="3"/>
        <v>4.8820087788462962E-4</v>
      </c>
      <c r="G9" s="1">
        <f t="shared" si="4"/>
        <v>9.9227820708258047E-7</v>
      </c>
    </row>
    <row r="10" spans="1:11" x14ac:dyDescent="0.3">
      <c r="A10" s="2">
        <v>45645</v>
      </c>
      <c r="B10" s="3">
        <v>36.46</v>
      </c>
      <c r="C10" s="3">
        <f t="shared" si="1"/>
        <v>-8.8955522238880605E-2</v>
      </c>
      <c r="D10" s="3">
        <f t="shared" si="2"/>
        <v>-9.3163559905070401E-2</v>
      </c>
      <c r="E10" s="3">
        <f t="shared" si="0"/>
        <v>-9.5313568609702498E-2</v>
      </c>
      <c r="F10" s="4">
        <f t="shared" si="3"/>
        <v>9.0846763611164647E-3</v>
      </c>
      <c r="G10" s="1">
        <f t="shared" si="4"/>
        <v>1.8464789351862734E-5</v>
      </c>
    </row>
    <row r="11" spans="1:11" x14ac:dyDescent="0.3">
      <c r="A11" s="2">
        <v>45644</v>
      </c>
      <c r="B11" s="3">
        <v>40.020000000000003</v>
      </c>
      <c r="C11" s="3">
        <f t="shared" si="1"/>
        <v>-2.7224112785610051E-2</v>
      </c>
      <c r="D11" s="3">
        <f t="shared" si="2"/>
        <v>-2.7601555069223745E-2</v>
      </c>
      <c r="E11" s="3">
        <f t="shared" si="0"/>
        <v>-2.9751563773855842E-2</v>
      </c>
      <c r="F11" s="4">
        <f t="shared" si="3"/>
        <v>8.8515554698981129E-4</v>
      </c>
      <c r="G11" s="1">
        <f t="shared" si="4"/>
        <v>1.7990966402231938E-6</v>
      </c>
    </row>
    <row r="12" spans="1:11" x14ac:dyDescent="0.3">
      <c r="A12" s="2">
        <v>45643</v>
      </c>
      <c r="B12" s="3">
        <v>41.14</v>
      </c>
      <c r="C12" s="3">
        <f t="shared" si="1"/>
        <v>-1.2955854126679442E-2</v>
      </c>
      <c r="D12" s="3">
        <f t="shared" si="2"/>
        <v>-1.3040513220300339E-2</v>
      </c>
      <c r="E12" s="3">
        <f t="shared" si="0"/>
        <v>-1.5190521924932436E-2</v>
      </c>
      <c r="F12" s="4">
        <f t="shared" si="3"/>
        <v>2.3075195635185306E-4</v>
      </c>
      <c r="G12" s="1">
        <f t="shared" si="4"/>
        <v>4.6900804136555499E-7</v>
      </c>
    </row>
    <row r="13" spans="1:11" x14ac:dyDescent="0.3">
      <c r="A13" s="2">
        <v>45642</v>
      </c>
      <c r="B13" s="3">
        <v>41.68</v>
      </c>
      <c r="C13" s="3">
        <f t="shared" si="1"/>
        <v>8.9566690873879792E-3</v>
      </c>
      <c r="D13" s="3">
        <f t="shared" si="2"/>
        <v>8.9167960364381713E-3</v>
      </c>
      <c r="E13" s="3">
        <f t="shared" si="0"/>
        <v>6.7667873318060737E-3</v>
      </c>
      <c r="F13" s="4">
        <f t="shared" si="3"/>
        <v>4.5789410793891164E-5</v>
      </c>
      <c r="G13" s="1">
        <f t="shared" si="4"/>
        <v>9.3067908117664967E-8</v>
      </c>
    </row>
    <row r="14" spans="1:11" x14ac:dyDescent="0.3">
      <c r="A14" s="2">
        <v>45639</v>
      </c>
      <c r="B14" s="3">
        <v>41.31</v>
      </c>
      <c r="C14" s="3">
        <f t="shared" si="1"/>
        <v>-1.172248803827739E-2</v>
      </c>
      <c r="D14" s="3">
        <f t="shared" si="2"/>
        <v>-1.1791738122037303E-2</v>
      </c>
      <c r="E14" s="3">
        <f t="shared" si="0"/>
        <v>-1.3941746826669401E-2</v>
      </c>
      <c r="F14" s="4">
        <f t="shared" si="3"/>
        <v>1.9437230457894632E-4</v>
      </c>
      <c r="G14" s="1">
        <f t="shared" si="4"/>
        <v>3.9506565971330554E-7</v>
      </c>
    </row>
    <row r="15" spans="1:11" x14ac:dyDescent="0.3">
      <c r="A15" s="2">
        <v>45638</v>
      </c>
      <c r="B15" s="3">
        <v>41.8</v>
      </c>
      <c r="C15" s="3">
        <f t="shared" si="1"/>
        <v>5.5328361799373794E-3</v>
      </c>
      <c r="D15" s="3">
        <f t="shared" si="2"/>
        <v>5.5175862661644851E-3</v>
      </c>
      <c r="E15" s="3">
        <f t="shared" si="0"/>
        <v>3.3675775615323879E-3</v>
      </c>
      <c r="F15" s="4">
        <f t="shared" si="3"/>
        <v>1.1340578632936424E-5</v>
      </c>
      <c r="G15" s="1">
        <f t="shared" si="4"/>
        <v>2.3049956571008994E-8</v>
      </c>
    </row>
    <row r="16" spans="1:11" ht="14" x14ac:dyDescent="0.3">
      <c r="A16" s="2">
        <v>45637</v>
      </c>
      <c r="B16" s="3">
        <v>41.57</v>
      </c>
      <c r="C16" s="3">
        <f t="shared" si="1"/>
        <v>0</v>
      </c>
      <c r="D16" s="3">
        <f t="shared" si="2"/>
        <v>0</v>
      </c>
      <c r="E16" s="3">
        <f t="shared" si="0"/>
        <v>-2.1500087046320972E-3</v>
      </c>
      <c r="F16" s="4">
        <f t="shared" si="3"/>
        <v>4.6225374299937885E-6</v>
      </c>
      <c r="G16" s="1">
        <f t="shared" si="4"/>
        <v>9.3954012804751805E-9</v>
      </c>
      <c r="I16" s="120" t="s">
        <v>14</v>
      </c>
      <c r="J16" s="121" t="s">
        <v>15</v>
      </c>
      <c r="K16" s="122" t="s">
        <v>13</v>
      </c>
    </row>
    <row r="17" spans="1:11" x14ac:dyDescent="0.3">
      <c r="A17" s="2">
        <v>45636</v>
      </c>
      <c r="B17" s="3">
        <v>41.57</v>
      </c>
      <c r="C17" s="3">
        <f t="shared" si="1"/>
        <v>-5.1346417161113649E-2</v>
      </c>
      <c r="D17" s="3">
        <f t="shared" si="2"/>
        <v>-5.2711580902774398E-2</v>
      </c>
      <c r="E17" s="3">
        <f t="shared" si="0"/>
        <v>-5.4861589607406495E-2</v>
      </c>
      <c r="F17" s="4">
        <f t="shared" si="3"/>
        <v>3.0097940142514924E-3</v>
      </c>
      <c r="G17" s="1">
        <f t="shared" si="4"/>
        <v>6.1174675086412452E-6</v>
      </c>
      <c r="I17" s="1" t="s">
        <v>109</v>
      </c>
      <c r="J17" s="1">
        <f>AVERAGE(D3:D493)</f>
        <v>2.1500087046320972E-3</v>
      </c>
      <c r="K17" s="1">
        <f>AVERAGE(C10:C108)</f>
        <v>-6.1993871839854844E-4</v>
      </c>
    </row>
    <row r="18" spans="1:11" x14ac:dyDescent="0.3">
      <c r="A18" s="2">
        <v>45635</v>
      </c>
      <c r="B18" s="3">
        <v>43.82</v>
      </c>
      <c r="C18" s="3">
        <f t="shared" si="1"/>
        <v>1.599814514259211E-2</v>
      </c>
      <c r="D18" s="3">
        <f t="shared" si="2"/>
        <v>1.5871523507568659E-2</v>
      </c>
      <c r="E18" s="3">
        <f t="shared" si="0"/>
        <v>1.3721514802936562E-2</v>
      </c>
      <c r="F18" s="4">
        <f t="shared" si="3"/>
        <v>1.882799684872072E-4</v>
      </c>
      <c r="G18" s="1">
        <f t="shared" si="4"/>
        <v>3.8268286277887643E-7</v>
      </c>
      <c r="I18" s="1" t="s">
        <v>110</v>
      </c>
      <c r="J18" s="1">
        <f>SUM(G3:G493)</f>
        <v>1.3361262484931108E-3</v>
      </c>
      <c r="K18" s="1">
        <f>_xlfn.VAR.S(C10:C108)</f>
        <v>1.0068515088683875E-3</v>
      </c>
    </row>
    <row r="19" spans="1:11" x14ac:dyDescent="0.3">
      <c r="A19" s="2">
        <v>45632</v>
      </c>
      <c r="B19" s="3">
        <v>43.13</v>
      </c>
      <c r="C19" s="3">
        <f t="shared" si="1"/>
        <v>9.1249415067852259E-3</v>
      </c>
      <c r="D19" s="3">
        <f t="shared" si="2"/>
        <v>9.0835607687503248E-3</v>
      </c>
      <c r="E19" s="3">
        <f t="shared" si="0"/>
        <v>6.9335520641182272E-3</v>
      </c>
      <c r="F19" s="4">
        <f t="shared" si="3"/>
        <v>4.8074144225838128E-5</v>
      </c>
      <c r="G19" s="1">
        <f t="shared" si="4"/>
        <v>9.7711675255768554E-8</v>
      </c>
      <c r="I19" s="1" t="s">
        <v>111</v>
      </c>
      <c r="J19" s="1">
        <f>SQRT(J18)</f>
        <v>3.6553060726745044E-2</v>
      </c>
      <c r="K19" s="1">
        <f>_xlfn.STDEV.S(C10:C108)</f>
        <v>3.1730923542632468E-2</v>
      </c>
    </row>
    <row r="20" spans="1:11" x14ac:dyDescent="0.3">
      <c r="A20" s="2">
        <v>45631</v>
      </c>
      <c r="B20" s="3">
        <v>42.74</v>
      </c>
      <c r="C20" s="3">
        <f t="shared" si="1"/>
        <v>5.1673228346456726E-2</v>
      </c>
      <c r="D20" s="3">
        <f t="shared" si="2"/>
        <v>5.038244662077513E-2</v>
      </c>
      <c r="E20" s="3">
        <f t="shared" si="0"/>
        <v>4.8232437916143032E-2</v>
      </c>
      <c r="F20" s="4">
        <f t="shared" si="3"/>
        <v>2.326368067334592E-3</v>
      </c>
      <c r="G20" s="1">
        <f t="shared" si="4"/>
        <v>4.7283903807613655E-6</v>
      </c>
      <c r="I20" s="1" t="s">
        <v>112</v>
      </c>
      <c r="J20" s="1">
        <f>_xlfn.STDEV.P(D3:D493)</f>
        <v>3.6590264869430664E-2</v>
      </c>
      <c r="K20" s="7">
        <v>3.1730924000000001E-2</v>
      </c>
    </row>
    <row r="21" spans="1:11" x14ac:dyDescent="0.3">
      <c r="A21" s="2">
        <v>45630</v>
      </c>
      <c r="B21" s="3">
        <v>40.64</v>
      </c>
      <c r="C21" s="3">
        <f t="shared" si="1"/>
        <v>8.1865542049118899E-3</v>
      </c>
      <c r="D21" s="3">
        <f t="shared" si="2"/>
        <v>8.1532261411520913E-3</v>
      </c>
      <c r="E21" s="3">
        <f t="shared" si="0"/>
        <v>6.0032174365199937E-3</v>
      </c>
      <c r="F21" s="4">
        <f t="shared" si="3"/>
        <v>3.6038619590137683E-5</v>
      </c>
      <c r="G21" s="1">
        <f t="shared" si="4"/>
        <v>7.3249226809222927E-8</v>
      </c>
      <c r="I21" s="1" t="s">
        <v>113</v>
      </c>
      <c r="J21" s="1">
        <f>J19/J17</f>
        <v>17.00135476102637</v>
      </c>
      <c r="K21" s="7">
        <v>-5118.3968029999996</v>
      </c>
    </row>
    <row r="22" spans="1:11" x14ac:dyDescent="0.3">
      <c r="A22" s="2">
        <v>45629</v>
      </c>
      <c r="B22" s="3">
        <v>40.31</v>
      </c>
      <c r="C22" s="3">
        <f t="shared" si="1"/>
        <v>2.2058823529411881E-2</v>
      </c>
      <c r="D22" s="3">
        <f t="shared" si="2"/>
        <v>2.1819047394639888E-2</v>
      </c>
      <c r="E22" s="3">
        <f t="shared" si="0"/>
        <v>1.966903869000779E-2</v>
      </c>
      <c r="F22" s="4">
        <f t="shared" si="3"/>
        <v>3.8687108298902337E-4</v>
      </c>
      <c r="G22" s="1">
        <f t="shared" si="4"/>
        <v>7.8632333940858408E-7</v>
      </c>
    </row>
    <row r="23" spans="1:11" x14ac:dyDescent="0.3">
      <c r="A23" s="2">
        <v>45628</v>
      </c>
      <c r="B23" s="3">
        <v>39.44</v>
      </c>
      <c r="C23" s="3">
        <f t="shared" si="1"/>
        <v>2.8690662493479246E-2</v>
      </c>
      <c r="D23" s="3">
        <f t="shared" si="2"/>
        <v>2.8286792116936129E-2</v>
      </c>
      <c r="E23" s="3">
        <f t="shared" si="0"/>
        <v>2.6136783412304031E-2</v>
      </c>
      <c r="F23" s="4">
        <f t="shared" si="3"/>
        <v>6.831314471416912E-4</v>
      </c>
      <c r="G23" s="1">
        <f t="shared" si="4"/>
        <v>1.3884785511009984E-6</v>
      </c>
    </row>
    <row r="24" spans="1:11" x14ac:dyDescent="0.3">
      <c r="A24" s="2">
        <v>45625</v>
      </c>
      <c r="B24" s="3">
        <v>38.340000000000003</v>
      </c>
      <c r="C24" s="3">
        <f t="shared" si="1"/>
        <v>-3.6199095022624375E-2</v>
      </c>
      <c r="D24" s="3">
        <f t="shared" si="2"/>
        <v>-3.6870535808327685E-2</v>
      </c>
      <c r="E24" s="3">
        <f t="shared" si="0"/>
        <v>-3.9020544512959783E-2</v>
      </c>
      <c r="F24" s="4">
        <f t="shared" si="3"/>
        <v>1.5226028940878759E-3</v>
      </c>
      <c r="G24" s="1">
        <f t="shared" si="4"/>
        <v>3.0947213294469022E-6</v>
      </c>
    </row>
    <row r="25" spans="1:11" x14ac:dyDescent="0.3">
      <c r="A25" s="2">
        <v>45624</v>
      </c>
      <c r="B25" s="3">
        <v>39.78</v>
      </c>
      <c r="C25" s="3">
        <f t="shared" si="1"/>
        <v>2.1571648690292846E-2</v>
      </c>
      <c r="D25" s="3">
        <f t="shared" si="2"/>
        <v>2.1342273481772575E-2</v>
      </c>
      <c r="E25" s="3">
        <f t="shared" si="0"/>
        <v>1.9192264777140478E-2</v>
      </c>
      <c r="F25" s="4">
        <f t="shared" si="3"/>
        <v>3.6834302727586704E-4</v>
      </c>
      <c r="G25" s="1">
        <f t="shared" si="4"/>
        <v>7.4866468958509558E-7</v>
      </c>
    </row>
    <row r="26" spans="1:11" x14ac:dyDescent="0.3">
      <c r="A26" s="2">
        <v>45623</v>
      </c>
      <c r="B26" s="3">
        <v>38.94</v>
      </c>
      <c r="C26" s="3">
        <f t="shared" si="1"/>
        <v>4.2849491162292294E-2</v>
      </c>
      <c r="D26" s="3">
        <f t="shared" si="2"/>
        <v>4.1956861830476935E-2</v>
      </c>
      <c r="E26" s="3">
        <f t="shared" si="0"/>
        <v>3.9806853125844838E-2</v>
      </c>
      <c r="F26" s="4">
        <f t="shared" si="3"/>
        <v>1.5845855557825828E-3</v>
      </c>
      <c r="G26" s="1">
        <f t="shared" si="4"/>
        <v>3.2207023491515912E-6</v>
      </c>
    </row>
    <row r="27" spans="1:11" x14ac:dyDescent="0.3">
      <c r="A27" s="2">
        <v>45622</v>
      </c>
      <c r="B27" s="3">
        <v>37.340000000000003</v>
      </c>
      <c r="C27" s="3">
        <f t="shared" si="1"/>
        <v>-9.9590065107306378E-2</v>
      </c>
      <c r="D27" s="3">
        <f t="shared" si="2"/>
        <v>-0.10490513614471328</v>
      </c>
      <c r="E27" s="3">
        <f t="shared" si="0"/>
        <v>-0.10705514484934538</v>
      </c>
      <c r="F27" s="4">
        <f t="shared" si="3"/>
        <v>1.146080403871432E-2</v>
      </c>
      <c r="G27" s="1">
        <f t="shared" si="4"/>
        <v>2.3294317151858372E-5</v>
      </c>
    </row>
    <row r="28" spans="1:11" x14ac:dyDescent="0.3">
      <c r="A28" s="2">
        <v>45621</v>
      </c>
      <c r="B28" s="3">
        <v>41.47</v>
      </c>
      <c r="C28" s="3">
        <f t="shared" si="1"/>
        <v>1.5923566878980857E-2</v>
      </c>
      <c r="D28" s="3">
        <f t="shared" si="2"/>
        <v>1.5798116876591092E-2</v>
      </c>
      <c r="E28" s="3">
        <f t="shared" si="0"/>
        <v>1.3648108171958995E-2</v>
      </c>
      <c r="F28" s="4">
        <f t="shared" si="3"/>
        <v>1.8627085667349391E-4</v>
      </c>
      <c r="G28" s="1">
        <f t="shared" si="4"/>
        <v>3.7859930218189818E-7</v>
      </c>
    </row>
    <row r="29" spans="1:11" x14ac:dyDescent="0.3">
      <c r="A29" s="2">
        <v>45618</v>
      </c>
      <c r="B29" s="3">
        <v>40.82</v>
      </c>
      <c r="C29" s="3">
        <f t="shared" si="1"/>
        <v>-2.0868313744303129E-2</v>
      </c>
      <c r="D29" s="3">
        <f t="shared" si="2"/>
        <v>-2.1089134511006687E-2</v>
      </c>
      <c r="E29" s="3">
        <f t="shared" si="0"/>
        <v>-2.3239143215638785E-2</v>
      </c>
      <c r="F29" s="4">
        <f t="shared" si="3"/>
        <v>5.4005777739697019E-4</v>
      </c>
      <c r="G29" s="1">
        <f t="shared" si="4"/>
        <v>1.0976784093434352E-6</v>
      </c>
    </row>
    <row r="30" spans="1:11" x14ac:dyDescent="0.3">
      <c r="A30" s="2">
        <v>45617</v>
      </c>
      <c r="B30" s="3">
        <v>41.69</v>
      </c>
      <c r="C30" s="3">
        <f t="shared" si="1"/>
        <v>2.6594434868259006E-2</v>
      </c>
      <c r="D30" s="3">
        <f t="shared" si="2"/>
        <v>2.6246950194499019E-2</v>
      </c>
      <c r="E30" s="3">
        <f t="shared" si="0"/>
        <v>2.4096941489866922E-2</v>
      </c>
      <c r="F30" s="4">
        <f t="shared" si="3"/>
        <v>5.806625891660699E-4</v>
      </c>
      <c r="G30" s="1">
        <f t="shared" si="4"/>
        <v>1.1802085145651826E-6</v>
      </c>
    </row>
    <row r="31" spans="1:11" x14ac:dyDescent="0.3">
      <c r="A31" s="2">
        <v>45616</v>
      </c>
      <c r="B31" s="3">
        <v>40.61</v>
      </c>
      <c r="C31" s="3">
        <f t="shared" si="1"/>
        <v>-8.3028083028083861E-3</v>
      </c>
      <c r="D31" s="3">
        <f t="shared" si="2"/>
        <v>-8.3374686008720906E-3</v>
      </c>
      <c r="E31" s="3">
        <f t="shared" si="0"/>
        <v>-1.0487477305504188E-2</v>
      </c>
      <c r="F31" s="4">
        <f t="shared" si="3"/>
        <v>1.0998718023346539E-4</v>
      </c>
      <c r="G31" s="1">
        <f t="shared" si="4"/>
        <v>2.2355117933631176E-7</v>
      </c>
    </row>
    <row r="32" spans="1:11" x14ac:dyDescent="0.3">
      <c r="A32" s="2">
        <v>45615</v>
      </c>
      <c r="B32" s="3">
        <v>40.950000000000003</v>
      </c>
      <c r="C32" s="3">
        <f t="shared" si="1"/>
        <v>-2.192982456140261E-3</v>
      </c>
      <c r="D32" s="3">
        <f t="shared" si="2"/>
        <v>-2.1953905634356152E-3</v>
      </c>
      <c r="E32" s="3">
        <f t="shared" si="0"/>
        <v>-4.3453992680677119E-3</v>
      </c>
      <c r="F32" s="4">
        <f t="shared" si="3"/>
        <v>1.8882494798923405E-5</v>
      </c>
      <c r="G32" s="1">
        <f t="shared" si="4"/>
        <v>3.8379054469356513E-8</v>
      </c>
    </row>
    <row r="33" spans="1:7" x14ac:dyDescent="0.3">
      <c r="A33" s="2">
        <v>45614</v>
      </c>
      <c r="B33" s="3">
        <v>41.04</v>
      </c>
      <c r="C33" s="3">
        <f t="shared" si="1"/>
        <v>-2.9154518950436697E-3</v>
      </c>
      <c r="D33" s="3">
        <f t="shared" si="2"/>
        <v>-2.9197101033347503E-3</v>
      </c>
      <c r="E33" s="3">
        <f t="shared" si="0"/>
        <v>-5.069718807966847E-3</v>
      </c>
      <c r="F33" s="4">
        <f t="shared" si="3"/>
        <v>2.570204879185279E-5</v>
      </c>
      <c r="G33" s="1">
        <f t="shared" si="4"/>
        <v>5.2239936568806483E-8</v>
      </c>
    </row>
    <row r="34" spans="1:7" x14ac:dyDescent="0.3">
      <c r="A34" s="2">
        <v>45611</v>
      </c>
      <c r="B34" s="3">
        <v>41.16</v>
      </c>
      <c r="C34" s="3">
        <f t="shared" si="1"/>
        <v>-1.0101010101010142E-2</v>
      </c>
      <c r="D34" s="3">
        <f t="shared" si="2"/>
        <v>-1.0152371464018073E-2</v>
      </c>
      <c r="E34" s="3">
        <f t="shared" si="0"/>
        <v>-1.230238016865017E-2</v>
      </c>
      <c r="F34" s="4">
        <f t="shared" si="3"/>
        <v>1.5134855781399699E-4</v>
      </c>
      <c r="G34" s="1">
        <f t="shared" si="4"/>
        <v>3.0761901994714836E-7</v>
      </c>
    </row>
    <row r="35" spans="1:7" x14ac:dyDescent="0.3">
      <c r="A35" s="2">
        <v>45610</v>
      </c>
      <c r="B35" s="3">
        <v>41.58</v>
      </c>
      <c r="C35" s="3">
        <f t="shared" si="1"/>
        <v>3.3783783783783924E-3</v>
      </c>
      <c r="D35" s="3">
        <f t="shared" si="2"/>
        <v>3.372684478639156E-3</v>
      </c>
      <c r="E35" s="3">
        <f t="shared" si="0"/>
        <v>1.2226757740070589E-3</v>
      </c>
      <c r="F35" s="4">
        <f t="shared" si="3"/>
        <v>1.4949360483437605E-6</v>
      </c>
      <c r="G35" s="1">
        <f t="shared" si="4"/>
        <v>3.0384879031377244E-9</v>
      </c>
    </row>
    <row r="36" spans="1:7" x14ac:dyDescent="0.3">
      <c r="A36" s="2">
        <v>45609</v>
      </c>
      <c r="B36" s="3">
        <v>41.44</v>
      </c>
      <c r="C36" s="3">
        <f t="shared" si="1"/>
        <v>-9.6432015429120423E-4</v>
      </c>
      <c r="D36" s="3">
        <f t="shared" si="2"/>
        <v>-9.6478541009888986E-4</v>
      </c>
      <c r="E36" s="3">
        <f t="shared" si="0"/>
        <v>-3.114794114730987E-3</v>
      </c>
      <c r="F36" s="4">
        <f t="shared" si="3"/>
        <v>9.7019423771627931E-6</v>
      </c>
      <c r="G36" s="1">
        <f t="shared" si="4"/>
        <v>1.9719395075534133E-8</v>
      </c>
    </row>
    <row r="37" spans="1:7" x14ac:dyDescent="0.3">
      <c r="A37" s="2">
        <v>45608</v>
      </c>
      <c r="B37" s="3">
        <v>41.48</v>
      </c>
      <c r="C37" s="3">
        <f t="shared" si="1"/>
        <v>9.4913604283279E-3</v>
      </c>
      <c r="D37" s="3">
        <f t="shared" si="2"/>
        <v>9.4466004660081239E-3</v>
      </c>
      <c r="E37" s="3">
        <f t="shared" si="0"/>
        <v>7.2965917613760263E-3</v>
      </c>
      <c r="F37" s="4">
        <f t="shared" si="3"/>
        <v>5.3240251332180503E-5</v>
      </c>
      <c r="G37" s="1">
        <f t="shared" si="4"/>
        <v>1.0821189295158639E-7</v>
      </c>
    </row>
    <row r="38" spans="1:7" x14ac:dyDescent="0.3">
      <c r="A38" s="2">
        <v>45607</v>
      </c>
      <c r="B38" s="3">
        <v>41.09</v>
      </c>
      <c r="C38" s="3">
        <f t="shared" si="1"/>
        <v>-1.0118043844856532E-2</v>
      </c>
      <c r="D38" s="3">
        <f t="shared" si="2"/>
        <v>-1.0169579169628825E-2</v>
      </c>
      <c r="E38" s="3">
        <f t="shared" si="0"/>
        <v>-1.2319587874260922E-2</v>
      </c>
      <c r="F38" s="4">
        <f t="shared" si="3"/>
        <v>1.5177224539163675E-4</v>
      </c>
      <c r="G38" s="1">
        <f t="shared" si="4"/>
        <v>3.0848017356023729E-7</v>
      </c>
    </row>
    <row r="39" spans="1:7" x14ac:dyDescent="0.3">
      <c r="A39" s="2">
        <v>45604</v>
      </c>
      <c r="B39" s="3">
        <v>41.51</v>
      </c>
      <c r="C39" s="3">
        <f t="shared" si="1"/>
        <v>4.3551899346721441E-3</v>
      </c>
      <c r="D39" s="3">
        <f t="shared" si="2"/>
        <v>4.3457335413063462E-3</v>
      </c>
      <c r="E39" s="3">
        <f t="shared" si="0"/>
        <v>2.195724836674249E-3</v>
      </c>
      <c r="F39" s="4">
        <f t="shared" si="3"/>
        <v>4.8212075583881573E-6</v>
      </c>
      <c r="G39" s="1">
        <f t="shared" si="4"/>
        <v>9.7992023544474736E-9</v>
      </c>
    </row>
    <row r="40" spans="1:7" x14ac:dyDescent="0.3">
      <c r="A40" s="2">
        <v>45603</v>
      </c>
      <c r="B40" s="3">
        <v>41.33</v>
      </c>
      <c r="C40" s="3">
        <f t="shared" si="1"/>
        <v>1.8733053980773923E-2</v>
      </c>
      <c r="D40" s="3">
        <f t="shared" si="2"/>
        <v>1.8559751305285116E-2</v>
      </c>
      <c r="E40" s="3">
        <f t="shared" si="0"/>
        <v>1.6409742600653018E-2</v>
      </c>
      <c r="F40" s="4">
        <f t="shared" si="3"/>
        <v>2.692796522196865E-4</v>
      </c>
      <c r="G40" s="1">
        <f t="shared" si="4"/>
        <v>5.4731636630017578E-7</v>
      </c>
    </row>
    <row r="41" spans="1:7" x14ac:dyDescent="0.3">
      <c r="A41" s="2">
        <v>45602</v>
      </c>
      <c r="B41" s="3">
        <v>40.57</v>
      </c>
      <c r="C41" s="3">
        <f t="shared" si="1"/>
        <v>-3.1742243436754136E-2</v>
      </c>
      <c r="D41" s="3">
        <f t="shared" si="2"/>
        <v>-3.2256949709736138E-2</v>
      </c>
      <c r="E41" s="3">
        <f t="shared" si="0"/>
        <v>-3.4406958414368236E-2</v>
      </c>
      <c r="F41" s="4">
        <f t="shared" si="3"/>
        <v>1.1838387873280651E-3</v>
      </c>
      <c r="G41" s="1">
        <f t="shared" si="4"/>
        <v>2.4061763970082626E-6</v>
      </c>
    </row>
    <row r="42" spans="1:7" x14ac:dyDescent="0.3">
      <c r="A42" s="2">
        <v>45601</v>
      </c>
      <c r="B42" s="3">
        <v>41.9</v>
      </c>
      <c r="C42" s="3">
        <f t="shared" si="1"/>
        <v>2.3448949682462163E-2</v>
      </c>
      <c r="D42" s="3">
        <f t="shared" si="2"/>
        <v>2.3178246694948577E-2</v>
      </c>
      <c r="E42" s="3">
        <f t="shared" si="0"/>
        <v>2.102823799031648E-2</v>
      </c>
      <c r="F42" s="4">
        <f t="shared" si="3"/>
        <v>4.4218679297738928E-4</v>
      </c>
      <c r="G42" s="1">
        <f t="shared" si="4"/>
        <v>8.9875364426298632E-7</v>
      </c>
    </row>
    <row r="43" spans="1:7" x14ac:dyDescent="0.3">
      <c r="A43" s="2">
        <v>45600</v>
      </c>
      <c r="B43" s="3">
        <v>40.94</v>
      </c>
      <c r="C43" s="3">
        <f t="shared" si="1"/>
        <v>1.1613540894489717E-2</v>
      </c>
      <c r="D43" s="3">
        <f t="shared" si="2"/>
        <v>1.1546621345369257E-2</v>
      </c>
      <c r="E43" s="3">
        <f t="shared" si="0"/>
        <v>9.3966126407371599E-3</v>
      </c>
      <c r="F43" s="4">
        <f t="shared" si="3"/>
        <v>8.8296329120061387E-5</v>
      </c>
      <c r="G43" s="1">
        <f t="shared" si="4"/>
        <v>1.7946408357736053E-7</v>
      </c>
    </row>
    <row r="44" spans="1:7" x14ac:dyDescent="0.3">
      <c r="A44" s="2">
        <v>45597</v>
      </c>
      <c r="B44" s="3">
        <v>40.47</v>
      </c>
      <c r="C44" s="3">
        <f t="shared" si="1"/>
        <v>-6.3835011048366816E-3</v>
      </c>
      <c r="D44" s="3">
        <f t="shared" si="2"/>
        <v>-6.4039627725469301E-3</v>
      </c>
      <c r="E44" s="3">
        <f t="shared" si="0"/>
        <v>-8.5539714771790277E-3</v>
      </c>
      <c r="F44" s="4">
        <f t="shared" si="3"/>
        <v>7.3170428032392359E-5</v>
      </c>
      <c r="G44" s="1">
        <f t="shared" si="4"/>
        <v>1.4872038217965927E-7</v>
      </c>
    </row>
    <row r="45" spans="1:7" x14ac:dyDescent="0.3">
      <c r="A45" s="2">
        <v>45596</v>
      </c>
      <c r="B45" s="3">
        <v>40.729999999999997</v>
      </c>
      <c r="C45" s="3">
        <f t="shared" si="1"/>
        <v>8.9175130047064524E-3</v>
      </c>
      <c r="D45" s="3">
        <f t="shared" si="2"/>
        <v>8.8779867954718542E-3</v>
      </c>
      <c r="E45" s="3">
        <f t="shared" si="0"/>
        <v>6.7279780908397566E-3</v>
      </c>
      <c r="F45" s="4">
        <f t="shared" si="3"/>
        <v>4.5265689190819778E-5</v>
      </c>
      <c r="G45" s="1">
        <f t="shared" si="4"/>
        <v>9.2003433314674344E-8</v>
      </c>
    </row>
    <row r="46" spans="1:7" x14ac:dyDescent="0.3">
      <c r="A46" s="2">
        <v>45595</v>
      </c>
      <c r="B46" s="3">
        <v>40.369999999999997</v>
      </c>
      <c r="C46" s="3">
        <f t="shared" si="1"/>
        <v>-4.3591565979625761E-2</v>
      </c>
      <c r="D46" s="3">
        <f t="shared" si="2"/>
        <v>-4.4570224929558026E-2</v>
      </c>
      <c r="E46" s="3">
        <f t="shared" si="0"/>
        <v>-4.6720233634190124E-2</v>
      </c>
      <c r="F46" s="4">
        <f t="shared" si="3"/>
        <v>2.18278023083331E-3</v>
      </c>
      <c r="G46" s="1">
        <f t="shared" si="4"/>
        <v>4.4365451846205484E-6</v>
      </c>
    </row>
    <row r="47" spans="1:7" x14ac:dyDescent="0.3">
      <c r="A47" s="2">
        <v>45594</v>
      </c>
      <c r="B47" s="3">
        <v>42.21</v>
      </c>
      <c r="C47" s="3">
        <f t="shared" si="1"/>
        <v>-2.6970954356846509E-2</v>
      </c>
      <c r="D47" s="3">
        <f t="shared" si="2"/>
        <v>-2.7341345604320957E-2</v>
      </c>
      <c r="E47" s="3">
        <f t="shared" si="0"/>
        <v>-2.9491354308953055E-2</v>
      </c>
      <c r="F47" s="4">
        <f t="shared" si="3"/>
        <v>8.6973997897620394E-4</v>
      </c>
      <c r="G47" s="1">
        <f t="shared" si="4"/>
        <v>1.7677641849109836E-6</v>
      </c>
    </row>
    <row r="48" spans="1:7" x14ac:dyDescent="0.3">
      <c r="A48" s="2">
        <v>45593</v>
      </c>
      <c r="B48" s="3">
        <v>43.38</v>
      </c>
      <c r="C48" s="3">
        <f t="shared" si="1"/>
        <v>-1.4314928425357771E-2</v>
      </c>
      <c r="D48" s="3">
        <f t="shared" si="2"/>
        <v>-1.4418375424271599E-2</v>
      </c>
      <c r="E48" s="3">
        <f t="shared" si="0"/>
        <v>-1.6568384128903695E-2</v>
      </c>
      <c r="F48" s="4">
        <f t="shared" si="3"/>
        <v>2.7451135264290784E-4</v>
      </c>
      <c r="G48" s="1">
        <f t="shared" si="4"/>
        <v>5.5794990374574767E-7</v>
      </c>
    </row>
    <row r="49" spans="1:7" x14ac:dyDescent="0.3">
      <c r="A49" s="2">
        <v>45590</v>
      </c>
      <c r="B49" s="3">
        <v>44.01</v>
      </c>
      <c r="C49" s="3">
        <f t="shared" si="1"/>
        <v>-3.1896172459304949E-2</v>
      </c>
      <c r="D49" s="3">
        <f t="shared" si="2"/>
        <v>-3.2415937601397209E-2</v>
      </c>
      <c r="E49" s="3">
        <f t="shared" si="0"/>
        <v>-3.4565946306029306E-2</v>
      </c>
      <c r="F49" s="4">
        <f t="shared" si="3"/>
        <v>1.194804644031301E-3</v>
      </c>
      <c r="G49" s="1">
        <f t="shared" si="4"/>
        <v>2.4284647236408556E-6</v>
      </c>
    </row>
    <row r="50" spans="1:7" x14ac:dyDescent="0.3">
      <c r="A50" s="2">
        <v>45589</v>
      </c>
      <c r="B50" s="3">
        <v>45.46</v>
      </c>
      <c r="C50" s="3">
        <f t="shared" si="1"/>
        <v>-2.8515025224830565E-3</v>
      </c>
      <c r="D50" s="3">
        <f t="shared" si="2"/>
        <v>-2.8555758009529007E-3</v>
      </c>
      <c r="E50" s="3">
        <f t="shared" si="0"/>
        <v>-5.0055845055849979E-3</v>
      </c>
      <c r="F50" s="4">
        <f t="shared" si="3"/>
        <v>2.5055876242552607E-5</v>
      </c>
      <c r="G50" s="1">
        <f t="shared" si="4"/>
        <v>5.092657772876546E-8</v>
      </c>
    </row>
    <row r="51" spans="1:7" x14ac:dyDescent="0.3">
      <c r="A51" s="2">
        <v>45588</v>
      </c>
      <c r="B51" s="3">
        <v>45.59</v>
      </c>
      <c r="C51" s="3">
        <f t="shared" si="1"/>
        <v>-5.6706652126499021E-3</v>
      </c>
      <c r="D51" s="3">
        <f t="shared" si="2"/>
        <v>-5.686804477123786E-3</v>
      </c>
      <c r="E51" s="3">
        <f t="shared" si="0"/>
        <v>-7.8368131817558827E-3</v>
      </c>
      <c r="F51" s="4">
        <f t="shared" si="3"/>
        <v>6.1415640845742758E-5</v>
      </c>
      <c r="G51" s="1">
        <f t="shared" si="4"/>
        <v>1.2482853830435519E-7</v>
      </c>
    </row>
    <row r="52" spans="1:7" x14ac:dyDescent="0.3">
      <c r="A52" s="2">
        <v>45587</v>
      </c>
      <c r="B52" s="3">
        <v>45.85</v>
      </c>
      <c r="C52" s="3">
        <f t="shared" si="1"/>
        <v>-1.0893246187363215E-3</v>
      </c>
      <c r="D52" s="3">
        <f t="shared" si="2"/>
        <v>-1.0899183640255736E-3</v>
      </c>
      <c r="E52" s="3">
        <f t="shared" si="0"/>
        <v>-3.2399270686576708E-3</v>
      </c>
      <c r="F52" s="4">
        <f t="shared" si="3"/>
        <v>1.0497127410220688E-5</v>
      </c>
      <c r="G52" s="1">
        <f t="shared" si="4"/>
        <v>2.1335624817521723E-8</v>
      </c>
    </row>
    <row r="53" spans="1:7" x14ac:dyDescent="0.3">
      <c r="A53" s="2">
        <v>45586</v>
      </c>
      <c r="B53" s="3">
        <v>45.9</v>
      </c>
      <c r="C53" s="3">
        <f t="shared" si="1"/>
        <v>1.1904761904761887E-2</v>
      </c>
      <c r="D53" s="3">
        <f t="shared" si="2"/>
        <v>1.1834457647002798E-2</v>
      </c>
      <c r="E53" s="3">
        <f t="shared" si="0"/>
        <v>9.6844489423707006E-3</v>
      </c>
      <c r="F53" s="4">
        <f t="shared" si="3"/>
        <v>9.3788551317384978E-5</v>
      </c>
      <c r="G53" s="1">
        <f t="shared" si="4"/>
        <v>1.906271368239532E-7</v>
      </c>
    </row>
    <row r="54" spans="1:7" x14ac:dyDescent="0.3">
      <c r="A54" s="2">
        <v>45583</v>
      </c>
      <c r="B54" s="3">
        <v>45.36</v>
      </c>
      <c r="C54" s="3">
        <f t="shared" si="1"/>
        <v>1.3245033112583285E-3</v>
      </c>
      <c r="D54" s="3">
        <f t="shared" si="2"/>
        <v>1.3236269305083458E-3</v>
      </c>
      <c r="E54" s="3">
        <f t="shared" si="0"/>
        <v>-8.2638177412375138E-4</v>
      </c>
      <c r="F54" s="4">
        <f t="shared" si="3"/>
        <v>6.829068366039188E-7</v>
      </c>
      <c r="G54" s="1">
        <f t="shared" si="4"/>
        <v>1.3880220256177211E-9</v>
      </c>
    </row>
    <row r="55" spans="1:7" x14ac:dyDescent="0.3">
      <c r="A55" s="2">
        <v>45582</v>
      </c>
      <c r="B55" s="3">
        <v>45.3</v>
      </c>
      <c r="C55" s="3">
        <f t="shared" si="1"/>
        <v>-2.0540540540540601E-2</v>
      </c>
      <c r="D55" s="3">
        <f t="shared" si="2"/>
        <v>-2.0754431469445875E-2</v>
      </c>
      <c r="E55" s="3">
        <f t="shared" si="0"/>
        <v>-2.2904440174077972E-2</v>
      </c>
      <c r="F55" s="4">
        <f t="shared" si="3"/>
        <v>5.2461337968791701E-4</v>
      </c>
      <c r="G55" s="1">
        <f t="shared" si="4"/>
        <v>1.0662873570892623E-6</v>
      </c>
    </row>
    <row r="56" spans="1:7" x14ac:dyDescent="0.3">
      <c r="A56" s="2">
        <v>45581</v>
      </c>
      <c r="B56" s="3">
        <v>46.25</v>
      </c>
      <c r="C56" s="3">
        <f t="shared" si="1"/>
        <v>3.2537960954446546E-3</v>
      </c>
      <c r="D56" s="3">
        <f t="shared" si="2"/>
        <v>3.2485139558313084E-3</v>
      </c>
      <c r="E56" s="3">
        <f t="shared" si="0"/>
        <v>1.0985052511992112E-3</v>
      </c>
      <c r="F56" s="4">
        <f t="shared" si="3"/>
        <v>1.2067137869122423E-6</v>
      </c>
      <c r="G56" s="1">
        <f t="shared" si="4"/>
        <v>2.4526702986021186E-9</v>
      </c>
    </row>
    <row r="57" spans="1:7" x14ac:dyDescent="0.3">
      <c r="A57" s="2">
        <v>45580</v>
      </c>
      <c r="B57" s="3">
        <v>46.1</v>
      </c>
      <c r="C57" s="3">
        <f t="shared" si="1"/>
        <v>1.9460415745245523E-2</v>
      </c>
      <c r="D57" s="3">
        <f t="shared" si="2"/>
        <v>1.9273483152779176E-2</v>
      </c>
      <c r="E57" s="3">
        <f t="shared" si="0"/>
        <v>1.7123474448147078E-2</v>
      </c>
      <c r="F57" s="4">
        <f t="shared" si="3"/>
        <v>2.9321337717634589E-4</v>
      </c>
      <c r="G57" s="1">
        <f t="shared" si="4"/>
        <v>5.9596214873241034E-7</v>
      </c>
    </row>
    <row r="58" spans="1:7" x14ac:dyDescent="0.3">
      <c r="A58" s="2">
        <v>45579</v>
      </c>
      <c r="B58" s="3">
        <v>45.22</v>
      </c>
      <c r="C58" s="3">
        <f t="shared" si="1"/>
        <v>-1.2448132780082994E-2</v>
      </c>
      <c r="D58" s="3">
        <f t="shared" si="2"/>
        <v>-1.2526259819180256E-2</v>
      </c>
      <c r="E58" s="3">
        <f t="shared" si="0"/>
        <v>-1.4676268523812354E-2</v>
      </c>
      <c r="F58" s="4">
        <f t="shared" si="3"/>
        <v>2.1539285778304524E-4</v>
      </c>
      <c r="G58" s="1">
        <f t="shared" si="4"/>
        <v>4.3779036134765291E-7</v>
      </c>
    </row>
    <row r="59" spans="1:7" x14ac:dyDescent="0.3">
      <c r="A59" s="2">
        <v>45576</v>
      </c>
      <c r="B59" s="3">
        <v>45.79</v>
      </c>
      <c r="C59" s="3">
        <f t="shared" si="1"/>
        <v>-9.0889417874919221E-3</v>
      </c>
      <c r="D59" s="3">
        <f t="shared" si="2"/>
        <v>-9.1304982131709088E-3</v>
      </c>
      <c r="E59" s="3">
        <f t="shared" si="0"/>
        <v>-1.1280506917803006E-2</v>
      </c>
      <c r="F59" s="4">
        <f t="shared" si="3"/>
        <v>1.2724983632260149E-4</v>
      </c>
      <c r="G59" s="1">
        <f t="shared" si="4"/>
        <v>2.5863787870447457E-7</v>
      </c>
    </row>
    <row r="60" spans="1:7" x14ac:dyDescent="0.3">
      <c r="A60" s="2">
        <v>45575</v>
      </c>
      <c r="B60" s="3">
        <v>46.21</v>
      </c>
      <c r="C60" s="3">
        <f t="shared" si="1"/>
        <v>-2.5105485232067463E-2</v>
      </c>
      <c r="D60" s="3">
        <f t="shared" si="2"/>
        <v>-2.5426003818855743E-2</v>
      </c>
      <c r="E60" s="3">
        <f t="shared" si="0"/>
        <v>-2.757601252348784E-2</v>
      </c>
      <c r="F60" s="4">
        <f t="shared" si="3"/>
        <v>7.6043646669555825E-4</v>
      </c>
      <c r="G60" s="1">
        <f t="shared" si="4"/>
        <v>1.5456025745844681E-6</v>
      </c>
    </row>
    <row r="61" spans="1:7" x14ac:dyDescent="0.3">
      <c r="A61" s="2">
        <v>45574</v>
      </c>
      <c r="B61" s="3">
        <v>47.4</v>
      </c>
      <c r="C61" s="3">
        <f t="shared" si="1"/>
        <v>2.5752001731226958E-2</v>
      </c>
      <c r="D61" s="3">
        <f t="shared" si="2"/>
        <v>2.5426003818855729E-2</v>
      </c>
      <c r="E61" s="3">
        <f t="shared" si="0"/>
        <v>2.3275995114223631E-2</v>
      </c>
      <c r="F61" s="4">
        <f t="shared" si="3"/>
        <v>5.4177194855736235E-4</v>
      </c>
      <c r="G61" s="1">
        <f t="shared" si="4"/>
        <v>1.1011624970678096E-6</v>
      </c>
    </row>
    <row r="62" spans="1:7" x14ac:dyDescent="0.3">
      <c r="A62" s="2">
        <v>45573</v>
      </c>
      <c r="B62" s="3">
        <v>46.21</v>
      </c>
      <c r="C62" s="3">
        <f t="shared" si="1"/>
        <v>2.2345132743362785E-2</v>
      </c>
      <c r="D62" s="3">
        <f t="shared" si="2"/>
        <v>2.2099138043989486E-2</v>
      </c>
      <c r="E62" s="3">
        <f t="shared" si="0"/>
        <v>1.9949129339357389E-2</v>
      </c>
      <c r="F62" s="4">
        <f t="shared" si="3"/>
        <v>3.9796776139840975E-4</v>
      </c>
      <c r="G62" s="1">
        <f t="shared" si="4"/>
        <v>8.0887756381790605E-7</v>
      </c>
    </row>
    <row r="63" spans="1:7" x14ac:dyDescent="0.3">
      <c r="A63" s="2">
        <v>45572</v>
      </c>
      <c r="B63" s="3">
        <v>45.2</v>
      </c>
      <c r="C63" s="3">
        <f t="shared" si="1"/>
        <v>1.7559657811796511E-2</v>
      </c>
      <c r="D63" s="3">
        <f t="shared" si="2"/>
        <v>1.7407268371904101E-2</v>
      </c>
      <c r="E63" s="3">
        <f t="shared" si="0"/>
        <v>1.5257259667272004E-2</v>
      </c>
      <c r="F63" s="4">
        <f t="shared" si="3"/>
        <v>2.3278397255456501E-4</v>
      </c>
      <c r="G63" s="1">
        <f t="shared" si="4"/>
        <v>4.7313815559870935E-7</v>
      </c>
    </row>
    <row r="64" spans="1:7" x14ac:dyDescent="0.3">
      <c r="A64" s="2">
        <v>45569</v>
      </c>
      <c r="B64" s="3">
        <v>44.42</v>
      </c>
      <c r="C64" s="3">
        <f t="shared" si="1"/>
        <v>6.3434526506570259E-3</v>
      </c>
      <c r="D64" s="3">
        <f t="shared" si="2"/>
        <v>6.3234176376909873E-3</v>
      </c>
      <c r="E64" s="3">
        <f t="shared" si="0"/>
        <v>4.1734089330588905E-3</v>
      </c>
      <c r="F64" s="4">
        <f t="shared" si="3"/>
        <v>1.7417342122535749E-5</v>
      </c>
      <c r="G64" s="1">
        <f t="shared" si="4"/>
        <v>3.5401101875072659E-8</v>
      </c>
    </row>
    <row r="65" spans="1:7" x14ac:dyDescent="0.3">
      <c r="A65" s="2">
        <v>45568</v>
      </c>
      <c r="B65" s="3">
        <v>44.14</v>
      </c>
      <c r="C65" s="3">
        <f t="shared" si="1"/>
        <v>-2.6895943562610203E-2</v>
      </c>
      <c r="D65" s="3">
        <f t="shared" si="2"/>
        <v>-2.7264258590906216E-2</v>
      </c>
      <c r="E65" s="3">
        <f t="shared" si="0"/>
        <v>-2.9414267295538313E-2</v>
      </c>
      <c r="F65" s="4">
        <f t="shared" si="3"/>
        <v>8.6519912053337482E-4</v>
      </c>
      <c r="G65" s="1">
        <f t="shared" si="4"/>
        <v>1.7585347978320626E-6</v>
      </c>
    </row>
    <row r="66" spans="1:7" x14ac:dyDescent="0.3">
      <c r="A66" s="2">
        <v>45567</v>
      </c>
      <c r="B66" s="3">
        <v>45.36</v>
      </c>
      <c r="C66" s="3">
        <f t="shared" si="1"/>
        <v>-4.1420118343195284E-2</v>
      </c>
      <c r="D66" s="3">
        <f t="shared" si="2"/>
        <v>-4.2302379690689389E-2</v>
      </c>
      <c r="E66" s="3">
        <f t="shared" si="0"/>
        <v>-4.4452388395321486E-2</v>
      </c>
      <c r="F66" s="4">
        <f t="shared" si="3"/>
        <v>1.9760148340485124E-3</v>
      </c>
      <c r="G66" s="1">
        <f t="shared" si="4"/>
        <v>4.0162903131067328E-6</v>
      </c>
    </row>
    <row r="67" spans="1:7" x14ac:dyDescent="0.3">
      <c r="A67" s="2">
        <v>45566</v>
      </c>
      <c r="B67" s="3">
        <v>47.32</v>
      </c>
      <c r="C67" s="3">
        <f t="shared" si="1"/>
        <v>1.0679196924391286E-2</v>
      </c>
      <c r="D67" s="3">
        <f t="shared" si="2"/>
        <v>1.0622577047421377E-2</v>
      </c>
      <c r="E67" s="3">
        <f t="shared" ref="E67:E130" si="5">D67-$H$3</f>
        <v>8.4725683427892794E-3</v>
      </c>
      <c r="F67" s="4">
        <f t="shared" si="3"/>
        <v>7.1784414323235079E-5</v>
      </c>
      <c r="G67" s="1">
        <f t="shared" si="4"/>
        <v>1.4590328114478675E-7</v>
      </c>
    </row>
    <row r="68" spans="1:7" x14ac:dyDescent="0.3">
      <c r="A68" s="2">
        <v>45565</v>
      </c>
      <c r="B68" s="3">
        <v>46.82</v>
      </c>
      <c r="C68" s="3">
        <f t="shared" ref="C68:C131" si="6">(B68-B69)/B69</f>
        <v>-3.2244729226953331E-2</v>
      </c>
      <c r="D68" s="3">
        <f t="shared" ref="D68:D131" si="7">LN(B68/B69)</f>
        <v>-3.277604311911652E-2</v>
      </c>
      <c r="E68" s="3">
        <f t="shared" si="5"/>
        <v>-3.4926051823748618E-2</v>
      </c>
      <c r="F68" s="4">
        <f t="shared" ref="F68:F131" si="8">(E68)^2</f>
        <v>1.2198290959951742E-3</v>
      </c>
      <c r="G68" s="1">
        <f t="shared" ref="G68:G131" si="9">F68/492</f>
        <v>2.4793274308845005E-6</v>
      </c>
    </row>
    <row r="69" spans="1:7" x14ac:dyDescent="0.3">
      <c r="A69" s="2">
        <v>45562</v>
      </c>
      <c r="B69" s="3">
        <v>48.38</v>
      </c>
      <c r="C69" s="3">
        <f t="shared" si="6"/>
        <v>2.0712510356255473E-3</v>
      </c>
      <c r="D69" s="3">
        <f t="shared" si="7"/>
        <v>2.06910895255048E-3</v>
      </c>
      <c r="E69" s="3">
        <f t="shared" si="5"/>
        <v>-8.0899752081617197E-5</v>
      </c>
      <c r="F69" s="4">
        <f t="shared" si="8"/>
        <v>6.5447698868671259E-9</v>
      </c>
      <c r="G69" s="1">
        <f t="shared" si="9"/>
        <v>1.3302377818835621E-11</v>
      </c>
    </row>
    <row r="70" spans="1:7" x14ac:dyDescent="0.3">
      <c r="A70" s="2">
        <v>45561</v>
      </c>
      <c r="B70" s="3">
        <v>48.28</v>
      </c>
      <c r="C70" s="3">
        <f t="shared" si="6"/>
        <v>-3.9395145244727356E-2</v>
      </c>
      <c r="D70" s="3">
        <f t="shared" si="7"/>
        <v>-4.0192135886115261E-2</v>
      </c>
      <c r="E70" s="3">
        <f t="shared" si="5"/>
        <v>-4.2342144590747359E-2</v>
      </c>
      <c r="F70" s="4">
        <f t="shared" si="8"/>
        <v>1.7928572085437557E-3</v>
      </c>
      <c r="G70" s="1">
        <f t="shared" si="9"/>
        <v>3.6440187165523492E-6</v>
      </c>
    </row>
    <row r="71" spans="1:7" x14ac:dyDescent="0.3">
      <c r="A71" s="2">
        <v>45560</v>
      </c>
      <c r="B71" s="3">
        <v>50.26</v>
      </c>
      <c r="C71" s="3">
        <f t="shared" si="6"/>
        <v>5.1904562578484657E-2</v>
      </c>
      <c r="D71" s="3">
        <f t="shared" si="7"/>
        <v>5.0602390217782567E-2</v>
      </c>
      <c r="E71" s="3">
        <f t="shared" si="5"/>
        <v>4.8452381513150469E-2</v>
      </c>
      <c r="F71" s="4">
        <f t="shared" si="8"/>
        <v>2.3476332742958855E-3</v>
      </c>
      <c r="G71" s="1">
        <f t="shared" si="9"/>
        <v>4.7716123461298483E-6</v>
      </c>
    </row>
    <row r="72" spans="1:7" x14ac:dyDescent="0.3">
      <c r="A72" s="2">
        <v>45559</v>
      </c>
      <c r="B72" s="3">
        <v>47.78</v>
      </c>
      <c r="C72" s="3">
        <f t="shared" si="6"/>
        <v>3.5768480381530424E-2</v>
      </c>
      <c r="D72" s="3">
        <f t="shared" si="7"/>
        <v>3.5143644327934216E-2</v>
      </c>
      <c r="E72" s="3">
        <f t="shared" si="5"/>
        <v>3.2993635623302119E-2</v>
      </c>
      <c r="F72" s="4">
        <f t="shared" si="8"/>
        <v>1.0885799916432305E-3</v>
      </c>
      <c r="G72" s="1">
        <f t="shared" si="9"/>
        <v>2.2125609586244524E-6</v>
      </c>
    </row>
    <row r="73" spans="1:7" x14ac:dyDescent="0.3">
      <c r="A73" s="2">
        <v>45558</v>
      </c>
      <c r="B73" s="3">
        <v>46.13</v>
      </c>
      <c r="C73" s="3">
        <f t="shared" si="6"/>
        <v>2.0349480203494839E-2</v>
      </c>
      <c r="D73" s="3">
        <f t="shared" si="7"/>
        <v>2.0145196263215488E-2</v>
      </c>
      <c r="E73" s="3">
        <f t="shared" si="5"/>
        <v>1.7995187558583391E-2</v>
      </c>
      <c r="F73" s="4">
        <f t="shared" si="8"/>
        <v>3.2382677526859442E-4</v>
      </c>
      <c r="G73" s="1">
        <f t="shared" si="9"/>
        <v>6.5818450257844399E-7</v>
      </c>
    </row>
    <row r="74" spans="1:7" x14ac:dyDescent="0.3">
      <c r="A74" s="2">
        <v>45555</v>
      </c>
      <c r="B74" s="3">
        <v>45.21</v>
      </c>
      <c r="C74" s="3">
        <f t="shared" si="6"/>
        <v>2.2619316896629722E-2</v>
      </c>
      <c r="D74" s="3">
        <f t="shared" si="7"/>
        <v>2.2367293468361995E-2</v>
      </c>
      <c r="E74" s="3">
        <f t="shared" si="5"/>
        <v>2.0217284763729897E-2</v>
      </c>
      <c r="F74" s="4">
        <f t="shared" si="8"/>
        <v>4.0873860321774503E-4</v>
      </c>
      <c r="G74" s="1">
        <f t="shared" si="9"/>
        <v>8.3076951873525416E-7</v>
      </c>
    </row>
    <row r="75" spans="1:7" x14ac:dyDescent="0.3">
      <c r="A75" s="2">
        <v>45554</v>
      </c>
      <c r="B75" s="3">
        <v>44.21</v>
      </c>
      <c r="C75" s="3">
        <f t="shared" si="6"/>
        <v>-6.9459061250263049E-2</v>
      </c>
      <c r="D75" s="3">
        <f t="shared" si="7"/>
        <v>-7.1989207360678029E-2</v>
      </c>
      <c r="E75" s="3">
        <f t="shared" si="5"/>
        <v>-7.4139216065310126E-2</v>
      </c>
      <c r="F75" s="4">
        <f t="shared" si="8"/>
        <v>5.4966233587787393E-3</v>
      </c>
      <c r="G75" s="1">
        <f t="shared" si="9"/>
        <v>1.1171998696704755E-5</v>
      </c>
    </row>
    <row r="76" spans="1:7" x14ac:dyDescent="0.3">
      <c r="A76" s="2">
        <v>45553</v>
      </c>
      <c r="B76" s="3">
        <v>47.51</v>
      </c>
      <c r="C76" s="3">
        <f t="shared" si="6"/>
        <v>-2.5235945835043166E-2</v>
      </c>
      <c r="D76" s="3">
        <f t="shared" si="7"/>
        <v>-2.5559832998230309E-2</v>
      </c>
      <c r="E76" s="3">
        <f t="shared" si="5"/>
        <v>-2.7709841702862406E-2</v>
      </c>
      <c r="F76" s="4">
        <f t="shared" si="8"/>
        <v>7.6783532719769257E-4</v>
      </c>
      <c r="G76" s="1">
        <f t="shared" si="9"/>
        <v>1.5606409089383995E-6</v>
      </c>
    </row>
    <row r="77" spans="1:7" x14ac:dyDescent="0.3">
      <c r="A77" s="2">
        <v>45551</v>
      </c>
      <c r="B77" s="3">
        <v>48.74</v>
      </c>
      <c r="C77" s="3">
        <f t="shared" si="6"/>
        <v>-2.4028834601521741E-2</v>
      </c>
      <c r="D77" s="3">
        <f t="shared" si="7"/>
        <v>-2.4322236654566884E-2</v>
      </c>
      <c r="E77" s="3">
        <f t="shared" si="5"/>
        <v>-2.6472245359198981E-2</v>
      </c>
      <c r="F77" s="4">
        <f t="shared" si="8"/>
        <v>7.0077977435763206E-4</v>
      </c>
      <c r="G77" s="1">
        <f t="shared" si="9"/>
        <v>1.4243491348732359E-6</v>
      </c>
    </row>
    <row r="78" spans="1:7" x14ac:dyDescent="0.3">
      <c r="A78" s="2">
        <v>45548</v>
      </c>
      <c r="B78" s="3">
        <v>49.94</v>
      </c>
      <c r="C78" s="3">
        <f t="shared" si="6"/>
        <v>-2.9726054012045873E-2</v>
      </c>
      <c r="D78" s="3">
        <f t="shared" si="7"/>
        <v>-3.0176828813036013E-2</v>
      </c>
      <c r="E78" s="3">
        <f t="shared" si="5"/>
        <v>-3.2326837517668107E-2</v>
      </c>
      <c r="F78" s="4">
        <f t="shared" si="8"/>
        <v>1.0450244238937143E-3</v>
      </c>
      <c r="G78" s="1">
        <f t="shared" si="9"/>
        <v>2.1240333818977933E-6</v>
      </c>
    </row>
    <row r="79" spans="1:7" x14ac:dyDescent="0.3">
      <c r="A79" s="2">
        <v>45547</v>
      </c>
      <c r="B79" s="3">
        <v>51.47</v>
      </c>
      <c r="C79" s="3">
        <f t="shared" si="6"/>
        <v>-3.8707180181924298E-3</v>
      </c>
      <c r="D79" s="3">
        <f t="shared" si="7"/>
        <v>-3.8782286344300979E-3</v>
      </c>
      <c r="E79" s="3">
        <f t="shared" si="5"/>
        <v>-6.0282373390621955E-3</v>
      </c>
      <c r="F79" s="4">
        <f t="shared" si="8"/>
        <v>3.6339645416063658E-5</v>
      </c>
      <c r="G79" s="1">
        <f t="shared" si="9"/>
        <v>7.3861067918828578E-8</v>
      </c>
    </row>
    <row r="80" spans="1:7" x14ac:dyDescent="0.3">
      <c r="A80" s="2">
        <v>45546</v>
      </c>
      <c r="B80" s="3">
        <v>51.67</v>
      </c>
      <c r="C80" s="3">
        <f t="shared" si="6"/>
        <v>-1.5996952961340627E-2</v>
      </c>
      <c r="D80" s="3">
        <f t="shared" si="7"/>
        <v>-1.6126285350674608E-2</v>
      </c>
      <c r="E80" s="3">
        <f t="shared" si="5"/>
        <v>-1.8276294055306706E-2</v>
      </c>
      <c r="F80" s="4">
        <f t="shared" si="8"/>
        <v>3.3402292439603922E-4</v>
      </c>
      <c r="G80" s="1">
        <f t="shared" si="9"/>
        <v>6.7890838291877885E-7</v>
      </c>
    </row>
    <row r="81" spans="1:7" x14ac:dyDescent="0.3">
      <c r="A81" s="2">
        <v>45545</v>
      </c>
      <c r="B81" s="3">
        <v>52.51</v>
      </c>
      <c r="C81" s="3">
        <f t="shared" si="6"/>
        <v>2.1794123370305458E-2</v>
      </c>
      <c r="D81" s="3">
        <f t="shared" si="7"/>
        <v>2.1560026645629581E-2</v>
      </c>
      <c r="E81" s="3">
        <f t="shared" si="5"/>
        <v>1.9410017940997483E-2</v>
      </c>
      <c r="F81" s="4">
        <f t="shared" si="8"/>
        <v>3.7674879646984417E-4</v>
      </c>
      <c r="G81" s="1">
        <f t="shared" si="9"/>
        <v>7.6574958632082148E-7</v>
      </c>
    </row>
    <row r="82" spans="1:7" x14ac:dyDescent="0.3">
      <c r="A82" s="2">
        <v>45544</v>
      </c>
      <c r="B82" s="3">
        <v>51.39</v>
      </c>
      <c r="C82" s="3">
        <f t="shared" si="6"/>
        <v>4.0072859744990974E-2</v>
      </c>
      <c r="D82" s="3">
        <f t="shared" si="7"/>
        <v>3.929076814647977E-2</v>
      </c>
      <c r="E82" s="3">
        <f t="shared" si="5"/>
        <v>3.7140759441847672E-2</v>
      </c>
      <c r="F82" s="4">
        <f t="shared" si="8"/>
        <v>1.379436011917197E-3</v>
      </c>
      <c r="G82" s="1">
        <f t="shared" si="9"/>
        <v>2.8037317315390183E-6</v>
      </c>
    </row>
    <row r="83" spans="1:7" x14ac:dyDescent="0.3">
      <c r="A83" s="2">
        <v>45541</v>
      </c>
      <c r="B83" s="3">
        <v>49.41</v>
      </c>
      <c r="C83" s="3">
        <f t="shared" si="6"/>
        <v>-1.4362657091562057E-2</v>
      </c>
      <c r="D83" s="3">
        <f t="shared" si="7"/>
        <v>-1.4466798417753489E-2</v>
      </c>
      <c r="E83" s="3">
        <f t="shared" si="5"/>
        <v>-1.6616807122385585E-2</v>
      </c>
      <c r="F83" s="4">
        <f t="shared" si="8"/>
        <v>2.7611827894256431E-4</v>
      </c>
      <c r="G83" s="1">
        <f t="shared" si="9"/>
        <v>5.6121601411090307E-7</v>
      </c>
    </row>
    <row r="84" spans="1:7" x14ac:dyDescent="0.3">
      <c r="A84" s="2">
        <v>45540</v>
      </c>
      <c r="B84" s="3">
        <v>50.13</v>
      </c>
      <c r="C84" s="3">
        <f t="shared" si="6"/>
        <v>-2.0707169369017293E-2</v>
      </c>
      <c r="D84" s="3">
        <f t="shared" si="7"/>
        <v>-2.0924569194079742E-2</v>
      </c>
      <c r="E84" s="3">
        <f t="shared" si="5"/>
        <v>-2.307457789871184E-2</v>
      </c>
      <c r="F84" s="4">
        <f t="shared" si="8"/>
        <v>5.3243614520372096E-4</v>
      </c>
      <c r="G84" s="1">
        <f t="shared" si="9"/>
        <v>1.0821872869994328E-6</v>
      </c>
    </row>
    <row r="85" spans="1:7" x14ac:dyDescent="0.3">
      <c r="A85" s="2">
        <v>45539</v>
      </c>
      <c r="B85" s="3">
        <v>51.19</v>
      </c>
      <c r="C85" s="3">
        <f t="shared" si="6"/>
        <v>2.6880641925777257E-2</v>
      </c>
      <c r="D85" s="3">
        <f t="shared" si="7"/>
        <v>2.6525704061644433E-2</v>
      </c>
      <c r="E85" s="3">
        <f t="shared" si="5"/>
        <v>2.4375695357012336E-2</v>
      </c>
      <c r="F85" s="4">
        <f t="shared" si="8"/>
        <v>5.9417452413787269E-4</v>
      </c>
      <c r="G85" s="1">
        <f t="shared" si="9"/>
        <v>1.2076717970281964E-6</v>
      </c>
    </row>
    <row r="86" spans="1:7" x14ac:dyDescent="0.3">
      <c r="A86" s="2">
        <v>45538</v>
      </c>
      <c r="B86" s="3">
        <v>49.85</v>
      </c>
      <c r="C86" s="3">
        <f t="shared" si="6"/>
        <v>3.6382536382536385E-2</v>
      </c>
      <c r="D86" s="3">
        <f t="shared" si="7"/>
        <v>3.5736319296131761E-2</v>
      </c>
      <c r="E86" s="3">
        <f t="shared" si="5"/>
        <v>3.3586310591499663E-2</v>
      </c>
      <c r="F86" s="4">
        <f t="shared" si="8"/>
        <v>1.1280402591486824E-3</v>
      </c>
      <c r="G86" s="1">
        <f t="shared" si="9"/>
        <v>2.2927647543672406E-6</v>
      </c>
    </row>
    <row r="87" spans="1:7" x14ac:dyDescent="0.3">
      <c r="A87" s="2">
        <v>45537</v>
      </c>
      <c r="B87" s="3">
        <v>48.1</v>
      </c>
      <c r="C87" s="3">
        <f t="shared" si="6"/>
        <v>-8.9704769114307373E-2</v>
      </c>
      <c r="D87" s="3">
        <f t="shared" si="7"/>
        <v>-9.3986302542409098E-2</v>
      </c>
      <c r="E87" s="3">
        <f t="shared" si="5"/>
        <v>-9.6136311247041195E-2</v>
      </c>
      <c r="F87" s="4">
        <f t="shared" si="8"/>
        <v>9.2421903401879793E-3</v>
      </c>
      <c r="G87" s="1">
        <f t="shared" si="9"/>
        <v>1.8784939715829225E-5</v>
      </c>
    </row>
    <row r="88" spans="1:7" x14ac:dyDescent="0.3">
      <c r="A88" s="2">
        <v>45534</v>
      </c>
      <c r="B88" s="3">
        <v>52.84</v>
      </c>
      <c r="C88" s="3">
        <f t="shared" si="6"/>
        <v>4.4268774703557348E-2</v>
      </c>
      <c r="D88" s="3">
        <f t="shared" si="7"/>
        <v>4.3316903360704678E-2</v>
      </c>
      <c r="E88" s="3">
        <f t="shared" si="5"/>
        <v>4.1166894656072581E-2</v>
      </c>
      <c r="F88" s="4">
        <f t="shared" si="8"/>
        <v>1.6947132156241772E-3</v>
      </c>
      <c r="G88" s="1">
        <f t="shared" si="9"/>
        <v>3.4445390561467015E-6</v>
      </c>
    </row>
    <row r="89" spans="1:7" x14ac:dyDescent="0.3">
      <c r="A89" s="2">
        <v>45533</v>
      </c>
      <c r="B89" s="3">
        <v>50.6</v>
      </c>
      <c r="C89" s="3">
        <f t="shared" si="6"/>
        <v>-4.1330446762448507E-3</v>
      </c>
      <c r="D89" s="3">
        <f t="shared" si="7"/>
        <v>-4.1416093122206999E-3</v>
      </c>
      <c r="E89" s="3">
        <f t="shared" si="5"/>
        <v>-6.2916180168527975E-3</v>
      </c>
      <c r="F89" s="4">
        <f t="shared" si="8"/>
        <v>3.9584457269986727E-5</v>
      </c>
      <c r="G89" s="1">
        <f t="shared" si="9"/>
        <v>8.0456213963387661E-8</v>
      </c>
    </row>
    <row r="90" spans="1:7" x14ac:dyDescent="0.3">
      <c r="A90" s="2">
        <v>45532</v>
      </c>
      <c r="B90" s="3">
        <v>50.81</v>
      </c>
      <c r="C90" s="3">
        <f t="shared" si="6"/>
        <v>3.7150438865074506E-2</v>
      </c>
      <c r="D90" s="3">
        <f t="shared" si="7"/>
        <v>3.6476989955157108E-2</v>
      </c>
      <c r="E90" s="3">
        <f t="shared" si="5"/>
        <v>3.432698125052501E-2</v>
      </c>
      <c r="F90" s="4">
        <f t="shared" si="8"/>
        <v>1.1783416417738956E-3</v>
      </c>
      <c r="G90" s="1">
        <f t="shared" si="9"/>
        <v>2.3950033369388121E-6</v>
      </c>
    </row>
    <row r="91" spans="1:7" x14ac:dyDescent="0.3">
      <c r="A91" s="2">
        <v>45531</v>
      </c>
      <c r="B91" s="3">
        <v>48.99</v>
      </c>
      <c r="C91" s="3">
        <f t="shared" si="6"/>
        <v>7.6466710613052172E-2</v>
      </c>
      <c r="D91" s="3">
        <f t="shared" si="7"/>
        <v>7.368411362193289E-2</v>
      </c>
      <c r="E91" s="3">
        <f t="shared" si="5"/>
        <v>7.1534104917300792E-2</v>
      </c>
      <c r="F91" s="4">
        <f t="shared" si="8"/>
        <v>5.1171281663193969E-3</v>
      </c>
      <c r="G91" s="1">
        <f t="shared" si="9"/>
        <v>1.0400667004714221E-5</v>
      </c>
    </row>
    <row r="92" spans="1:7" x14ac:dyDescent="0.3">
      <c r="A92" s="2">
        <v>45530</v>
      </c>
      <c r="B92" s="3">
        <v>45.51</v>
      </c>
      <c r="C92" s="3">
        <f t="shared" si="6"/>
        <v>0.10007251631617116</v>
      </c>
      <c r="D92" s="3">
        <f t="shared" si="7"/>
        <v>9.5376101555230394E-2</v>
      </c>
      <c r="E92" s="3">
        <f t="shared" si="5"/>
        <v>9.3226092850598297E-2</v>
      </c>
      <c r="F92" s="4">
        <f t="shared" si="8"/>
        <v>8.6911043881883754E-3</v>
      </c>
      <c r="G92" s="1">
        <f t="shared" si="9"/>
        <v>1.7664846317456046E-5</v>
      </c>
    </row>
    <row r="93" spans="1:7" x14ac:dyDescent="0.3">
      <c r="A93" s="2">
        <v>45527</v>
      </c>
      <c r="B93" s="3">
        <v>41.37</v>
      </c>
      <c r="C93" s="3">
        <f t="shared" si="6"/>
        <v>8.0409356725145778E-3</v>
      </c>
      <c r="D93" s="3">
        <f t="shared" si="7"/>
        <v>8.008779610806047E-3</v>
      </c>
      <c r="E93" s="3">
        <f t="shared" si="5"/>
        <v>5.8587709061739494E-3</v>
      </c>
      <c r="F93" s="4">
        <f t="shared" si="8"/>
        <v>3.4325196531030322E-5</v>
      </c>
      <c r="G93" s="1">
        <f t="shared" si="9"/>
        <v>6.9766659615915282E-8</v>
      </c>
    </row>
    <row r="94" spans="1:7" x14ac:dyDescent="0.3">
      <c r="A94" s="2">
        <v>45526</v>
      </c>
      <c r="B94" s="3">
        <v>41.04</v>
      </c>
      <c r="C94" s="3">
        <f t="shared" si="6"/>
        <v>1.1086474501108541E-2</v>
      </c>
      <c r="D94" s="3">
        <f t="shared" si="7"/>
        <v>1.1025470011707641E-2</v>
      </c>
      <c r="E94" s="3">
        <f t="shared" si="5"/>
        <v>8.8754613070755432E-3</v>
      </c>
      <c r="F94" s="4">
        <f t="shared" si="8"/>
        <v>7.8773813413395111E-5</v>
      </c>
      <c r="G94" s="1">
        <f t="shared" si="9"/>
        <v>1.6010937685649413E-7</v>
      </c>
    </row>
    <row r="95" spans="1:7" x14ac:dyDescent="0.3">
      <c r="A95" s="2">
        <v>45525</v>
      </c>
      <c r="B95" s="3">
        <v>40.590000000000003</v>
      </c>
      <c r="C95" s="3">
        <f t="shared" si="6"/>
        <v>0</v>
      </c>
      <c r="D95" s="3">
        <f t="shared" si="7"/>
        <v>0</v>
      </c>
      <c r="E95" s="3">
        <f t="shared" si="5"/>
        <v>-2.1500087046320972E-3</v>
      </c>
      <c r="F95" s="4">
        <f t="shared" si="8"/>
        <v>4.6225374299937885E-6</v>
      </c>
      <c r="G95" s="1">
        <f t="shared" si="9"/>
        <v>9.3954012804751805E-9</v>
      </c>
    </row>
    <row r="96" spans="1:7" x14ac:dyDescent="0.3">
      <c r="A96" s="2">
        <v>45524</v>
      </c>
      <c r="B96" s="3">
        <v>40.590000000000003</v>
      </c>
      <c r="C96" s="3">
        <f t="shared" si="6"/>
        <v>1.4750000000000086E-2</v>
      </c>
      <c r="D96" s="3">
        <f t="shared" si="7"/>
        <v>1.4642276736870101E-2</v>
      </c>
      <c r="E96" s="3">
        <f t="shared" si="5"/>
        <v>1.2492268032238003E-2</v>
      </c>
      <c r="F96" s="4">
        <f t="shared" si="8"/>
        <v>1.5605676058927555E-4</v>
      </c>
      <c r="G96" s="1">
        <f t="shared" si="9"/>
        <v>3.1718853778308036E-7</v>
      </c>
    </row>
    <row r="97" spans="1:7" x14ac:dyDescent="0.3">
      <c r="A97" s="2">
        <v>45523</v>
      </c>
      <c r="B97" s="3">
        <v>40</v>
      </c>
      <c r="C97" s="3">
        <f t="shared" si="6"/>
        <v>2.6694045174537964E-2</v>
      </c>
      <c r="D97" s="3">
        <f t="shared" si="7"/>
        <v>2.6343975339601852E-2</v>
      </c>
      <c r="E97" s="3">
        <f t="shared" si="5"/>
        <v>2.4193966634969755E-2</v>
      </c>
      <c r="F97" s="4">
        <f t="shared" si="8"/>
        <v>5.8534802153402973E-4</v>
      </c>
      <c r="G97" s="1">
        <f t="shared" si="9"/>
        <v>1.1897317510854263E-6</v>
      </c>
    </row>
    <row r="98" spans="1:7" x14ac:dyDescent="0.3">
      <c r="A98" s="2">
        <v>45520</v>
      </c>
      <c r="B98" s="3">
        <v>38.96</v>
      </c>
      <c r="C98" s="3">
        <f t="shared" si="6"/>
        <v>-2.6973026973026931E-2</v>
      </c>
      <c r="D98" s="3">
        <f t="shared" si="7"/>
        <v>-2.7343475672685458E-2</v>
      </c>
      <c r="E98" s="3">
        <f t="shared" si="5"/>
        <v>-2.9493484377317556E-2</v>
      </c>
      <c r="F98" s="4">
        <f t="shared" si="8"/>
        <v>8.6986562071507477E-4</v>
      </c>
      <c r="G98" s="1">
        <f t="shared" si="9"/>
        <v>1.7680195542989324E-6</v>
      </c>
    </row>
    <row r="99" spans="1:7" x14ac:dyDescent="0.3">
      <c r="A99" s="2">
        <v>45519</v>
      </c>
      <c r="B99" s="3">
        <v>40.04</v>
      </c>
      <c r="C99" s="3">
        <f t="shared" si="6"/>
        <v>6.2829856747926615E-3</v>
      </c>
      <c r="D99" s="3">
        <f t="shared" si="7"/>
        <v>6.2633300081824791E-3</v>
      </c>
      <c r="E99" s="3">
        <f t="shared" si="5"/>
        <v>4.1133213035503824E-3</v>
      </c>
      <c r="F99" s="4">
        <f t="shared" si="8"/>
        <v>1.6919412146241416E-5</v>
      </c>
      <c r="G99" s="1">
        <f t="shared" si="9"/>
        <v>3.4389049077726453E-8</v>
      </c>
    </row>
    <row r="100" spans="1:7" x14ac:dyDescent="0.3">
      <c r="A100" s="2">
        <v>45517</v>
      </c>
      <c r="B100" s="3">
        <v>39.79</v>
      </c>
      <c r="C100" s="3">
        <f t="shared" si="6"/>
        <v>5.0289162685431281E-4</v>
      </c>
      <c r="D100" s="3">
        <f t="shared" si="7"/>
        <v>5.0276521923795045E-4</v>
      </c>
      <c r="E100" s="3">
        <f t="shared" si="5"/>
        <v>-1.6472434853941468E-3</v>
      </c>
      <c r="F100" s="4">
        <f t="shared" si="8"/>
        <v>2.7134111001734569E-6</v>
      </c>
      <c r="G100" s="1">
        <f t="shared" si="9"/>
        <v>5.5150632117346683E-9</v>
      </c>
    </row>
    <row r="101" spans="1:7" x14ac:dyDescent="0.3">
      <c r="A101" s="2">
        <v>45516</v>
      </c>
      <c r="B101" s="3">
        <v>39.770000000000003</v>
      </c>
      <c r="C101" s="3">
        <f t="shared" si="6"/>
        <v>-4.122468659594971E-2</v>
      </c>
      <c r="D101" s="3">
        <f t="shared" si="7"/>
        <v>-4.2098524141727149E-2</v>
      </c>
      <c r="E101" s="3">
        <f t="shared" si="5"/>
        <v>-4.4248532846359247E-2</v>
      </c>
      <c r="F101" s="4">
        <f t="shared" si="8"/>
        <v>1.9579326590553332E-3</v>
      </c>
      <c r="G101" s="1">
        <f t="shared" si="9"/>
        <v>3.9795379249092142E-6</v>
      </c>
    </row>
    <row r="102" spans="1:7" x14ac:dyDescent="0.3">
      <c r="A102" s="2">
        <v>45513</v>
      </c>
      <c r="B102" s="3">
        <v>41.48</v>
      </c>
      <c r="C102" s="3">
        <f t="shared" si="6"/>
        <v>-1.0496183206106985E-2</v>
      </c>
      <c r="D102" s="3">
        <f t="shared" si="7"/>
        <v>-1.0551656651460288E-2</v>
      </c>
      <c r="E102" s="3">
        <f t="shared" si="5"/>
        <v>-1.2701665356092386E-2</v>
      </c>
      <c r="F102" s="4">
        <f t="shared" si="8"/>
        <v>1.6133230281815752E-4</v>
      </c>
      <c r="G102" s="1">
        <f t="shared" si="9"/>
        <v>3.2791118458975107E-7</v>
      </c>
    </row>
    <row r="103" spans="1:7" x14ac:dyDescent="0.3">
      <c r="A103" s="2">
        <v>45512</v>
      </c>
      <c r="B103" s="3">
        <v>41.92</v>
      </c>
      <c r="C103" s="3">
        <f t="shared" si="6"/>
        <v>-8.5146641438032036E-3</v>
      </c>
      <c r="D103" s="3">
        <f t="shared" si="7"/>
        <v>-8.5511209892501407E-3</v>
      </c>
      <c r="E103" s="3">
        <f t="shared" si="5"/>
        <v>-1.0701129693882238E-2</v>
      </c>
      <c r="F103" s="4">
        <f t="shared" si="8"/>
        <v>1.1451417672528817E-4</v>
      </c>
      <c r="G103" s="1">
        <f t="shared" si="9"/>
        <v>2.3275239171806539E-7</v>
      </c>
    </row>
    <row r="104" spans="1:7" x14ac:dyDescent="0.3">
      <c r="A104" s="2">
        <v>45511</v>
      </c>
      <c r="B104" s="3">
        <v>42.28</v>
      </c>
      <c r="C104" s="3">
        <f t="shared" si="6"/>
        <v>8.8284418993081499E-3</v>
      </c>
      <c r="D104" s="3">
        <f t="shared" si="7"/>
        <v>8.7896990650567948E-3</v>
      </c>
      <c r="E104" s="3">
        <f t="shared" si="5"/>
        <v>6.6396903604246972E-3</v>
      </c>
      <c r="F104" s="4">
        <f t="shared" si="8"/>
        <v>4.4085488082316644E-5</v>
      </c>
      <c r="G104" s="1">
        <f t="shared" si="9"/>
        <v>8.9604650573814319E-8</v>
      </c>
    </row>
    <row r="105" spans="1:7" x14ac:dyDescent="0.3">
      <c r="A105" s="2">
        <v>45510</v>
      </c>
      <c r="B105" s="3">
        <v>41.91</v>
      </c>
      <c r="C105" s="3">
        <f t="shared" si="6"/>
        <v>3.5581912527798312E-2</v>
      </c>
      <c r="D105" s="3">
        <f t="shared" si="7"/>
        <v>3.4963503049205868E-2</v>
      </c>
      <c r="E105" s="3">
        <f t="shared" si="5"/>
        <v>3.2813494344573771E-2</v>
      </c>
      <c r="F105" s="4">
        <f t="shared" si="8"/>
        <v>1.0767254111013749E-3</v>
      </c>
      <c r="G105" s="1">
        <f t="shared" si="9"/>
        <v>2.1884662827263716E-6</v>
      </c>
    </row>
    <row r="106" spans="1:7" x14ac:dyDescent="0.3">
      <c r="A106" s="2">
        <v>45509</v>
      </c>
      <c r="B106" s="3">
        <v>40.47</v>
      </c>
      <c r="C106" s="3">
        <f t="shared" si="6"/>
        <v>-4.506842850401141E-2</v>
      </c>
      <c r="D106" s="3">
        <f t="shared" si="7"/>
        <v>-4.6115593952378867E-2</v>
      </c>
      <c r="E106" s="3">
        <f t="shared" si="5"/>
        <v>-4.8265602657010964E-2</v>
      </c>
      <c r="F106" s="4">
        <f t="shared" si="8"/>
        <v>2.3295683998444637E-3</v>
      </c>
      <c r="G106" s="1">
        <f t="shared" si="9"/>
        <v>4.734895121635089E-6</v>
      </c>
    </row>
    <row r="107" spans="1:7" x14ac:dyDescent="0.3">
      <c r="A107" s="2">
        <v>45506</v>
      </c>
      <c r="B107" s="3">
        <v>42.38</v>
      </c>
      <c r="C107" s="3">
        <f t="shared" si="6"/>
        <v>3.847096299926489E-2</v>
      </c>
      <c r="D107" s="3">
        <f t="shared" si="7"/>
        <v>3.7749403422438807E-2</v>
      </c>
      <c r="E107" s="3">
        <f t="shared" si="5"/>
        <v>3.5599394717806709E-2</v>
      </c>
      <c r="F107" s="4">
        <f t="shared" si="8"/>
        <v>1.2673169042742042E-3</v>
      </c>
      <c r="G107" s="1">
        <f t="shared" si="9"/>
        <v>2.5758473664109843E-6</v>
      </c>
    </row>
    <row r="108" spans="1:7" x14ac:dyDescent="0.3">
      <c r="A108" s="2">
        <v>45505</v>
      </c>
      <c r="B108" s="3">
        <v>40.81</v>
      </c>
      <c r="C108" s="3">
        <f t="shared" si="6"/>
        <v>1.4723926380368656E-3</v>
      </c>
      <c r="D108" s="3">
        <f t="shared" si="7"/>
        <v>1.4713097308426803E-3</v>
      </c>
      <c r="E108" s="3">
        <f t="shared" si="5"/>
        <v>-6.7869897378941687E-4</v>
      </c>
      <c r="F108" s="4">
        <f t="shared" si="8"/>
        <v>4.6063229702280756E-7</v>
      </c>
      <c r="G108" s="1">
        <f t="shared" si="9"/>
        <v>9.3624450614391776E-10</v>
      </c>
    </row>
    <row r="109" spans="1:7" x14ac:dyDescent="0.3">
      <c r="A109" s="2">
        <v>45504</v>
      </c>
      <c r="B109" s="3">
        <v>40.75</v>
      </c>
      <c r="C109" s="3">
        <f t="shared" si="6"/>
        <v>-3.9368222536539405E-2</v>
      </c>
      <c r="D109" s="3">
        <f t="shared" si="7"/>
        <v>-4.0164109449664684E-2</v>
      </c>
      <c r="E109" s="3">
        <f t="shared" si="5"/>
        <v>-4.2314118154296781E-2</v>
      </c>
      <c r="F109" s="4">
        <f t="shared" si="8"/>
        <v>1.7904845951757884E-3</v>
      </c>
      <c r="G109" s="1">
        <f t="shared" si="9"/>
        <v>3.6391963316581067E-6</v>
      </c>
    </row>
    <row r="110" spans="1:7" x14ac:dyDescent="0.3">
      <c r="A110" s="2">
        <v>45503</v>
      </c>
      <c r="B110" s="3">
        <v>42.42</v>
      </c>
      <c r="C110" s="3">
        <f t="shared" si="6"/>
        <v>-3.2831737346101182E-2</v>
      </c>
      <c r="D110" s="3">
        <f t="shared" si="7"/>
        <v>-3.338279385320575E-2</v>
      </c>
      <c r="E110" s="3">
        <f t="shared" si="5"/>
        <v>-3.5532802557837848E-2</v>
      </c>
      <c r="F110" s="4">
        <f t="shared" si="8"/>
        <v>1.2625800576142878E-3</v>
      </c>
      <c r="G110" s="1">
        <f t="shared" si="9"/>
        <v>2.5662196292973327E-6</v>
      </c>
    </row>
    <row r="111" spans="1:7" x14ac:dyDescent="0.3">
      <c r="A111" s="2">
        <v>45502</v>
      </c>
      <c r="B111" s="3">
        <v>43.86</v>
      </c>
      <c r="C111" s="3">
        <f t="shared" si="6"/>
        <v>4.6778042959427231E-2</v>
      </c>
      <c r="D111" s="3">
        <f t="shared" si="7"/>
        <v>4.5716916061650209E-2</v>
      </c>
      <c r="E111" s="3">
        <f t="shared" si="5"/>
        <v>4.3566907357018111E-2</v>
      </c>
      <c r="F111" s="4">
        <f t="shared" si="8"/>
        <v>1.8980754166549988E-3</v>
      </c>
      <c r="G111" s="1">
        <f t="shared" si="9"/>
        <v>3.8578768631199165E-6</v>
      </c>
    </row>
    <row r="112" spans="1:7" x14ac:dyDescent="0.3">
      <c r="A112" s="2">
        <v>45499</v>
      </c>
      <c r="B112" s="3">
        <v>41.9</v>
      </c>
      <c r="C112" s="3">
        <f t="shared" si="6"/>
        <v>-5.9905766210455499E-2</v>
      </c>
      <c r="D112" s="3">
        <f t="shared" si="7"/>
        <v>-6.1775160030372457E-2</v>
      </c>
      <c r="E112" s="3">
        <f t="shared" si="5"/>
        <v>-6.3925168735004548E-2</v>
      </c>
      <c r="F112" s="4">
        <f t="shared" si="8"/>
        <v>4.0864271977988026E-3</v>
      </c>
      <c r="G112" s="1">
        <f t="shared" si="9"/>
        <v>8.3057463369894356E-6</v>
      </c>
    </row>
    <row r="113" spans="1:7" x14ac:dyDescent="0.3">
      <c r="A113" s="2">
        <v>45498</v>
      </c>
      <c r="B113" s="3">
        <v>44.57</v>
      </c>
      <c r="C113" s="3">
        <f t="shared" si="6"/>
        <v>6.0948081264109062E-3</v>
      </c>
      <c r="D113" s="3">
        <f t="shared" si="7"/>
        <v>6.0763099073746071E-3</v>
      </c>
      <c r="E113" s="3">
        <f t="shared" si="5"/>
        <v>3.9263012027425104E-3</v>
      </c>
      <c r="F113" s="4">
        <f t="shared" si="8"/>
        <v>1.5415841134657284E-5</v>
      </c>
      <c r="G113" s="1">
        <f t="shared" si="9"/>
        <v>3.1333010436295292E-8</v>
      </c>
    </row>
    <row r="114" spans="1:7" x14ac:dyDescent="0.3">
      <c r="A114" s="2">
        <v>45497</v>
      </c>
      <c r="B114" s="3">
        <v>44.3</v>
      </c>
      <c r="C114" s="3">
        <f t="shared" si="6"/>
        <v>0.10007449714427598</v>
      </c>
      <c r="D114" s="3">
        <f t="shared" si="7"/>
        <v>9.5377902187727001E-2</v>
      </c>
      <c r="E114" s="3">
        <f t="shared" si="5"/>
        <v>9.3227893483094904E-2</v>
      </c>
      <c r="F114" s="4">
        <f t="shared" si="8"/>
        <v>8.6914401232952888E-3</v>
      </c>
      <c r="G114" s="1">
        <f t="shared" si="9"/>
        <v>1.7665528705884734E-5</v>
      </c>
    </row>
    <row r="115" spans="1:7" x14ac:dyDescent="0.3">
      <c r="A115" s="2">
        <v>45496</v>
      </c>
      <c r="B115" s="3">
        <v>40.270000000000003</v>
      </c>
      <c r="C115" s="3">
        <f t="shared" si="6"/>
        <v>9.9972685058727223E-2</v>
      </c>
      <c r="D115" s="3">
        <f t="shared" si="7"/>
        <v>9.5285347731218079E-2</v>
      </c>
      <c r="E115" s="3">
        <f t="shared" si="5"/>
        <v>9.3135339026585981E-2</v>
      </c>
      <c r="F115" s="4">
        <f t="shared" si="8"/>
        <v>8.6741913755971102E-3</v>
      </c>
      <c r="G115" s="1">
        <f t="shared" si="9"/>
        <v>1.7630470275603882E-5</v>
      </c>
    </row>
    <row r="116" spans="1:7" x14ac:dyDescent="0.3">
      <c r="A116" s="2">
        <v>45495</v>
      </c>
      <c r="B116" s="3">
        <v>36.61</v>
      </c>
      <c r="C116" s="3">
        <f t="shared" si="6"/>
        <v>-7.5971731448763208E-2</v>
      </c>
      <c r="D116" s="3">
        <f t="shared" si="7"/>
        <v>-7.9012614138260023E-2</v>
      </c>
      <c r="E116" s="3">
        <f t="shared" si="5"/>
        <v>-8.1162622842892121E-2</v>
      </c>
      <c r="F116" s="4">
        <f t="shared" si="8"/>
        <v>6.5873713467375543E-3</v>
      </c>
      <c r="G116" s="1">
        <f t="shared" si="9"/>
        <v>1.3388966151905598E-5</v>
      </c>
    </row>
    <row r="117" spans="1:7" x14ac:dyDescent="0.3">
      <c r="A117" s="2">
        <v>45492</v>
      </c>
      <c r="B117" s="3">
        <v>39.619999999999997</v>
      </c>
      <c r="C117" s="3">
        <f t="shared" si="6"/>
        <v>-6.0469528100545511E-2</v>
      </c>
      <c r="D117" s="3">
        <f t="shared" si="7"/>
        <v>-6.2375026488063728E-2</v>
      </c>
      <c r="E117" s="3">
        <f t="shared" si="5"/>
        <v>-6.4525035192695826E-2</v>
      </c>
      <c r="F117" s="4">
        <f t="shared" si="8"/>
        <v>4.1634801666186345E-3</v>
      </c>
      <c r="G117" s="1">
        <f t="shared" si="9"/>
        <v>8.4623580622329969E-6</v>
      </c>
    </row>
    <row r="118" spans="1:7" x14ac:dyDescent="0.3">
      <c r="A118" s="2">
        <v>45491</v>
      </c>
      <c r="B118" s="3">
        <v>42.17</v>
      </c>
      <c r="C118" s="3">
        <f t="shared" si="6"/>
        <v>1.4248397055331816E-3</v>
      </c>
      <c r="D118" s="3">
        <f t="shared" si="7"/>
        <v>1.4238255846321577E-3</v>
      </c>
      <c r="E118" s="3">
        <f t="shared" si="5"/>
        <v>-7.2618311999993949E-4</v>
      </c>
      <c r="F118" s="4">
        <f t="shared" si="8"/>
        <v>5.2734192377284657E-7</v>
      </c>
      <c r="G118" s="1">
        <f t="shared" si="9"/>
        <v>1.0718331784000947E-9</v>
      </c>
    </row>
    <row r="119" spans="1:7" x14ac:dyDescent="0.3">
      <c r="A119" s="2">
        <v>45488</v>
      </c>
      <c r="B119" s="3">
        <v>42.11</v>
      </c>
      <c r="C119" s="3">
        <f t="shared" si="6"/>
        <v>1.0316698656429936E-2</v>
      </c>
      <c r="D119" s="3">
        <f t="shared" si="7"/>
        <v>1.0263844728725019E-2</v>
      </c>
      <c r="E119" s="3">
        <f t="shared" si="5"/>
        <v>8.1138360240929214E-3</v>
      </c>
      <c r="F119" s="4">
        <f t="shared" si="8"/>
        <v>6.583433502586803E-5</v>
      </c>
      <c r="G119" s="1">
        <f t="shared" si="9"/>
        <v>1.3380962403631714E-7</v>
      </c>
    </row>
    <row r="120" spans="1:7" x14ac:dyDescent="0.3">
      <c r="A120" s="2">
        <v>45485</v>
      </c>
      <c r="B120" s="3">
        <v>41.68</v>
      </c>
      <c r="C120" s="3">
        <f t="shared" si="6"/>
        <v>-2.889095992544273E-2</v>
      </c>
      <c r="D120" s="3">
        <f t="shared" si="7"/>
        <v>-2.9316520317386335E-2</v>
      </c>
      <c r="E120" s="3">
        <f t="shared" si="5"/>
        <v>-3.1466529022018429E-2</v>
      </c>
      <c r="F120" s="4">
        <f t="shared" si="8"/>
        <v>9.9014244869352814E-4</v>
      </c>
      <c r="G120" s="1">
        <f t="shared" si="9"/>
        <v>2.0124846518161142E-6</v>
      </c>
    </row>
    <row r="121" spans="1:7" x14ac:dyDescent="0.3">
      <c r="A121" s="2">
        <v>45484</v>
      </c>
      <c r="B121" s="3">
        <v>42.92</v>
      </c>
      <c r="C121" s="3">
        <f t="shared" si="6"/>
        <v>1.5137180700094621E-2</v>
      </c>
      <c r="D121" s="3">
        <f t="shared" si="7"/>
        <v>1.5023756760460851E-2</v>
      </c>
      <c r="E121" s="3">
        <f t="shared" si="5"/>
        <v>1.2873748055828754E-2</v>
      </c>
      <c r="F121" s="4">
        <f t="shared" si="8"/>
        <v>1.6573338900495463E-4</v>
      </c>
      <c r="G121" s="1">
        <f t="shared" si="9"/>
        <v>3.3685648171738747E-7</v>
      </c>
    </row>
    <row r="122" spans="1:7" x14ac:dyDescent="0.3">
      <c r="A122" s="2">
        <v>45483</v>
      </c>
      <c r="B122" s="3">
        <v>42.28</v>
      </c>
      <c r="C122" s="3">
        <f t="shared" si="6"/>
        <v>-1.6972797023947848E-2</v>
      </c>
      <c r="D122" s="3">
        <f t="shared" si="7"/>
        <v>-1.711848579360797E-2</v>
      </c>
      <c r="E122" s="3">
        <f t="shared" si="5"/>
        <v>-1.9268494498240068E-2</v>
      </c>
      <c r="F122" s="4">
        <f t="shared" si="8"/>
        <v>3.7127488022870779E-4</v>
      </c>
      <c r="G122" s="1">
        <f t="shared" si="9"/>
        <v>7.5462374030225162E-7</v>
      </c>
    </row>
    <row r="123" spans="1:7" x14ac:dyDescent="0.3">
      <c r="A123" s="2">
        <v>45482</v>
      </c>
      <c r="B123" s="3">
        <v>43.01</v>
      </c>
      <c r="C123" s="3">
        <f t="shared" si="6"/>
        <v>8.6772983114445923E-3</v>
      </c>
      <c r="D123" s="3">
        <f t="shared" si="7"/>
        <v>8.6398669380558964E-3</v>
      </c>
      <c r="E123" s="3">
        <f t="shared" si="5"/>
        <v>6.4898582334237988E-3</v>
      </c>
      <c r="F123" s="4">
        <f t="shared" si="8"/>
        <v>4.211825988993867E-5</v>
      </c>
      <c r="G123" s="1">
        <f t="shared" si="9"/>
        <v>8.5606219288493234E-8</v>
      </c>
    </row>
    <row r="124" spans="1:7" x14ac:dyDescent="0.3">
      <c r="A124" s="2">
        <v>45481</v>
      </c>
      <c r="B124" s="3">
        <v>42.64</v>
      </c>
      <c r="C124" s="3">
        <f t="shared" si="6"/>
        <v>1.2826603325415657E-2</v>
      </c>
      <c r="D124" s="3">
        <f t="shared" si="7"/>
        <v>1.2745039169253321E-2</v>
      </c>
      <c r="E124" s="3">
        <f t="shared" si="5"/>
        <v>1.0595030464621224E-2</v>
      </c>
      <c r="F124" s="4">
        <f t="shared" si="8"/>
        <v>1.1225467054625182E-4</v>
      </c>
      <c r="G124" s="1">
        <f t="shared" si="9"/>
        <v>2.2815989948425168E-7</v>
      </c>
    </row>
    <row r="125" spans="1:7" x14ac:dyDescent="0.3">
      <c r="A125" s="2">
        <v>45478</v>
      </c>
      <c r="B125" s="3">
        <v>42.1</v>
      </c>
      <c r="C125" s="3">
        <f t="shared" si="6"/>
        <v>-4.0217648450438064E-3</v>
      </c>
      <c r="D125" s="3">
        <f t="shared" si="7"/>
        <v>-4.0298738903628362E-3</v>
      </c>
      <c r="E125" s="3">
        <f t="shared" si="5"/>
        <v>-6.1798825949949329E-3</v>
      </c>
      <c r="F125" s="4">
        <f t="shared" si="8"/>
        <v>3.8190948887921306E-5</v>
      </c>
      <c r="G125" s="1">
        <f t="shared" si="9"/>
        <v>7.7623879853498593E-8</v>
      </c>
    </row>
    <row r="126" spans="1:7" x14ac:dyDescent="0.3">
      <c r="A126" s="2">
        <v>45477</v>
      </c>
      <c r="B126" s="3">
        <v>42.27</v>
      </c>
      <c r="C126" s="3">
        <f t="shared" si="6"/>
        <v>8.349236641221407E-3</v>
      </c>
      <c r="D126" s="3">
        <f t="shared" si="7"/>
        <v>8.3145745659118902E-3</v>
      </c>
      <c r="E126" s="3">
        <f t="shared" si="5"/>
        <v>6.1645658612797926E-3</v>
      </c>
      <c r="F126" s="4">
        <f t="shared" si="8"/>
        <v>3.8001872258056268E-5</v>
      </c>
      <c r="G126" s="1">
        <f t="shared" si="9"/>
        <v>7.723957776027697E-8</v>
      </c>
    </row>
    <row r="127" spans="1:7" x14ac:dyDescent="0.3">
      <c r="A127" s="2">
        <v>45476</v>
      </c>
      <c r="B127" s="3">
        <v>41.92</v>
      </c>
      <c r="C127" s="3">
        <f t="shared" si="6"/>
        <v>-3.5656774787209508E-2</v>
      </c>
      <c r="D127" s="3">
        <f t="shared" si="7"/>
        <v>-3.6308004987913929E-2</v>
      </c>
      <c r="E127" s="3">
        <f t="shared" si="5"/>
        <v>-3.8458013692546027E-2</v>
      </c>
      <c r="F127" s="4">
        <f t="shared" si="8"/>
        <v>1.4790188171760576E-3</v>
      </c>
      <c r="G127" s="1">
        <f t="shared" si="9"/>
        <v>3.0061358072684098E-6</v>
      </c>
    </row>
    <row r="128" spans="1:7" x14ac:dyDescent="0.3">
      <c r="A128" s="2">
        <v>45475</v>
      </c>
      <c r="B128" s="3">
        <v>43.47</v>
      </c>
      <c r="C128" s="3">
        <f t="shared" si="6"/>
        <v>7.3068378178227616E-2</v>
      </c>
      <c r="D128" s="3">
        <f t="shared" si="7"/>
        <v>7.0522187786101448E-2</v>
      </c>
      <c r="E128" s="3">
        <f t="shared" si="5"/>
        <v>6.837217908146935E-2</v>
      </c>
      <c r="F128" s="4">
        <f t="shared" si="8"/>
        <v>4.6747548723485152E-3</v>
      </c>
      <c r="G128" s="1">
        <f t="shared" si="9"/>
        <v>9.5015342933912913E-6</v>
      </c>
    </row>
    <row r="129" spans="1:7" x14ac:dyDescent="0.3">
      <c r="A129" s="2">
        <v>45474</v>
      </c>
      <c r="B129" s="3">
        <v>40.51</v>
      </c>
      <c r="C129" s="3">
        <f t="shared" si="6"/>
        <v>4.939491232402079E-4</v>
      </c>
      <c r="D129" s="3">
        <f t="shared" si="7"/>
        <v>4.938271705294293E-4</v>
      </c>
      <c r="E129" s="3">
        <f t="shared" si="5"/>
        <v>-1.656181534102668E-3</v>
      </c>
      <c r="F129" s="4">
        <f t="shared" si="8"/>
        <v>2.7429372739026669E-6</v>
      </c>
      <c r="G129" s="1">
        <f t="shared" si="9"/>
        <v>5.5750757599647698E-9</v>
      </c>
    </row>
    <row r="130" spans="1:7" x14ac:dyDescent="0.3">
      <c r="A130" s="2">
        <v>45471</v>
      </c>
      <c r="B130" s="3">
        <v>40.49</v>
      </c>
      <c r="C130" s="3">
        <f t="shared" si="6"/>
        <v>-4.4258667322350552E-3</v>
      </c>
      <c r="D130" s="3">
        <f t="shared" si="7"/>
        <v>-4.4356898750634553E-3</v>
      </c>
      <c r="E130" s="3">
        <f t="shared" si="5"/>
        <v>-6.5856985796955529E-3</v>
      </c>
      <c r="F130" s="4">
        <f t="shared" si="8"/>
        <v>4.3371425782604021E-5</v>
      </c>
      <c r="G130" s="1">
        <f t="shared" si="9"/>
        <v>8.8153304436187041E-8</v>
      </c>
    </row>
    <row r="131" spans="1:7" x14ac:dyDescent="0.3">
      <c r="A131" s="2">
        <v>45470</v>
      </c>
      <c r="B131" s="3">
        <v>40.67</v>
      </c>
      <c r="C131" s="3">
        <f t="shared" si="6"/>
        <v>3.6706602090237191E-2</v>
      </c>
      <c r="D131" s="3">
        <f t="shared" si="7"/>
        <v>3.604895969767203E-2</v>
      </c>
      <c r="E131" s="3">
        <f t="shared" ref="E131:E194" si="10">D131-$H$3</f>
        <v>3.3898950993039932E-2</v>
      </c>
      <c r="F131" s="4">
        <f t="shared" si="8"/>
        <v>1.1491388784285229E-3</v>
      </c>
      <c r="G131" s="1">
        <f t="shared" si="9"/>
        <v>2.3356481268872416E-6</v>
      </c>
    </row>
    <row r="132" spans="1:7" x14ac:dyDescent="0.3">
      <c r="A132" s="2">
        <v>45469</v>
      </c>
      <c r="B132" s="3">
        <v>39.229999999999997</v>
      </c>
      <c r="C132" s="3">
        <f t="shared" ref="C132:C195" si="11">(B132-B133)/B133</f>
        <v>-2.7033730158730243E-2</v>
      </c>
      <c r="D132" s="3">
        <f t="shared" ref="D132:D195" si="12">LN(B132/B133)</f>
        <v>-2.7405863541652052E-2</v>
      </c>
      <c r="E132" s="3">
        <f t="shared" si="10"/>
        <v>-2.955587224628415E-2</v>
      </c>
      <c r="F132" s="4">
        <f t="shared" ref="F132:F195" si="13">(E132)^2</f>
        <v>8.7354958423866964E-4</v>
      </c>
      <c r="G132" s="1">
        <f t="shared" ref="G132:G195" si="14">F132/492</f>
        <v>1.7755072850379465E-6</v>
      </c>
    </row>
    <row r="133" spans="1:7" x14ac:dyDescent="0.3">
      <c r="A133" s="2">
        <v>45468</v>
      </c>
      <c r="B133" s="3">
        <v>40.32</v>
      </c>
      <c r="C133" s="3">
        <f t="shared" si="11"/>
        <v>-5.9171597633136579E-3</v>
      </c>
      <c r="D133" s="3">
        <f t="shared" si="12"/>
        <v>-5.9347355198145777E-3</v>
      </c>
      <c r="E133" s="3">
        <f t="shared" si="10"/>
        <v>-8.0847442244466744E-3</v>
      </c>
      <c r="F133" s="4">
        <f t="shared" si="13"/>
        <v>6.5363089174723857E-5</v>
      </c>
      <c r="G133" s="1">
        <f t="shared" si="14"/>
        <v>1.328518072656989E-7</v>
      </c>
    </row>
    <row r="134" spans="1:7" x14ac:dyDescent="0.3">
      <c r="A134" s="2">
        <v>45467</v>
      </c>
      <c r="B134" s="3">
        <v>40.56</v>
      </c>
      <c r="C134" s="3">
        <f t="shared" si="11"/>
        <v>9.0029561945713557E-2</v>
      </c>
      <c r="D134" s="3">
        <f t="shared" si="12"/>
        <v>8.6204816924396716E-2</v>
      </c>
      <c r="E134" s="3">
        <f t="shared" si="10"/>
        <v>8.4054808219764618E-2</v>
      </c>
      <c r="F134" s="4">
        <f t="shared" si="13"/>
        <v>7.06521078486141E-3</v>
      </c>
      <c r="G134" s="1">
        <f t="shared" si="14"/>
        <v>1.4360184522076036E-5</v>
      </c>
    </row>
    <row r="135" spans="1:7" x14ac:dyDescent="0.3">
      <c r="A135" s="2">
        <v>45464</v>
      </c>
      <c r="B135" s="3">
        <v>37.21</v>
      </c>
      <c r="C135" s="3">
        <f t="shared" si="11"/>
        <v>-1.7168515583729494E-2</v>
      </c>
      <c r="D135" s="3">
        <f t="shared" si="12"/>
        <v>-1.7317603422645579E-2</v>
      </c>
      <c r="E135" s="3">
        <f t="shared" si="10"/>
        <v>-1.9467612127277677E-2</v>
      </c>
      <c r="F135" s="4">
        <f t="shared" si="13"/>
        <v>3.7898792193812888E-4</v>
      </c>
      <c r="G135" s="1">
        <f t="shared" si="14"/>
        <v>7.703006543457904E-7</v>
      </c>
    </row>
    <row r="136" spans="1:7" x14ac:dyDescent="0.3">
      <c r="A136" s="2">
        <v>45463</v>
      </c>
      <c r="B136" s="3">
        <v>37.86</v>
      </c>
      <c r="C136" s="3">
        <f t="shared" si="11"/>
        <v>2.6420079260232521E-4</v>
      </c>
      <c r="D136" s="3">
        <f t="shared" si="12"/>
        <v>2.6416589771899426E-4</v>
      </c>
      <c r="E136" s="3">
        <f t="shared" si="10"/>
        <v>-1.8858428069131029E-3</v>
      </c>
      <c r="F136" s="4">
        <f t="shared" si="13"/>
        <v>3.556403092385891E-6</v>
      </c>
      <c r="G136" s="1">
        <f t="shared" si="14"/>
        <v>7.228461569890022E-9</v>
      </c>
    </row>
    <row r="137" spans="1:7" x14ac:dyDescent="0.3">
      <c r="A137" s="2">
        <v>45457</v>
      </c>
      <c r="B137" s="3">
        <v>37.85</v>
      </c>
      <c r="C137" s="3">
        <f t="shared" si="11"/>
        <v>-2.6491769547325131E-2</v>
      </c>
      <c r="D137" s="3">
        <f t="shared" si="12"/>
        <v>-2.6848999708780571E-2</v>
      </c>
      <c r="E137" s="3">
        <f t="shared" si="10"/>
        <v>-2.8999008413412668E-2</v>
      </c>
      <c r="F137" s="4">
        <f t="shared" si="13"/>
        <v>8.4094248896117874E-4</v>
      </c>
      <c r="G137" s="1">
        <f t="shared" si="14"/>
        <v>1.7092327011406073E-6</v>
      </c>
    </row>
    <row r="138" spans="1:7" x14ac:dyDescent="0.3">
      <c r="A138" s="2">
        <v>45456</v>
      </c>
      <c r="B138" s="3">
        <v>38.880000000000003</v>
      </c>
      <c r="C138" s="3">
        <f t="shared" si="11"/>
        <v>7.3736536868268476E-2</v>
      </c>
      <c r="D138" s="3">
        <f t="shared" si="12"/>
        <v>7.1144655814688595E-2</v>
      </c>
      <c r="E138" s="3">
        <f t="shared" si="10"/>
        <v>6.8994647110056498E-2</v>
      </c>
      <c r="F138" s="4">
        <f t="shared" si="13"/>
        <v>4.7602613298412273E-3</v>
      </c>
      <c r="G138" s="1">
        <f t="shared" si="14"/>
        <v>9.6753279061813554E-6</v>
      </c>
    </row>
    <row r="139" spans="1:7" x14ac:dyDescent="0.3">
      <c r="A139" s="2">
        <v>45455</v>
      </c>
      <c r="B139" s="3">
        <v>36.21</v>
      </c>
      <c r="C139" s="3">
        <f t="shared" si="11"/>
        <v>2.2142264046498281E-3</v>
      </c>
      <c r="D139" s="3">
        <f t="shared" si="12"/>
        <v>2.2117786180009483E-3</v>
      </c>
      <c r="E139" s="3">
        <f t="shared" si="10"/>
        <v>6.1769913368851185E-5</v>
      </c>
      <c r="F139" s="4">
        <f t="shared" si="13"/>
        <v>3.8155221975953801E-9</v>
      </c>
      <c r="G139" s="1">
        <f t="shared" si="14"/>
        <v>7.7551264178767885E-12</v>
      </c>
    </row>
    <row r="140" spans="1:7" x14ac:dyDescent="0.3">
      <c r="A140" s="2">
        <v>45454</v>
      </c>
      <c r="B140" s="3">
        <v>36.130000000000003</v>
      </c>
      <c r="C140" s="3">
        <f t="shared" si="11"/>
        <v>-8.3924949290060738E-2</v>
      </c>
      <c r="D140" s="3">
        <f t="shared" si="12"/>
        <v>-8.765698457488573E-2</v>
      </c>
      <c r="E140" s="3">
        <f t="shared" si="10"/>
        <v>-8.9806993279517827E-2</v>
      </c>
      <c r="F140" s="4">
        <f t="shared" si="13"/>
        <v>8.0652960419073608E-3</v>
      </c>
      <c r="G140" s="1">
        <f t="shared" si="14"/>
        <v>1.6392878133958051E-5</v>
      </c>
    </row>
    <row r="141" spans="1:7" ht="24" customHeight="1" x14ac:dyDescent="0.3">
      <c r="A141" s="2">
        <v>45453</v>
      </c>
      <c r="B141" s="3">
        <v>39.44</v>
      </c>
      <c r="C141" s="3">
        <f t="shared" si="11"/>
        <v>-1.5230961298377015E-2</v>
      </c>
      <c r="D141" s="3">
        <f t="shared" si="12"/>
        <v>-1.5348143779933508E-2</v>
      </c>
      <c r="E141" s="3">
        <f t="shared" si="10"/>
        <v>-1.7498152484565606E-2</v>
      </c>
      <c r="F141" s="4">
        <f t="shared" si="13"/>
        <v>3.0618534037310947E-4</v>
      </c>
      <c r="G141" s="1">
        <f t="shared" si="14"/>
        <v>6.2232792758762089E-7</v>
      </c>
    </row>
    <row r="142" spans="1:7" x14ac:dyDescent="0.3">
      <c r="A142" s="2">
        <v>45450</v>
      </c>
      <c r="B142" s="3">
        <v>40.049999999999997</v>
      </c>
      <c r="C142" s="3">
        <f t="shared" si="11"/>
        <v>1.5466531440162258E-2</v>
      </c>
      <c r="D142" s="3">
        <f t="shared" si="12"/>
        <v>1.5348143779933588E-2</v>
      </c>
      <c r="E142" s="3">
        <f t="shared" si="10"/>
        <v>1.319813507530149E-2</v>
      </c>
      <c r="F142" s="4">
        <f t="shared" si="13"/>
        <v>1.7419076946590347E-4</v>
      </c>
      <c r="G142" s="1">
        <f t="shared" si="14"/>
        <v>3.5404627940224284E-7</v>
      </c>
    </row>
    <row r="143" spans="1:7" x14ac:dyDescent="0.3">
      <c r="A143" s="2">
        <v>45449</v>
      </c>
      <c r="B143" s="3">
        <v>39.44</v>
      </c>
      <c r="C143" s="3">
        <f t="shared" si="11"/>
        <v>-6.9372345445965183E-2</v>
      </c>
      <c r="D143" s="3">
        <f t="shared" si="12"/>
        <v>-7.1896023105718423E-2</v>
      </c>
      <c r="E143" s="3">
        <f t="shared" si="10"/>
        <v>-7.4046031810350521E-2</v>
      </c>
      <c r="F143" s="4">
        <f t="shared" si="13"/>
        <v>5.4828148268594411E-3</v>
      </c>
      <c r="G143" s="1">
        <f t="shared" si="14"/>
        <v>1.1143932574917563E-5</v>
      </c>
    </row>
    <row r="144" spans="1:7" x14ac:dyDescent="0.3">
      <c r="A144" s="2">
        <v>45448</v>
      </c>
      <c r="B144" s="3">
        <v>42.38</v>
      </c>
      <c r="C144" s="3">
        <f t="shared" si="11"/>
        <v>-6.1974324922532034E-2</v>
      </c>
      <c r="D144" s="3">
        <f t="shared" si="12"/>
        <v>-6.3977958199704185E-2</v>
      </c>
      <c r="E144" s="3">
        <f t="shared" si="10"/>
        <v>-6.6127966904336283E-2</v>
      </c>
      <c r="F144" s="4">
        <f t="shared" si="13"/>
        <v>4.3729080069009945E-3</v>
      </c>
      <c r="G144" s="1">
        <f t="shared" si="14"/>
        <v>8.8880244042703139E-6</v>
      </c>
    </row>
    <row r="145" spans="1:7" x14ac:dyDescent="0.3">
      <c r="A145" s="2">
        <v>45447</v>
      </c>
      <c r="B145" s="3">
        <v>45.18</v>
      </c>
      <c r="C145" s="3">
        <f t="shared" si="11"/>
        <v>-1.1594837015970272E-2</v>
      </c>
      <c r="D145" s="3">
        <f t="shared" si="12"/>
        <v>-1.1662581303795846E-2</v>
      </c>
      <c r="E145" s="3">
        <f t="shared" si="10"/>
        <v>-1.3812590008427944E-2</v>
      </c>
      <c r="F145" s="4">
        <f t="shared" si="13"/>
        <v>1.9078764274092346E-4</v>
      </c>
      <c r="G145" s="1">
        <f t="shared" si="14"/>
        <v>3.877797616685436E-7</v>
      </c>
    </row>
    <row r="146" spans="1:7" x14ac:dyDescent="0.3">
      <c r="A146" s="2">
        <v>45446</v>
      </c>
      <c r="B146" s="3">
        <v>45.71</v>
      </c>
      <c r="C146" s="3">
        <f t="shared" si="11"/>
        <v>-2.2873022659256097E-2</v>
      </c>
      <c r="D146" s="3">
        <f t="shared" si="12"/>
        <v>-2.3138668812379935E-2</v>
      </c>
      <c r="E146" s="3">
        <f t="shared" si="10"/>
        <v>-2.5288677517012033E-2</v>
      </c>
      <c r="F146" s="4">
        <f t="shared" si="13"/>
        <v>6.3951721055942985E-4</v>
      </c>
      <c r="G146" s="1">
        <f t="shared" si="14"/>
        <v>1.2998317287793289E-6</v>
      </c>
    </row>
    <row r="147" spans="1:7" x14ac:dyDescent="0.3">
      <c r="A147" s="2">
        <v>45443</v>
      </c>
      <c r="B147" s="3">
        <v>46.78</v>
      </c>
      <c r="C147" s="3">
        <f t="shared" si="11"/>
        <v>4.5830538788285365E-2</v>
      </c>
      <c r="D147" s="3">
        <f t="shared" si="12"/>
        <v>4.4811343711276312E-2</v>
      </c>
      <c r="E147" s="3">
        <f t="shared" si="10"/>
        <v>4.2661335006644215E-2</v>
      </c>
      <c r="F147" s="4">
        <f t="shared" si="13"/>
        <v>1.819989504549127E-3</v>
      </c>
      <c r="G147" s="1">
        <f t="shared" si="14"/>
        <v>3.699165659652697E-6</v>
      </c>
    </row>
    <row r="148" spans="1:7" x14ac:dyDescent="0.3">
      <c r="A148" s="2">
        <v>45442</v>
      </c>
      <c r="B148" s="3">
        <v>44.73</v>
      </c>
      <c r="C148" s="3">
        <f t="shared" si="11"/>
        <v>7.991308546595835E-2</v>
      </c>
      <c r="D148" s="3">
        <f t="shared" si="12"/>
        <v>7.6880561477318601E-2</v>
      </c>
      <c r="E148" s="3">
        <f t="shared" si="10"/>
        <v>7.4730552772686504E-2</v>
      </c>
      <c r="F148" s="4">
        <f t="shared" si="13"/>
        <v>5.5846555177112827E-3</v>
      </c>
      <c r="G148" s="1">
        <f t="shared" si="14"/>
        <v>1.1350925849006671E-5</v>
      </c>
    </row>
    <row r="149" spans="1:7" x14ac:dyDescent="0.3">
      <c r="A149" s="2">
        <v>45441</v>
      </c>
      <c r="B149" s="3">
        <v>41.42</v>
      </c>
      <c r="C149" s="3">
        <f t="shared" si="11"/>
        <v>-7.4620196604110733E-2</v>
      </c>
      <c r="D149" s="3">
        <f t="shared" si="12"/>
        <v>-7.7551027476286352E-2</v>
      </c>
      <c r="E149" s="3">
        <f t="shared" si="10"/>
        <v>-7.970103618091845E-2</v>
      </c>
      <c r="F149" s="4">
        <f t="shared" si="13"/>
        <v>6.352255168312072E-3</v>
      </c>
      <c r="G149" s="1">
        <f t="shared" si="14"/>
        <v>1.2911087740471691E-5</v>
      </c>
    </row>
    <row r="150" spans="1:7" x14ac:dyDescent="0.3">
      <c r="A150" s="2">
        <v>45439</v>
      </c>
      <c r="B150" s="3">
        <v>44.76</v>
      </c>
      <c r="C150" s="3">
        <f t="shared" si="11"/>
        <v>5.466540999057494E-2</v>
      </c>
      <c r="D150" s="3">
        <f t="shared" si="12"/>
        <v>5.3223569697942175E-2</v>
      </c>
      <c r="E150" s="3">
        <f t="shared" si="10"/>
        <v>5.1073560993310077E-2</v>
      </c>
      <c r="F150" s="4">
        <f t="shared" si="13"/>
        <v>2.6085086325373648E-3</v>
      </c>
      <c r="G150" s="1">
        <f t="shared" si="14"/>
        <v>5.3018468141003349E-6</v>
      </c>
    </row>
    <row r="151" spans="1:7" x14ac:dyDescent="0.3">
      <c r="A151" s="2">
        <v>45436</v>
      </c>
      <c r="B151" s="3">
        <v>42.44</v>
      </c>
      <c r="C151" s="3">
        <f t="shared" si="11"/>
        <v>5.941088367448815E-2</v>
      </c>
      <c r="D151" s="3">
        <f t="shared" si="12"/>
        <v>5.771298350811014E-2</v>
      </c>
      <c r="E151" s="3">
        <f t="shared" si="10"/>
        <v>5.5562974803478042E-2</v>
      </c>
      <c r="F151" s="4">
        <f t="shared" si="13"/>
        <v>3.0872441690119358E-3</v>
      </c>
      <c r="G151" s="1">
        <f t="shared" si="14"/>
        <v>6.2748865223819829E-6</v>
      </c>
    </row>
    <row r="152" spans="1:7" x14ac:dyDescent="0.3">
      <c r="A152" s="2">
        <v>45435</v>
      </c>
      <c r="B152" s="3">
        <v>40.06</v>
      </c>
      <c r="C152" s="3">
        <f t="shared" si="11"/>
        <v>3.0084854718436659E-2</v>
      </c>
      <c r="D152" s="3">
        <f t="shared" si="12"/>
        <v>2.9641182070016352E-2</v>
      </c>
      <c r="E152" s="3">
        <f t="shared" si="10"/>
        <v>2.7491173365384255E-2</v>
      </c>
      <c r="F152" s="4">
        <f t="shared" si="13"/>
        <v>7.5576461300561266E-4</v>
      </c>
      <c r="G152" s="1">
        <f t="shared" si="14"/>
        <v>1.5361069370032777E-6</v>
      </c>
    </row>
    <row r="153" spans="1:7" x14ac:dyDescent="0.3">
      <c r="A153" s="2">
        <v>45434</v>
      </c>
      <c r="B153" s="3">
        <v>38.89</v>
      </c>
      <c r="C153" s="3">
        <f t="shared" si="11"/>
        <v>-3.258706467661697E-2</v>
      </c>
      <c r="D153" s="3">
        <f t="shared" si="12"/>
        <v>-3.3129847457319526E-2</v>
      </c>
      <c r="E153" s="3">
        <f t="shared" si="10"/>
        <v>-3.5279856161951624E-2</v>
      </c>
      <c r="F153" s="4">
        <f t="shared" si="13"/>
        <v>1.2446682508079959E-3</v>
      </c>
      <c r="G153" s="1">
        <f t="shared" si="14"/>
        <v>2.5298135179024307E-6</v>
      </c>
    </row>
    <row r="154" spans="1:7" x14ac:dyDescent="0.3">
      <c r="A154" s="2">
        <v>45433</v>
      </c>
      <c r="B154" s="3">
        <v>40.200000000000003</v>
      </c>
      <c r="C154" s="3">
        <f t="shared" si="11"/>
        <v>1.182985149760901E-2</v>
      </c>
      <c r="D154" s="3">
        <f t="shared" si="12"/>
        <v>1.1760425798467897E-2</v>
      </c>
      <c r="E154" s="3">
        <f t="shared" si="10"/>
        <v>9.6104170938357998E-3</v>
      </c>
      <c r="F154" s="4">
        <f t="shared" si="13"/>
        <v>9.2360116717491334E-5</v>
      </c>
      <c r="G154" s="1">
        <f t="shared" si="14"/>
        <v>1.8772381446644581E-7</v>
      </c>
    </row>
    <row r="155" spans="1:7" x14ac:dyDescent="0.3">
      <c r="A155" s="2">
        <v>45432</v>
      </c>
      <c r="B155" s="3">
        <v>39.729999999999997</v>
      </c>
      <c r="C155" s="3">
        <f t="shared" si="11"/>
        <v>7.2334682860998645E-2</v>
      </c>
      <c r="D155" s="3">
        <f t="shared" si="12"/>
        <v>6.9838218084411777E-2</v>
      </c>
      <c r="E155" s="3">
        <f t="shared" si="10"/>
        <v>6.7688209379779679E-2</v>
      </c>
      <c r="F155" s="4">
        <f t="shared" si="13"/>
        <v>4.5816936890408933E-3</v>
      </c>
      <c r="G155" s="1">
        <f t="shared" si="14"/>
        <v>9.312385546831084E-6</v>
      </c>
    </row>
    <row r="156" spans="1:7" x14ac:dyDescent="0.3">
      <c r="A156" s="2">
        <v>45429</v>
      </c>
      <c r="B156" s="3">
        <v>37.049999999999997</v>
      </c>
      <c r="C156" s="3">
        <f t="shared" si="11"/>
        <v>3.8105912020173702E-2</v>
      </c>
      <c r="D156" s="3">
        <f t="shared" si="12"/>
        <v>3.7397814240026861E-2</v>
      </c>
      <c r="E156" s="3">
        <f t="shared" si="10"/>
        <v>3.5247805535394763E-2</v>
      </c>
      <c r="F156" s="4">
        <f t="shared" si="13"/>
        <v>1.2424077950610058E-3</v>
      </c>
      <c r="G156" s="1">
        <f t="shared" si="14"/>
        <v>2.5252190956524507E-6</v>
      </c>
    </row>
    <row r="157" spans="1:7" x14ac:dyDescent="0.3">
      <c r="A157" s="2">
        <v>45428</v>
      </c>
      <c r="B157" s="3">
        <v>35.69</v>
      </c>
      <c r="C157" s="3">
        <f t="shared" si="11"/>
        <v>7.0485902819435939E-2</v>
      </c>
      <c r="D157" s="3">
        <f t="shared" si="12"/>
        <v>6.8112660179420942E-2</v>
      </c>
      <c r="E157" s="3">
        <f t="shared" si="10"/>
        <v>6.5962651474788844E-2</v>
      </c>
      <c r="F157" s="4">
        <f t="shared" si="13"/>
        <v>4.3510713895844625E-3</v>
      </c>
      <c r="G157" s="1">
        <f t="shared" si="14"/>
        <v>8.8436410357407771E-6</v>
      </c>
    </row>
    <row r="158" spans="1:7" x14ac:dyDescent="0.3">
      <c r="A158" s="2">
        <v>45427</v>
      </c>
      <c r="B158" s="3">
        <v>33.340000000000003</v>
      </c>
      <c r="C158" s="3">
        <f t="shared" si="11"/>
        <v>2.4900092222563855E-2</v>
      </c>
      <c r="D158" s="3">
        <f t="shared" si="12"/>
        <v>2.4595136837388017E-2</v>
      </c>
      <c r="E158" s="3">
        <f t="shared" si="10"/>
        <v>2.2445128132755919E-2</v>
      </c>
      <c r="F158" s="4">
        <f t="shared" si="13"/>
        <v>5.0378377689583125E-4</v>
      </c>
      <c r="G158" s="1">
        <f t="shared" si="14"/>
        <v>1.0239507660484376E-6</v>
      </c>
    </row>
    <row r="159" spans="1:7" x14ac:dyDescent="0.3">
      <c r="A159" s="2">
        <v>45426</v>
      </c>
      <c r="B159" s="3">
        <v>32.53</v>
      </c>
      <c r="C159" s="3">
        <f t="shared" si="11"/>
        <v>7.50165234633179E-2</v>
      </c>
      <c r="D159" s="3">
        <f t="shared" si="12"/>
        <v>7.2336032125050312E-2</v>
      </c>
      <c r="E159" s="3">
        <f t="shared" si="10"/>
        <v>7.0186023420418214E-2</v>
      </c>
      <c r="F159" s="4">
        <f t="shared" si="13"/>
        <v>4.9260778835714938E-3</v>
      </c>
      <c r="G159" s="1">
        <f t="shared" si="14"/>
        <v>1.001235342189328E-5</v>
      </c>
    </row>
    <row r="160" spans="1:7" x14ac:dyDescent="0.3">
      <c r="A160" s="2">
        <v>45425</v>
      </c>
      <c r="B160" s="3">
        <v>30.26</v>
      </c>
      <c r="C160" s="3">
        <f t="shared" si="11"/>
        <v>1.1363636363636359E-2</v>
      </c>
      <c r="D160" s="3">
        <f t="shared" si="12"/>
        <v>1.1299555253933466E-2</v>
      </c>
      <c r="E160" s="3">
        <f t="shared" si="10"/>
        <v>9.149546549301368E-3</v>
      </c>
      <c r="F160" s="4">
        <f t="shared" si="13"/>
        <v>8.3714202057832575E-5</v>
      </c>
      <c r="G160" s="1">
        <f t="shared" si="14"/>
        <v>1.7015081719071661E-7</v>
      </c>
    </row>
    <row r="161" spans="1:7" x14ac:dyDescent="0.3">
      <c r="A161" s="2">
        <v>45422</v>
      </c>
      <c r="B161" s="3">
        <v>29.92</v>
      </c>
      <c r="C161" s="3">
        <f t="shared" si="11"/>
        <v>-1.6113120683985481E-2</v>
      </c>
      <c r="D161" s="3">
        <f t="shared" si="12"/>
        <v>-1.6244348582996768E-2</v>
      </c>
      <c r="E161" s="3">
        <f t="shared" si="10"/>
        <v>-1.8394357287628865E-2</v>
      </c>
      <c r="F161" s="4">
        <f t="shared" si="13"/>
        <v>3.3835238002494515E-4</v>
      </c>
      <c r="G161" s="1">
        <f t="shared" si="14"/>
        <v>6.8770808948159584E-7</v>
      </c>
    </row>
    <row r="162" spans="1:7" x14ac:dyDescent="0.3">
      <c r="A162" s="2">
        <v>45421</v>
      </c>
      <c r="B162" s="3">
        <v>30.41</v>
      </c>
      <c r="C162" s="3">
        <f t="shared" si="11"/>
        <v>7.1151814019020765E-2</v>
      </c>
      <c r="D162" s="3">
        <f t="shared" si="12"/>
        <v>6.873453120439349E-2</v>
      </c>
      <c r="E162" s="3">
        <f t="shared" si="10"/>
        <v>6.6584522499761392E-2</v>
      </c>
      <c r="F162" s="4">
        <f t="shared" si="13"/>
        <v>4.4334986365212308E-3</v>
      </c>
      <c r="G162" s="1">
        <f t="shared" si="14"/>
        <v>9.0111760904903072E-6</v>
      </c>
    </row>
    <row r="163" spans="1:7" x14ac:dyDescent="0.3">
      <c r="A163" s="2">
        <v>45420</v>
      </c>
      <c r="B163" s="3">
        <v>28.39</v>
      </c>
      <c r="C163" s="3">
        <f t="shared" si="11"/>
        <v>-9.4207955338450645E-3</v>
      </c>
      <c r="D163" s="3">
        <f t="shared" si="12"/>
        <v>-9.465451915146009E-3</v>
      </c>
      <c r="E163" s="3">
        <f t="shared" si="10"/>
        <v>-1.1615460619778107E-2</v>
      </c>
      <c r="F163" s="4">
        <f t="shared" si="13"/>
        <v>1.34918925409616E-4</v>
      </c>
      <c r="G163" s="1">
        <f t="shared" si="14"/>
        <v>2.7422545814962602E-7</v>
      </c>
    </row>
    <row r="164" spans="1:7" x14ac:dyDescent="0.3">
      <c r="A164" s="2">
        <v>45419</v>
      </c>
      <c r="B164" s="3">
        <v>28.66</v>
      </c>
      <c r="C164" s="3">
        <f t="shared" si="11"/>
        <v>-5.4125412541254143E-2</v>
      </c>
      <c r="D164" s="3">
        <f t="shared" si="12"/>
        <v>-5.5645290115297681E-2</v>
      </c>
      <c r="E164" s="3">
        <f t="shared" si="10"/>
        <v>-5.7795298819929779E-2</v>
      </c>
      <c r="F164" s="4">
        <f t="shared" si="13"/>
        <v>3.3402965656849763E-3</v>
      </c>
      <c r="G164" s="1">
        <f t="shared" si="14"/>
        <v>6.7892206619613337E-6</v>
      </c>
    </row>
    <row r="165" spans="1:7" x14ac:dyDescent="0.3">
      <c r="A165" s="2">
        <v>45418</v>
      </c>
      <c r="B165" s="3">
        <v>30.3</v>
      </c>
      <c r="C165" s="3">
        <f t="shared" si="11"/>
        <v>-4.5368620037807117E-2</v>
      </c>
      <c r="D165" s="3">
        <f t="shared" si="12"/>
        <v>-4.6430002582939431E-2</v>
      </c>
      <c r="E165" s="3">
        <f t="shared" si="10"/>
        <v>-4.8580011287571528E-2</v>
      </c>
      <c r="F165" s="4">
        <f t="shared" si="13"/>
        <v>2.3600174967005772E-3</v>
      </c>
      <c r="G165" s="1">
        <f t="shared" si="14"/>
        <v>4.7967835298792221E-6</v>
      </c>
    </row>
    <row r="166" spans="1:7" x14ac:dyDescent="0.3">
      <c r="A166" s="2">
        <v>45415</v>
      </c>
      <c r="B166" s="3">
        <v>31.74</v>
      </c>
      <c r="C166" s="3">
        <f t="shared" si="11"/>
        <v>4.2022324359816073E-2</v>
      </c>
      <c r="D166" s="3">
        <f t="shared" si="12"/>
        <v>4.1163367631247234E-2</v>
      </c>
      <c r="E166" s="3">
        <f t="shared" si="10"/>
        <v>3.9013358926615137E-2</v>
      </c>
      <c r="F166" s="4">
        <f t="shared" si="13"/>
        <v>1.5220421747369009E-3</v>
      </c>
      <c r="G166" s="1">
        <f t="shared" si="14"/>
        <v>3.0935816559693106E-6</v>
      </c>
    </row>
    <row r="167" spans="1:7" x14ac:dyDescent="0.3">
      <c r="A167" s="2">
        <v>45414</v>
      </c>
      <c r="B167" s="3">
        <v>30.46</v>
      </c>
      <c r="C167" s="3">
        <f t="shared" si="11"/>
        <v>-7.4445457307809049E-2</v>
      </c>
      <c r="D167" s="3">
        <f t="shared" si="12"/>
        <v>-7.7362215488232675E-2</v>
      </c>
      <c r="E167" s="3">
        <f t="shared" si="10"/>
        <v>-7.9512224192864772E-2</v>
      </c>
      <c r="F167" s="4">
        <f t="shared" si="13"/>
        <v>6.3221937960963896E-3</v>
      </c>
      <c r="G167" s="1">
        <f t="shared" si="14"/>
        <v>1.2849987390439817E-5</v>
      </c>
    </row>
    <row r="168" spans="1:7" x14ac:dyDescent="0.3">
      <c r="A168" s="2">
        <v>45412</v>
      </c>
      <c r="B168" s="3">
        <v>32.909999999999997</v>
      </c>
      <c r="C168" s="3">
        <f t="shared" si="11"/>
        <v>-6.1858608893956724E-2</v>
      </c>
      <c r="D168" s="3">
        <f t="shared" si="12"/>
        <v>-6.385460454873372E-2</v>
      </c>
      <c r="E168" s="3">
        <f t="shared" si="10"/>
        <v>-6.6004613253365818E-2</v>
      </c>
      <c r="F168" s="4">
        <f t="shared" si="13"/>
        <v>4.3566089707263948E-3</v>
      </c>
      <c r="G168" s="1">
        <f t="shared" si="14"/>
        <v>8.8548962819642166E-6</v>
      </c>
    </row>
    <row r="169" spans="1:7" x14ac:dyDescent="0.3">
      <c r="A169" s="2">
        <v>45411</v>
      </c>
      <c r="B169" s="3">
        <v>35.08</v>
      </c>
      <c r="C169" s="3">
        <f t="shared" si="11"/>
        <v>1.2994513427663751E-2</v>
      </c>
      <c r="D169" s="3">
        <f t="shared" si="12"/>
        <v>1.2910809089651492E-2</v>
      </c>
      <c r="E169" s="3">
        <f t="shared" si="10"/>
        <v>1.0760800385019394E-2</v>
      </c>
      <c r="F169" s="4">
        <f t="shared" si="13"/>
        <v>1.1579482492623353E-4</v>
      </c>
      <c r="G169" s="1">
        <f t="shared" si="14"/>
        <v>2.353553352159218E-7</v>
      </c>
    </row>
    <row r="170" spans="1:7" x14ac:dyDescent="0.3">
      <c r="A170" s="2">
        <v>45408</v>
      </c>
      <c r="B170" s="3">
        <v>34.630000000000003</v>
      </c>
      <c r="C170" s="3">
        <f t="shared" si="11"/>
        <v>4.3386562217535549E-2</v>
      </c>
      <c r="D170" s="3">
        <f t="shared" si="12"/>
        <v>4.2471732682447506E-2</v>
      </c>
      <c r="E170" s="3">
        <f t="shared" si="10"/>
        <v>4.0321723977815409E-2</v>
      </c>
      <c r="F170" s="4">
        <f t="shared" si="13"/>
        <v>1.625841424543134E-3</v>
      </c>
      <c r="G170" s="1">
        <f t="shared" si="14"/>
        <v>3.3045557409413294E-6</v>
      </c>
    </row>
    <row r="171" spans="1:7" x14ac:dyDescent="0.3">
      <c r="A171" s="2">
        <v>45407</v>
      </c>
      <c r="B171" s="3">
        <v>33.19</v>
      </c>
      <c r="C171" s="3">
        <f t="shared" si="11"/>
        <v>7.515387107223831E-2</v>
      </c>
      <c r="D171" s="3">
        <f t="shared" si="12"/>
        <v>7.2463787217815268E-2</v>
      </c>
      <c r="E171" s="3">
        <f t="shared" si="10"/>
        <v>7.031377851318317E-2</v>
      </c>
      <c r="F171" s="4">
        <f t="shared" si="13"/>
        <v>4.9440274488009792E-3</v>
      </c>
      <c r="G171" s="1">
        <f t="shared" si="14"/>
        <v>1.004883627805077E-5</v>
      </c>
    </row>
    <row r="172" spans="1:7" x14ac:dyDescent="0.3">
      <c r="A172" s="2">
        <v>45406</v>
      </c>
      <c r="B172" s="3">
        <v>30.87</v>
      </c>
      <c r="C172" s="3">
        <f t="shared" si="11"/>
        <v>7.4860724233983364E-2</v>
      </c>
      <c r="D172" s="3">
        <f t="shared" si="12"/>
        <v>7.2191094334044581E-2</v>
      </c>
      <c r="E172" s="3">
        <f t="shared" si="10"/>
        <v>7.0041085629412483E-2</v>
      </c>
      <c r="F172" s="4">
        <f t="shared" si="13"/>
        <v>4.9057536761466921E-3</v>
      </c>
      <c r="G172" s="1">
        <f t="shared" si="14"/>
        <v>9.9710440572087241E-6</v>
      </c>
    </row>
    <row r="173" spans="1:7" x14ac:dyDescent="0.3">
      <c r="A173" s="2">
        <v>45405</v>
      </c>
      <c r="B173" s="3">
        <v>28.72</v>
      </c>
      <c r="C173" s="3">
        <f t="shared" si="11"/>
        <v>3.9073806078147547E-2</v>
      </c>
      <c r="D173" s="3">
        <f t="shared" si="12"/>
        <v>3.8329745280554155E-2</v>
      </c>
      <c r="E173" s="3">
        <f t="shared" si="10"/>
        <v>3.6179736575922057E-2</v>
      </c>
      <c r="F173" s="4">
        <f t="shared" si="13"/>
        <v>1.3089733387031124E-3</v>
      </c>
      <c r="G173" s="1">
        <f t="shared" si="14"/>
        <v>2.6605149160632366E-6</v>
      </c>
    </row>
    <row r="174" spans="1:7" x14ac:dyDescent="0.3">
      <c r="A174" s="2">
        <v>45404</v>
      </c>
      <c r="B174" s="3">
        <v>27.64</v>
      </c>
      <c r="C174" s="3">
        <f t="shared" si="11"/>
        <v>7.5068066900038879E-2</v>
      </c>
      <c r="D174" s="3">
        <f t="shared" si="12"/>
        <v>7.2383977621671106E-2</v>
      </c>
      <c r="E174" s="3">
        <f t="shared" si="10"/>
        <v>7.0233968917039008E-2</v>
      </c>
      <c r="F174" s="4">
        <f t="shared" si="13"/>
        <v>4.9328103898396017E-3</v>
      </c>
      <c r="G174" s="1">
        <f t="shared" si="14"/>
        <v>1.0026037377722767E-5</v>
      </c>
    </row>
    <row r="175" spans="1:7" x14ac:dyDescent="0.3">
      <c r="A175" s="2">
        <v>45401</v>
      </c>
      <c r="B175" s="3">
        <v>25.71</v>
      </c>
      <c r="C175" s="3">
        <f t="shared" si="11"/>
        <v>7.4832775919732406E-2</v>
      </c>
      <c r="D175" s="3">
        <f t="shared" si="12"/>
        <v>7.2165092195367153E-2</v>
      </c>
      <c r="E175" s="3">
        <f t="shared" si="10"/>
        <v>7.0015083490735056E-2</v>
      </c>
      <c r="F175" s="4">
        <f t="shared" si="13"/>
        <v>4.9021119162146005E-3</v>
      </c>
      <c r="G175" s="1">
        <f t="shared" si="14"/>
        <v>9.9636421061272369E-6</v>
      </c>
    </row>
    <row r="176" spans="1:7" x14ac:dyDescent="0.3">
      <c r="A176" s="2">
        <v>45400</v>
      </c>
      <c r="B176" s="3">
        <v>23.92</v>
      </c>
      <c r="C176" s="3">
        <f t="shared" si="11"/>
        <v>4.86628671635249E-2</v>
      </c>
      <c r="D176" s="3">
        <f t="shared" si="12"/>
        <v>4.7515892786134516E-2</v>
      </c>
      <c r="E176" s="3">
        <f t="shared" si="10"/>
        <v>4.5365884081502418E-2</v>
      </c>
      <c r="F176" s="4">
        <f t="shared" si="13"/>
        <v>2.0580634384963145E-3</v>
      </c>
      <c r="G176" s="1">
        <f t="shared" si="14"/>
        <v>4.183055769301452E-6</v>
      </c>
    </row>
    <row r="177" spans="1:7" x14ac:dyDescent="0.3">
      <c r="A177" s="2">
        <v>45399</v>
      </c>
      <c r="B177" s="3">
        <v>22.81</v>
      </c>
      <c r="C177" s="3">
        <f t="shared" si="11"/>
        <v>2.1953405017921077E-2</v>
      </c>
      <c r="D177" s="3">
        <f t="shared" si="12"/>
        <v>2.1715898783186419E-2</v>
      </c>
      <c r="E177" s="3">
        <f t="shared" si="10"/>
        <v>1.9565890078554322E-2</v>
      </c>
      <c r="F177" s="4">
        <f t="shared" si="13"/>
        <v>3.8282405456607045E-4</v>
      </c>
      <c r="G177" s="1">
        <f t="shared" si="14"/>
        <v>7.7809767188225695E-7</v>
      </c>
    </row>
    <row r="178" spans="1:7" x14ac:dyDescent="0.3">
      <c r="A178" s="2">
        <v>45398</v>
      </c>
      <c r="B178" s="3">
        <v>22.32</v>
      </c>
      <c r="C178" s="3">
        <f t="shared" si="11"/>
        <v>7.5144508670520166E-2</v>
      </c>
      <c r="D178" s="3">
        <f t="shared" si="12"/>
        <v>7.2455079215422311E-2</v>
      </c>
      <c r="E178" s="3">
        <f t="shared" si="10"/>
        <v>7.0305070510790213E-2</v>
      </c>
      <c r="F178" s="4">
        <f t="shared" si="13"/>
        <v>4.942802939527184E-3</v>
      </c>
      <c r="G178" s="1">
        <f t="shared" si="14"/>
        <v>1.0046347438063383E-5</v>
      </c>
    </row>
    <row r="179" spans="1:7" x14ac:dyDescent="0.3">
      <c r="A179" s="2">
        <v>45397</v>
      </c>
      <c r="B179" s="3">
        <v>20.76</v>
      </c>
      <c r="C179" s="3">
        <f t="shared" si="11"/>
        <v>7.5090626618332629E-2</v>
      </c>
      <c r="D179" s="3">
        <f t="shared" si="12"/>
        <v>7.2404961857264985E-2</v>
      </c>
      <c r="E179" s="3">
        <f t="shared" si="10"/>
        <v>7.0254953152632887E-2</v>
      </c>
      <c r="F179" s="4">
        <f t="shared" si="13"/>
        <v>4.9357584424786416E-3</v>
      </c>
      <c r="G179" s="1">
        <f t="shared" si="14"/>
        <v>1.0032029354631385E-5</v>
      </c>
    </row>
    <row r="180" spans="1:7" x14ac:dyDescent="0.3">
      <c r="A180" s="2">
        <v>45391</v>
      </c>
      <c r="B180" s="3">
        <v>19.309999999999999</v>
      </c>
      <c r="C180" s="3">
        <f t="shared" si="11"/>
        <v>-2.1287379624936729E-2</v>
      </c>
      <c r="D180" s="3">
        <f t="shared" si="12"/>
        <v>-2.1517223594101027E-2</v>
      </c>
      <c r="E180" s="3">
        <f t="shared" si="10"/>
        <v>-2.3667232298733125E-2</v>
      </c>
      <c r="F180" s="4">
        <f t="shared" si="13"/>
        <v>5.6013788468219647E-4</v>
      </c>
      <c r="G180" s="1">
        <f t="shared" si="14"/>
        <v>1.1384916355329197E-6</v>
      </c>
    </row>
    <row r="181" spans="1:7" x14ac:dyDescent="0.3">
      <c r="A181" s="2">
        <v>45390</v>
      </c>
      <c r="B181" s="3">
        <v>19.73</v>
      </c>
      <c r="C181" s="3">
        <f t="shared" si="11"/>
        <v>7.5204359673024468E-2</v>
      </c>
      <c r="D181" s="3">
        <f t="shared" si="12"/>
        <v>7.2510745533944695E-2</v>
      </c>
      <c r="E181" s="3">
        <f t="shared" si="10"/>
        <v>7.0360736829312598E-2</v>
      </c>
      <c r="F181" s="4">
        <f t="shared" si="13"/>
        <v>4.9506332871637861E-3</v>
      </c>
      <c r="G181" s="1">
        <f t="shared" si="14"/>
        <v>1.0062262778788183E-5</v>
      </c>
    </row>
    <row r="182" spans="1:7" x14ac:dyDescent="0.3">
      <c r="A182" s="2">
        <v>45386</v>
      </c>
      <c r="B182" s="3">
        <v>18.350000000000001</v>
      </c>
      <c r="C182" s="3">
        <f t="shared" si="11"/>
        <v>-8.6439762290653772E-3</v>
      </c>
      <c r="D182" s="3">
        <f t="shared" si="12"/>
        <v>-8.6815520848269202E-3</v>
      </c>
      <c r="E182" s="3">
        <f t="shared" si="10"/>
        <v>-1.0831560789459018E-2</v>
      </c>
      <c r="F182" s="4">
        <f t="shared" si="13"/>
        <v>1.1732270913574605E-4</v>
      </c>
      <c r="G182" s="1">
        <f t="shared" si="14"/>
        <v>2.384607909263131E-7</v>
      </c>
    </row>
    <row r="183" spans="1:7" x14ac:dyDescent="0.3">
      <c r="A183" s="2">
        <v>45385</v>
      </c>
      <c r="B183" s="3">
        <v>18.510000000000002</v>
      </c>
      <c r="C183" s="3">
        <f t="shared" si="11"/>
        <v>4.8131370328425904E-2</v>
      </c>
      <c r="D183" s="3">
        <f t="shared" si="12"/>
        <v>4.7008931409592211E-2</v>
      </c>
      <c r="E183" s="3">
        <f t="shared" si="10"/>
        <v>4.4858922704960114E-2</v>
      </c>
      <c r="F183" s="4">
        <f t="shared" si="13"/>
        <v>2.012322946249586E-3</v>
      </c>
      <c r="G183" s="1">
        <f t="shared" si="14"/>
        <v>4.0900872891251745E-6</v>
      </c>
    </row>
    <row r="184" spans="1:7" x14ac:dyDescent="0.3">
      <c r="A184" s="2">
        <v>45384</v>
      </c>
      <c r="B184" s="3">
        <v>17.66</v>
      </c>
      <c r="C184" s="3">
        <f t="shared" si="11"/>
        <v>7.4863055386488159E-2</v>
      </c>
      <c r="D184" s="3">
        <f t="shared" si="12"/>
        <v>7.2193263126637292E-2</v>
      </c>
      <c r="E184" s="3">
        <f t="shared" si="10"/>
        <v>7.0043254422005194E-2</v>
      </c>
      <c r="F184" s="4">
        <f t="shared" si="13"/>
        <v>4.9060574900257501E-3</v>
      </c>
      <c r="G184" s="1">
        <f t="shared" si="14"/>
        <v>9.9716615650929873E-6</v>
      </c>
    </row>
    <row r="185" spans="1:7" x14ac:dyDescent="0.3">
      <c r="A185" s="2">
        <v>45383</v>
      </c>
      <c r="B185" s="3">
        <v>16.43</v>
      </c>
      <c r="C185" s="3">
        <f t="shared" si="11"/>
        <v>7.5261780104712073E-2</v>
      </c>
      <c r="D185" s="3">
        <f t="shared" si="12"/>
        <v>7.2564148310802198E-2</v>
      </c>
      <c r="E185" s="3">
        <f t="shared" si="10"/>
        <v>7.0414139606170101E-2</v>
      </c>
      <c r="F185" s="4">
        <f t="shared" si="13"/>
        <v>4.9581510564772127E-3</v>
      </c>
      <c r="G185" s="1">
        <f t="shared" si="14"/>
        <v>1.0077542797717913E-5</v>
      </c>
    </row>
    <row r="186" spans="1:7" x14ac:dyDescent="0.3">
      <c r="A186" s="2">
        <v>45380</v>
      </c>
      <c r="B186" s="3">
        <v>15.28</v>
      </c>
      <c r="C186" s="3">
        <f t="shared" si="11"/>
        <v>-1.7994858611825267E-2</v>
      </c>
      <c r="D186" s="3">
        <f t="shared" si="12"/>
        <v>-1.815873501187118E-2</v>
      </c>
      <c r="E186" s="3">
        <f t="shared" si="10"/>
        <v>-2.0308743716503277E-2</v>
      </c>
      <c r="F186" s="4">
        <f t="shared" si="13"/>
        <v>4.1244507134261134E-4</v>
      </c>
      <c r="G186" s="1">
        <f t="shared" si="14"/>
        <v>8.3830299053376292E-7</v>
      </c>
    </row>
    <row r="187" spans="1:7" x14ac:dyDescent="0.3">
      <c r="A187" s="2">
        <v>45379</v>
      </c>
      <c r="B187" s="3">
        <v>15.56</v>
      </c>
      <c r="C187" s="3">
        <f t="shared" si="11"/>
        <v>-1.7676767676767638E-2</v>
      </c>
      <c r="D187" s="3">
        <f t="shared" si="12"/>
        <v>-1.7834867636034198E-2</v>
      </c>
      <c r="E187" s="3">
        <f t="shared" si="10"/>
        <v>-1.9984876340666296E-2</v>
      </c>
      <c r="F187" s="4">
        <f t="shared" si="13"/>
        <v>3.9939528235172347E-4</v>
      </c>
      <c r="G187" s="1">
        <f t="shared" si="14"/>
        <v>8.1177902917016961E-7</v>
      </c>
    </row>
    <row r="188" spans="1:7" x14ac:dyDescent="0.3">
      <c r="A188" s="2">
        <v>45378</v>
      </c>
      <c r="B188" s="3">
        <v>15.84</v>
      </c>
      <c r="C188" s="3">
        <f t="shared" si="11"/>
        <v>6.7385444743935305E-2</v>
      </c>
      <c r="D188" s="3">
        <f t="shared" si="12"/>
        <v>6.5212148647045359E-2</v>
      </c>
      <c r="E188" s="3">
        <f t="shared" si="10"/>
        <v>6.3062139942413262E-2</v>
      </c>
      <c r="F188" s="4">
        <f t="shared" si="13"/>
        <v>3.9768334941165141E-3</v>
      </c>
      <c r="G188" s="1">
        <f t="shared" si="14"/>
        <v>8.0829949067408831E-6</v>
      </c>
    </row>
    <row r="189" spans="1:7" x14ac:dyDescent="0.3">
      <c r="A189" s="2">
        <v>45377</v>
      </c>
      <c r="B189" s="3">
        <v>14.84</v>
      </c>
      <c r="C189" s="3">
        <f t="shared" si="11"/>
        <v>4.0595399188092353E-3</v>
      </c>
      <c r="D189" s="3">
        <f t="shared" si="12"/>
        <v>4.0513222191787242E-3</v>
      </c>
      <c r="E189" s="3">
        <f t="shared" si="10"/>
        <v>1.9013135145466271E-3</v>
      </c>
      <c r="F189" s="4">
        <f t="shared" si="13"/>
        <v>3.614993080597647E-6</v>
      </c>
      <c r="G189" s="1">
        <f t="shared" si="14"/>
        <v>7.3475469117838357E-9</v>
      </c>
    </row>
    <row r="190" spans="1:7" x14ac:dyDescent="0.3">
      <c r="A190" s="2">
        <v>45376</v>
      </c>
      <c r="B190" s="3">
        <v>14.78</v>
      </c>
      <c r="C190" s="3">
        <f t="shared" si="11"/>
        <v>-2.6990553306343403E-3</v>
      </c>
      <c r="D190" s="3">
        <f t="shared" si="12"/>
        <v>-2.7027043478851389E-3</v>
      </c>
      <c r="E190" s="3">
        <f t="shared" si="10"/>
        <v>-4.852713052517236E-3</v>
      </c>
      <c r="F190" s="4">
        <f t="shared" si="13"/>
        <v>2.3548823970071151E-5</v>
      </c>
      <c r="G190" s="1">
        <f t="shared" si="14"/>
        <v>4.7863463353803149E-8</v>
      </c>
    </row>
    <row r="191" spans="1:7" x14ac:dyDescent="0.3">
      <c r="A191" s="2">
        <v>45373</v>
      </c>
      <c r="B191" s="3">
        <v>14.82</v>
      </c>
      <c r="C191" s="3">
        <f t="shared" si="11"/>
        <v>1.1604095563139927E-2</v>
      </c>
      <c r="D191" s="3">
        <f t="shared" si="12"/>
        <v>1.1537284404864599E-2</v>
      </c>
      <c r="E191" s="3">
        <f t="shared" si="10"/>
        <v>9.3872757002325009E-3</v>
      </c>
      <c r="F191" s="4">
        <f t="shared" si="13"/>
        <v>8.8120945072175591E-5</v>
      </c>
      <c r="G191" s="1">
        <f t="shared" si="14"/>
        <v>1.7910761193531624E-7</v>
      </c>
    </row>
    <row r="192" spans="1:7" x14ac:dyDescent="0.3">
      <c r="A192" s="2">
        <v>45372</v>
      </c>
      <c r="B192" s="3">
        <v>14.65</v>
      </c>
      <c r="C192" s="3">
        <f t="shared" si="11"/>
        <v>-2.1376085504342036E-2</v>
      </c>
      <c r="D192" s="3">
        <f t="shared" si="12"/>
        <v>-2.1607862968460661E-2</v>
      </c>
      <c r="E192" s="3">
        <f t="shared" si="10"/>
        <v>-2.3757871673092758E-2</v>
      </c>
      <c r="F192" s="4">
        <f t="shared" si="13"/>
        <v>5.644364664351433E-4</v>
      </c>
      <c r="G192" s="1">
        <f t="shared" si="14"/>
        <v>1.1472285903153319E-6</v>
      </c>
    </row>
    <row r="193" spans="1:7" x14ac:dyDescent="0.3">
      <c r="A193" s="2">
        <v>45371</v>
      </c>
      <c r="B193" s="3">
        <v>14.97</v>
      </c>
      <c r="C193" s="3">
        <f t="shared" si="11"/>
        <v>2.0080321285141324E-3</v>
      </c>
      <c r="D193" s="3">
        <f t="shared" si="12"/>
        <v>2.006018726865766E-3</v>
      </c>
      <c r="E193" s="3">
        <f t="shared" si="10"/>
        <v>-1.4398997776633119E-4</v>
      </c>
      <c r="F193" s="4">
        <f t="shared" si="13"/>
        <v>2.0733113697148552E-8</v>
      </c>
      <c r="G193" s="1">
        <f t="shared" si="14"/>
        <v>4.2140474994204377E-11</v>
      </c>
    </row>
    <row r="194" spans="1:7" x14ac:dyDescent="0.3">
      <c r="A194" s="2">
        <v>45370</v>
      </c>
      <c r="B194" s="3">
        <v>14.94</v>
      </c>
      <c r="C194" s="3">
        <f t="shared" si="11"/>
        <v>6.6979236436703199E-4</v>
      </c>
      <c r="D194" s="3">
        <f t="shared" si="12"/>
        <v>6.6956815357222291E-4</v>
      </c>
      <c r="E194" s="3">
        <f t="shared" si="10"/>
        <v>-1.4804405510598743E-3</v>
      </c>
      <c r="F194" s="4">
        <f t="shared" si="13"/>
        <v>2.1917042252224644E-6</v>
      </c>
      <c r="G194" s="1">
        <f t="shared" si="14"/>
        <v>4.454683384598505E-9</v>
      </c>
    </row>
    <row r="195" spans="1:7" x14ac:dyDescent="0.3">
      <c r="A195" s="2">
        <v>45369</v>
      </c>
      <c r="B195" s="3">
        <v>14.93</v>
      </c>
      <c r="C195" s="3">
        <f t="shared" si="11"/>
        <v>-1.5171503957783669E-2</v>
      </c>
      <c r="D195" s="3">
        <f t="shared" si="12"/>
        <v>-1.5287768663126601E-2</v>
      </c>
      <c r="E195" s="3">
        <f t="shared" ref="E195:E258" si="15">D195-$H$3</f>
        <v>-1.7437777367758697E-2</v>
      </c>
      <c r="F195" s="4">
        <f t="shared" si="13"/>
        <v>3.040760795275174E-4</v>
      </c>
      <c r="G195" s="1">
        <f t="shared" si="14"/>
        <v>6.1804081204779963E-7</v>
      </c>
    </row>
    <row r="196" spans="1:7" x14ac:dyDescent="0.3">
      <c r="A196" s="2">
        <v>45366</v>
      </c>
      <c r="B196" s="3">
        <v>15.16</v>
      </c>
      <c r="C196" s="3">
        <f t="shared" ref="C196:C259" si="16">(B196-B197)/B197</f>
        <v>-7.2036673215454773E-3</v>
      </c>
      <c r="D196" s="3">
        <f t="shared" ref="D196:D259" si="17">LN(B196/B197)</f>
        <v>-7.2297390163153794E-3</v>
      </c>
      <c r="E196" s="3">
        <f t="shared" si="15"/>
        <v>-9.3797477209474761E-3</v>
      </c>
      <c r="F196" s="4">
        <f t="shared" ref="F196:F259" si="18">(E196)^2</f>
        <v>8.7979667308619379E-5</v>
      </c>
      <c r="G196" s="1">
        <f t="shared" ref="G196:G259" si="19">F196/492</f>
        <v>1.7882046200938898E-7</v>
      </c>
    </row>
    <row r="197" spans="1:7" x14ac:dyDescent="0.3">
      <c r="A197" s="2">
        <v>45365</v>
      </c>
      <c r="B197" s="3">
        <v>15.27</v>
      </c>
      <c r="C197" s="3">
        <f t="shared" si="16"/>
        <v>4.232081911262793E-2</v>
      </c>
      <c r="D197" s="3">
        <f t="shared" si="17"/>
        <v>4.1449783767464631E-2</v>
      </c>
      <c r="E197" s="3">
        <f t="shared" si="15"/>
        <v>3.9299775062832533E-2</v>
      </c>
      <c r="F197" s="4">
        <f t="shared" si="18"/>
        <v>1.5444723199892338E-3</v>
      </c>
      <c r="G197" s="1">
        <f t="shared" si="19"/>
        <v>3.1391713820919383E-6</v>
      </c>
    </row>
    <row r="198" spans="1:7" x14ac:dyDescent="0.3">
      <c r="A198" s="2">
        <v>45364</v>
      </c>
      <c r="B198" s="3">
        <v>14.65</v>
      </c>
      <c r="C198" s="3">
        <f t="shared" si="16"/>
        <v>-5.1779935275080839E-2</v>
      </c>
      <c r="D198" s="3">
        <f t="shared" si="17"/>
        <v>-5.3168667880678096E-2</v>
      </c>
      <c r="E198" s="3">
        <f t="shared" si="15"/>
        <v>-5.5318676585310193E-2</v>
      </c>
      <c r="F198" s="4">
        <f t="shared" si="18"/>
        <v>3.0601559791501461E-3</v>
      </c>
      <c r="G198" s="1">
        <f t="shared" si="19"/>
        <v>6.2198292259149309E-6</v>
      </c>
    </row>
    <row r="199" spans="1:7" x14ac:dyDescent="0.3">
      <c r="A199" s="2">
        <v>45363</v>
      </c>
      <c r="B199" s="3">
        <v>15.45</v>
      </c>
      <c r="C199" s="3">
        <f t="shared" si="16"/>
        <v>-4.5117428924598295E-2</v>
      </c>
      <c r="D199" s="3">
        <f t="shared" si="17"/>
        <v>-4.6166908286591139E-2</v>
      </c>
      <c r="E199" s="3">
        <f t="shared" si="15"/>
        <v>-4.8316916991223237E-2</v>
      </c>
      <c r="F199" s="4">
        <f t="shared" si="18"/>
        <v>2.3345244675367569E-3</v>
      </c>
      <c r="G199" s="1">
        <f t="shared" si="19"/>
        <v>4.7449684299527579E-6</v>
      </c>
    </row>
    <row r="200" spans="1:7" x14ac:dyDescent="0.3">
      <c r="A200" s="2">
        <v>45362</v>
      </c>
      <c r="B200" s="3">
        <v>16.18</v>
      </c>
      <c r="C200" s="3">
        <f t="shared" si="16"/>
        <v>3.7220843672455782E-3</v>
      </c>
      <c r="D200" s="3">
        <f t="shared" si="17"/>
        <v>3.7151745518633778E-3</v>
      </c>
      <c r="E200" s="3">
        <f t="shared" si="15"/>
        <v>1.5651658472312807E-3</v>
      </c>
      <c r="F200" s="4">
        <f t="shared" si="18"/>
        <v>2.4497441293392125E-6</v>
      </c>
      <c r="G200" s="1">
        <f t="shared" si="19"/>
        <v>4.9791547344292936E-9</v>
      </c>
    </row>
    <row r="201" spans="1:7" x14ac:dyDescent="0.3">
      <c r="A201" s="2">
        <v>45359</v>
      </c>
      <c r="B201" s="3">
        <v>16.12</v>
      </c>
      <c r="C201" s="3">
        <f t="shared" si="16"/>
        <v>6.8707058088694206E-3</v>
      </c>
      <c r="D201" s="3">
        <f t="shared" si="17"/>
        <v>6.8472100698589618E-3</v>
      </c>
      <c r="E201" s="3">
        <f t="shared" si="15"/>
        <v>4.6972013652268642E-3</v>
      </c>
      <c r="F201" s="4">
        <f t="shared" si="18"/>
        <v>2.2063700665489118E-5</v>
      </c>
      <c r="G201" s="1">
        <f t="shared" si="19"/>
        <v>4.4844920051807152E-8</v>
      </c>
    </row>
    <row r="202" spans="1:7" x14ac:dyDescent="0.3">
      <c r="A202" s="2">
        <v>45358</v>
      </c>
      <c r="B202" s="3">
        <v>16.010000000000002</v>
      </c>
      <c r="C202" s="3">
        <f t="shared" si="16"/>
        <v>-1.9595835884874267E-2</v>
      </c>
      <c r="D202" s="3">
        <f t="shared" si="17"/>
        <v>-1.9790379973750192E-2</v>
      </c>
      <c r="E202" s="3">
        <f t="shared" si="15"/>
        <v>-2.1940388678382289E-2</v>
      </c>
      <c r="F202" s="4">
        <f t="shared" si="18"/>
        <v>4.8138065535848574E-4</v>
      </c>
      <c r="G202" s="1">
        <f t="shared" si="19"/>
        <v>9.7841596617578403E-7</v>
      </c>
    </row>
    <row r="203" spans="1:7" x14ac:dyDescent="0.3">
      <c r="A203" s="2">
        <v>45357</v>
      </c>
      <c r="B203" s="3">
        <v>16.329999999999998</v>
      </c>
      <c r="C203" s="3">
        <f t="shared" si="16"/>
        <v>2.5109855618330106E-2</v>
      </c>
      <c r="D203" s="3">
        <f t="shared" si="17"/>
        <v>2.479978306041641E-2</v>
      </c>
      <c r="E203" s="3">
        <f t="shared" si="15"/>
        <v>2.2649774355784313E-2</v>
      </c>
      <c r="F203" s="4">
        <f t="shared" si="18"/>
        <v>5.1301227836794466E-4</v>
      </c>
      <c r="G203" s="1">
        <f t="shared" si="19"/>
        <v>1.0427078828616762E-6</v>
      </c>
    </row>
    <row r="204" spans="1:7" x14ac:dyDescent="0.3">
      <c r="A204" s="2">
        <v>45356</v>
      </c>
      <c r="B204" s="3">
        <v>15.93</v>
      </c>
      <c r="C204" s="3">
        <f t="shared" si="16"/>
        <v>-4.3750000000000178E-3</v>
      </c>
      <c r="D204" s="3">
        <f t="shared" si="17"/>
        <v>-4.3845983178240986E-3</v>
      </c>
      <c r="E204" s="3">
        <f t="shared" si="15"/>
        <v>-6.5346070224561962E-3</v>
      </c>
      <c r="F204" s="4">
        <f t="shared" si="18"/>
        <v>4.2701088937933837E-5</v>
      </c>
      <c r="G204" s="1">
        <f t="shared" si="19"/>
        <v>8.6790831174662265E-8</v>
      </c>
    </row>
    <row r="205" spans="1:7" x14ac:dyDescent="0.3">
      <c r="A205" s="2">
        <v>45355</v>
      </c>
      <c r="B205" s="3">
        <v>16</v>
      </c>
      <c r="C205" s="3">
        <f t="shared" si="16"/>
        <v>5.656819610307973E-3</v>
      </c>
      <c r="D205" s="3">
        <f t="shared" si="17"/>
        <v>5.6408798900857062E-3</v>
      </c>
      <c r="E205" s="3">
        <f t="shared" si="15"/>
        <v>3.4908711854536091E-3</v>
      </c>
      <c r="F205" s="4">
        <f t="shared" si="18"/>
        <v>1.2186181633430286E-5</v>
      </c>
      <c r="G205" s="1">
        <f t="shared" si="19"/>
        <v>2.4768661856565621E-8</v>
      </c>
    </row>
    <row r="206" spans="1:7" x14ac:dyDescent="0.3">
      <c r="A206" s="2">
        <v>45352</v>
      </c>
      <c r="B206" s="3">
        <v>15.91</v>
      </c>
      <c r="C206" s="3">
        <f t="shared" si="16"/>
        <v>1.0800508259212194E-2</v>
      </c>
      <c r="D206" s="3">
        <f t="shared" si="17"/>
        <v>1.0742599360438327E-2</v>
      </c>
      <c r="E206" s="3">
        <f t="shared" si="15"/>
        <v>8.5925906558062294E-3</v>
      </c>
      <c r="F206" s="4">
        <f t="shared" si="18"/>
        <v>7.3832614178248523E-5</v>
      </c>
      <c r="G206" s="1">
        <f t="shared" si="19"/>
        <v>1.5006628898017994E-7</v>
      </c>
    </row>
    <row r="207" spans="1:7" x14ac:dyDescent="0.3">
      <c r="A207" s="2">
        <v>45351</v>
      </c>
      <c r="B207" s="3">
        <v>15.74</v>
      </c>
      <c r="C207" s="3">
        <f t="shared" si="16"/>
        <v>-1.0685103708359518E-2</v>
      </c>
      <c r="D207" s="3">
        <f t="shared" si="17"/>
        <v>-1.074259936043832E-2</v>
      </c>
      <c r="E207" s="3">
        <f t="shared" si="15"/>
        <v>-1.2892608065070418E-2</v>
      </c>
      <c r="F207" s="4">
        <f t="shared" si="18"/>
        <v>1.6621934271951878E-4</v>
      </c>
      <c r="G207" s="1">
        <f t="shared" si="19"/>
        <v>3.3784419251934711E-7</v>
      </c>
    </row>
    <row r="208" spans="1:7" x14ac:dyDescent="0.3">
      <c r="A208" s="2">
        <v>45350</v>
      </c>
      <c r="B208" s="3">
        <v>15.91</v>
      </c>
      <c r="C208" s="3">
        <f t="shared" si="16"/>
        <v>1.2586532410320689E-3</v>
      </c>
      <c r="D208" s="3">
        <f t="shared" si="17"/>
        <v>1.2578618010709291E-3</v>
      </c>
      <c r="E208" s="3">
        <f t="shared" si="15"/>
        <v>-8.9214690356116807E-4</v>
      </c>
      <c r="F208" s="4">
        <f t="shared" si="18"/>
        <v>7.9592609753378014E-7</v>
      </c>
      <c r="G208" s="1">
        <f t="shared" si="19"/>
        <v>1.6177359705971141E-9</v>
      </c>
    </row>
    <row r="209" spans="1:7" x14ac:dyDescent="0.3">
      <c r="A209" s="2">
        <v>45349</v>
      </c>
      <c r="B209" s="3">
        <v>15.89</v>
      </c>
      <c r="C209" s="3">
        <f t="shared" si="16"/>
        <v>-2.1551724137930904E-2</v>
      </c>
      <c r="D209" s="3">
        <f t="shared" si="17"/>
        <v>-2.1787354184907182E-2</v>
      </c>
      <c r="E209" s="3">
        <f t="shared" si="15"/>
        <v>-2.3937362889539279E-2</v>
      </c>
      <c r="F209" s="4">
        <f t="shared" si="18"/>
        <v>5.7299734210549227E-4</v>
      </c>
      <c r="G209" s="1">
        <f t="shared" si="19"/>
        <v>1.1646287441168542E-6</v>
      </c>
    </row>
    <row r="210" spans="1:7" x14ac:dyDescent="0.3">
      <c r="A210" s="2">
        <v>45348</v>
      </c>
      <c r="B210" s="3">
        <v>16.239999999999998</v>
      </c>
      <c r="C210" s="3">
        <f t="shared" si="16"/>
        <v>1.0578718108276175E-2</v>
      </c>
      <c r="D210" s="3">
        <f t="shared" si="17"/>
        <v>1.0523154984110538E-2</v>
      </c>
      <c r="E210" s="3">
        <f t="shared" si="15"/>
        <v>8.3731462794784401E-3</v>
      </c>
      <c r="F210" s="4">
        <f t="shared" si="18"/>
        <v>7.0109578617543638E-5</v>
      </c>
      <c r="G210" s="1">
        <f t="shared" si="19"/>
        <v>1.4249914353159277E-7</v>
      </c>
    </row>
    <row r="211" spans="1:7" x14ac:dyDescent="0.3">
      <c r="A211" s="2">
        <v>45345</v>
      </c>
      <c r="B211" s="3">
        <v>16.07</v>
      </c>
      <c r="C211" s="3">
        <f t="shared" si="16"/>
        <v>-6.2189054726355798E-4</v>
      </c>
      <c r="D211" s="3">
        <f t="shared" si="17"/>
        <v>-6.2208400139899286E-4</v>
      </c>
      <c r="E211" s="3">
        <f t="shared" si="15"/>
        <v>-2.7720927060310898E-3</v>
      </c>
      <c r="F211" s="4">
        <f t="shared" si="18"/>
        <v>7.6844979708307707E-6</v>
      </c>
      <c r="G211" s="1">
        <f t="shared" si="19"/>
        <v>1.5618898314696688E-8</v>
      </c>
    </row>
    <row r="212" spans="1:7" x14ac:dyDescent="0.3">
      <c r="A212" s="2">
        <v>45344</v>
      </c>
      <c r="B212" s="3">
        <v>16.079999999999998</v>
      </c>
      <c r="C212" s="3">
        <f t="shared" si="16"/>
        <v>2.2250476795931205E-2</v>
      </c>
      <c r="D212" s="3">
        <f t="shared" si="17"/>
        <v>2.2006546680633798E-2</v>
      </c>
      <c r="E212" s="3">
        <f t="shared" si="15"/>
        <v>1.98565379760017E-2</v>
      </c>
      <c r="F212" s="4">
        <f t="shared" si="18"/>
        <v>3.9428210039239771E-4</v>
      </c>
      <c r="G212" s="1">
        <f t="shared" si="19"/>
        <v>8.013863829113775E-7</v>
      </c>
    </row>
    <row r="213" spans="1:7" x14ac:dyDescent="0.3">
      <c r="A213" s="2">
        <v>45343</v>
      </c>
      <c r="B213" s="3">
        <v>15.73</v>
      </c>
      <c r="C213" s="3">
        <f t="shared" si="16"/>
        <v>6.3979526551503291E-3</v>
      </c>
      <c r="D213" s="3">
        <f t="shared" si="17"/>
        <v>6.3775726368011706E-3</v>
      </c>
      <c r="E213" s="3">
        <f t="shared" si="15"/>
        <v>4.227563932169073E-3</v>
      </c>
      <c r="F213" s="4">
        <f t="shared" si="18"/>
        <v>1.7872296800576833E-5</v>
      </c>
      <c r="G213" s="1">
        <f t="shared" si="19"/>
        <v>3.6325806505237466E-8</v>
      </c>
    </row>
    <row r="214" spans="1:7" x14ac:dyDescent="0.3">
      <c r="A214" s="2">
        <v>45342</v>
      </c>
      <c r="B214" s="3">
        <v>15.63</v>
      </c>
      <c r="C214" s="3">
        <f t="shared" si="16"/>
        <v>-5.3301029678982474E-2</v>
      </c>
      <c r="D214" s="3">
        <f t="shared" si="17"/>
        <v>-5.477411349865139E-2</v>
      </c>
      <c r="E214" s="3">
        <f t="shared" si="15"/>
        <v>-5.6924122203283488E-2</v>
      </c>
      <c r="F214" s="4">
        <f t="shared" si="18"/>
        <v>3.2403556886143521E-3</v>
      </c>
      <c r="G214" s="1">
        <f t="shared" si="19"/>
        <v>6.5860887979966506E-6</v>
      </c>
    </row>
    <row r="215" spans="1:7" x14ac:dyDescent="0.3">
      <c r="A215" s="2">
        <v>45341</v>
      </c>
      <c r="B215" s="3">
        <v>16.510000000000002</v>
      </c>
      <c r="C215" s="3">
        <f t="shared" si="16"/>
        <v>7.486979166666681E-2</v>
      </c>
      <c r="D215" s="3">
        <f t="shared" si="17"/>
        <v>7.2199530212510604E-2</v>
      </c>
      <c r="E215" s="3">
        <f t="shared" si="15"/>
        <v>7.0049521507878507E-2</v>
      </c>
      <c r="F215" s="4">
        <f t="shared" si="18"/>
        <v>4.9069354634827334E-3</v>
      </c>
      <c r="G215" s="1">
        <f t="shared" si="19"/>
        <v>9.9734460639892947E-6</v>
      </c>
    </row>
    <row r="216" spans="1:7" x14ac:dyDescent="0.3">
      <c r="A216" s="2">
        <v>45338</v>
      </c>
      <c r="B216" s="3">
        <v>15.36</v>
      </c>
      <c r="C216" s="3">
        <f t="shared" si="16"/>
        <v>7.4877536738978331E-2</v>
      </c>
      <c r="D216" s="3">
        <f t="shared" si="17"/>
        <v>7.2206735777749997E-2</v>
      </c>
      <c r="E216" s="3">
        <f t="shared" si="15"/>
        <v>7.00567270731179E-2</v>
      </c>
      <c r="F216" s="4">
        <f t="shared" si="18"/>
        <v>4.9079450081973303E-3</v>
      </c>
      <c r="G216" s="1">
        <f t="shared" si="19"/>
        <v>9.9754979841409149E-6</v>
      </c>
    </row>
    <row r="217" spans="1:7" x14ac:dyDescent="0.3">
      <c r="A217" s="2">
        <v>45337</v>
      </c>
      <c r="B217" s="3">
        <v>14.29</v>
      </c>
      <c r="C217" s="3">
        <f t="shared" si="16"/>
        <v>2.7318475916606685E-2</v>
      </c>
      <c r="D217" s="3">
        <f t="shared" si="17"/>
        <v>2.6951986006424483E-2</v>
      </c>
      <c r="E217" s="3">
        <f t="shared" si="15"/>
        <v>2.4801977301792386E-2</v>
      </c>
      <c r="F217" s="4">
        <f t="shared" si="18"/>
        <v>6.1513807807862472E-4</v>
      </c>
      <c r="G217" s="1">
        <f t="shared" si="19"/>
        <v>1.2502806465012697E-6</v>
      </c>
    </row>
    <row r="218" spans="1:7" x14ac:dyDescent="0.3">
      <c r="A218" s="2">
        <v>45336</v>
      </c>
      <c r="B218" s="3">
        <v>13.91</v>
      </c>
      <c r="C218" s="3">
        <f t="shared" si="16"/>
        <v>4.4294294294294281E-2</v>
      </c>
      <c r="D218" s="3">
        <f t="shared" si="17"/>
        <v>4.334134082310849E-2</v>
      </c>
      <c r="E218" s="3">
        <f t="shared" si="15"/>
        <v>4.1191332118476393E-2</v>
      </c>
      <c r="F218" s="4">
        <f t="shared" si="18"/>
        <v>1.6967258416946249E-3</v>
      </c>
      <c r="G218" s="1">
        <f t="shared" si="19"/>
        <v>3.4486297595419206E-6</v>
      </c>
    </row>
    <row r="219" spans="1:7" x14ac:dyDescent="0.3">
      <c r="A219" s="2">
        <v>45335</v>
      </c>
      <c r="B219" s="3">
        <v>13.32</v>
      </c>
      <c r="C219" s="3">
        <f t="shared" si="16"/>
        <v>-3.7397157816005189E-3</v>
      </c>
      <c r="D219" s="3">
        <f t="shared" si="17"/>
        <v>-3.7467260016086166E-3</v>
      </c>
      <c r="E219" s="3">
        <f t="shared" si="15"/>
        <v>-5.8967347062407142E-3</v>
      </c>
      <c r="F219" s="4">
        <f t="shared" si="18"/>
        <v>3.4771480195783761E-5</v>
      </c>
      <c r="G219" s="1">
        <f t="shared" si="19"/>
        <v>7.0673740235332843E-8</v>
      </c>
    </row>
    <row r="220" spans="1:7" x14ac:dyDescent="0.3">
      <c r="A220" s="2">
        <v>45334</v>
      </c>
      <c r="B220" s="3">
        <v>13.37</v>
      </c>
      <c r="C220" s="3">
        <f t="shared" si="16"/>
        <v>-4.0201005025125663E-2</v>
      </c>
      <c r="D220" s="3">
        <f t="shared" si="17"/>
        <v>-4.103139667786259E-2</v>
      </c>
      <c r="E220" s="3">
        <f t="shared" si="15"/>
        <v>-4.3181405382494688E-2</v>
      </c>
      <c r="F220" s="4">
        <f t="shared" si="18"/>
        <v>1.8646337708073412E-3</v>
      </c>
      <c r="G220" s="1">
        <f t="shared" si="19"/>
        <v>3.7899060382263035E-6</v>
      </c>
    </row>
    <row r="221" spans="1:7" x14ac:dyDescent="0.3">
      <c r="A221" s="2">
        <v>45331</v>
      </c>
      <c r="B221" s="3">
        <v>13.93</v>
      </c>
      <c r="C221" s="3">
        <f t="shared" si="16"/>
        <v>-4.3269230769230824E-2</v>
      </c>
      <c r="D221" s="3">
        <f t="shared" si="17"/>
        <v>-4.4233254976825648E-2</v>
      </c>
      <c r="E221" s="3">
        <f t="shared" si="15"/>
        <v>-4.6383263681457745E-2</v>
      </c>
      <c r="F221" s="4">
        <f t="shared" si="18"/>
        <v>2.1514071497436369E-3</v>
      </c>
      <c r="G221" s="1">
        <f t="shared" si="19"/>
        <v>4.3727787596415381E-6</v>
      </c>
    </row>
    <row r="222" spans="1:7" x14ac:dyDescent="0.3">
      <c r="A222" s="2">
        <v>45329</v>
      </c>
      <c r="B222" s="3">
        <v>14.56</v>
      </c>
      <c r="C222" s="3">
        <f t="shared" si="16"/>
        <v>2.9702970297029698E-2</v>
      </c>
      <c r="D222" s="3">
        <f t="shared" si="17"/>
        <v>2.9270382300113237E-2</v>
      </c>
      <c r="E222" s="3">
        <f t="shared" si="15"/>
        <v>2.712037359548114E-2</v>
      </c>
      <c r="F222" s="4">
        <f t="shared" si="18"/>
        <v>7.3551466395847061E-4</v>
      </c>
      <c r="G222" s="1">
        <f t="shared" si="19"/>
        <v>1.4949485039806314E-6</v>
      </c>
    </row>
    <row r="223" spans="1:7" x14ac:dyDescent="0.3">
      <c r="A223" s="2">
        <v>45328</v>
      </c>
      <c r="B223" s="3">
        <v>14.14</v>
      </c>
      <c r="C223" s="3">
        <f t="shared" si="16"/>
        <v>1.6534867002156752E-2</v>
      </c>
      <c r="D223" s="3">
        <f t="shared" si="17"/>
        <v>1.6399654533075216E-2</v>
      </c>
      <c r="E223" s="3">
        <f t="shared" si="15"/>
        <v>1.4249645828443118E-2</v>
      </c>
      <c r="F223" s="4">
        <f t="shared" si="18"/>
        <v>2.0305240623606636E-4</v>
      </c>
      <c r="G223" s="1">
        <f t="shared" si="19"/>
        <v>4.1270814275623242E-7</v>
      </c>
    </row>
    <row r="224" spans="1:7" x14ac:dyDescent="0.3">
      <c r="A224" s="2">
        <v>45324</v>
      </c>
      <c r="B224" s="3">
        <v>13.91</v>
      </c>
      <c r="C224" s="3">
        <f t="shared" si="16"/>
        <v>1.1636363636363646E-2</v>
      </c>
      <c r="D224" s="3">
        <f t="shared" si="17"/>
        <v>1.1569181822771271E-2</v>
      </c>
      <c r="E224" s="3">
        <f t="shared" si="15"/>
        <v>9.4191731181391732E-3</v>
      </c>
      <c r="F224" s="4">
        <f t="shared" si="18"/>
        <v>8.8720822229475631E-5</v>
      </c>
      <c r="G224" s="1">
        <f t="shared" si="19"/>
        <v>1.8032687445015372E-7</v>
      </c>
    </row>
    <row r="225" spans="1:7" x14ac:dyDescent="0.3">
      <c r="A225" s="2">
        <v>45323</v>
      </c>
      <c r="B225" s="3">
        <v>13.75</v>
      </c>
      <c r="C225" s="3">
        <f t="shared" si="16"/>
        <v>9.544787077826784E-3</v>
      </c>
      <c r="D225" s="3">
        <f t="shared" si="17"/>
        <v>9.4995233912139564E-3</v>
      </c>
      <c r="E225" s="3">
        <f t="shared" si="15"/>
        <v>7.3495146865818588E-3</v>
      </c>
      <c r="F225" s="4">
        <f t="shared" si="18"/>
        <v>5.401536612828244E-5</v>
      </c>
      <c r="G225" s="1">
        <f t="shared" si="19"/>
        <v>1.0978732952902935E-7</v>
      </c>
    </row>
    <row r="226" spans="1:7" x14ac:dyDescent="0.3">
      <c r="A226" s="2">
        <v>45322</v>
      </c>
      <c r="B226" s="3">
        <v>13.62</v>
      </c>
      <c r="C226" s="3">
        <f t="shared" si="16"/>
        <v>-5.1132213294375669E-3</v>
      </c>
      <c r="D226" s="3">
        <f t="shared" si="17"/>
        <v>-5.1263385789912571E-3</v>
      </c>
      <c r="E226" s="3">
        <f t="shared" si="15"/>
        <v>-7.2763472836233547E-3</v>
      </c>
      <c r="F226" s="4">
        <f t="shared" si="18"/>
        <v>5.2945229791892975E-5</v>
      </c>
      <c r="G226" s="1">
        <f t="shared" si="19"/>
        <v>1.0761225567457922E-7</v>
      </c>
    </row>
    <row r="227" spans="1:7" x14ac:dyDescent="0.3">
      <c r="A227" s="2">
        <v>45321</v>
      </c>
      <c r="B227" s="3">
        <v>13.69</v>
      </c>
      <c r="C227" s="3">
        <f t="shared" si="16"/>
        <v>-6.5312046444121813E-3</v>
      </c>
      <c r="D227" s="3">
        <f t="shared" si="17"/>
        <v>-6.5526262851549463E-3</v>
      </c>
      <c r="E227" s="3">
        <f t="shared" si="15"/>
        <v>-8.702634989787043E-3</v>
      </c>
      <c r="F227" s="4">
        <f t="shared" si="18"/>
        <v>7.5735855765465726E-5</v>
      </c>
      <c r="G227" s="1">
        <f t="shared" si="19"/>
        <v>1.5393466618997098E-7</v>
      </c>
    </row>
    <row r="228" spans="1:7" x14ac:dyDescent="0.3">
      <c r="A228" s="2">
        <v>45320</v>
      </c>
      <c r="B228" s="3">
        <v>13.78</v>
      </c>
      <c r="C228" s="3">
        <f t="shared" si="16"/>
        <v>-3.6153289949385908E-3</v>
      </c>
      <c r="D228" s="3">
        <f t="shared" si="17"/>
        <v>-3.6218800911543398E-3</v>
      </c>
      <c r="E228" s="3">
        <f t="shared" si="15"/>
        <v>-5.7718887957864369E-3</v>
      </c>
      <c r="F228" s="4">
        <f t="shared" si="18"/>
        <v>3.3314700270925007E-5</v>
      </c>
      <c r="G228" s="1">
        <f t="shared" si="19"/>
        <v>6.7712805428709368E-8</v>
      </c>
    </row>
    <row r="229" spans="1:7" x14ac:dyDescent="0.3">
      <c r="A229" s="2">
        <v>45317</v>
      </c>
      <c r="B229" s="3">
        <v>13.83</v>
      </c>
      <c r="C229" s="3">
        <f t="shared" si="16"/>
        <v>-3.6236933797909376E-2</v>
      </c>
      <c r="D229" s="3">
        <f t="shared" si="17"/>
        <v>-3.6909796528963243E-2</v>
      </c>
      <c r="E229" s="3">
        <f t="shared" si="15"/>
        <v>-3.9059805233595341E-2</v>
      </c>
      <c r="F229" s="4">
        <f t="shared" si="18"/>
        <v>1.525668384886402E-3</v>
      </c>
      <c r="G229" s="1">
        <f t="shared" si="19"/>
        <v>3.1009520018016302E-6</v>
      </c>
    </row>
    <row r="230" spans="1:7" x14ac:dyDescent="0.3">
      <c r="A230" s="2">
        <v>45316</v>
      </c>
      <c r="B230" s="3">
        <v>14.35</v>
      </c>
      <c r="C230" s="3">
        <f t="shared" si="16"/>
        <v>-7.6071922544952422E-3</v>
      </c>
      <c r="D230" s="3">
        <f t="shared" si="17"/>
        <v>-7.6362745249885971E-3</v>
      </c>
      <c r="E230" s="3">
        <f t="shared" si="15"/>
        <v>-9.7862832296206938E-3</v>
      </c>
      <c r="F230" s="4">
        <f t="shared" si="18"/>
        <v>9.5771339450355237E-5</v>
      </c>
      <c r="G230" s="1">
        <f t="shared" si="19"/>
        <v>1.9465719400478707E-7</v>
      </c>
    </row>
    <row r="231" spans="1:7" x14ac:dyDescent="0.3">
      <c r="A231" s="2">
        <v>45315</v>
      </c>
      <c r="B231" s="3">
        <v>14.46</v>
      </c>
      <c r="C231" s="3">
        <f t="shared" si="16"/>
        <v>3.5816618911174783E-2</v>
      </c>
      <c r="D231" s="3">
        <f t="shared" si="17"/>
        <v>3.5190119396392251E-2</v>
      </c>
      <c r="E231" s="3">
        <f t="shared" si="15"/>
        <v>3.3040110691760154E-2</v>
      </c>
      <c r="F231" s="4">
        <f t="shared" si="18"/>
        <v>1.0916489145237635E-3</v>
      </c>
      <c r="G231" s="1">
        <f t="shared" si="19"/>
        <v>2.218798606755617E-6</v>
      </c>
    </row>
    <row r="232" spans="1:7" x14ac:dyDescent="0.3">
      <c r="A232" s="2">
        <v>45314</v>
      </c>
      <c r="B232" s="3">
        <v>13.96</v>
      </c>
      <c r="C232" s="3">
        <f t="shared" si="16"/>
        <v>2.1536252692032402E-3</v>
      </c>
      <c r="D232" s="3">
        <f t="shared" si="17"/>
        <v>2.1513095425120749E-3</v>
      </c>
      <c r="E232" s="3">
        <f t="shared" si="15"/>
        <v>1.3008378799777252E-6</v>
      </c>
      <c r="F232" s="4">
        <f t="shared" si="18"/>
        <v>1.6921791899849428E-12</v>
      </c>
      <c r="G232" s="1">
        <f t="shared" si="19"/>
        <v>3.4393885975303715E-15</v>
      </c>
    </row>
    <row r="233" spans="1:7" x14ac:dyDescent="0.3">
      <c r="A233" s="2">
        <v>45313</v>
      </c>
      <c r="B233" s="3">
        <v>13.93</v>
      </c>
      <c r="C233" s="3">
        <f t="shared" si="16"/>
        <v>-3.0619345859429332E-2</v>
      </c>
      <c r="D233" s="3">
        <f t="shared" si="17"/>
        <v>-3.1097912299219242E-2</v>
      </c>
      <c r="E233" s="3">
        <f t="shared" si="15"/>
        <v>-3.3247921003851336E-2</v>
      </c>
      <c r="F233" s="4">
        <f t="shared" si="18"/>
        <v>1.1054242510783387E-3</v>
      </c>
      <c r="G233" s="1">
        <f t="shared" si="19"/>
        <v>2.2467972582893065E-6</v>
      </c>
    </row>
    <row r="234" spans="1:7" x14ac:dyDescent="0.3">
      <c r="A234" s="2">
        <v>45310</v>
      </c>
      <c r="B234" s="3">
        <v>14.37</v>
      </c>
      <c r="C234" s="3">
        <f t="shared" si="16"/>
        <v>4.6613255644573838E-2</v>
      </c>
      <c r="D234" s="3">
        <f t="shared" si="17"/>
        <v>4.555948031105371E-2</v>
      </c>
      <c r="E234" s="3">
        <f t="shared" si="15"/>
        <v>4.3409471606421612E-2</v>
      </c>
      <c r="F234" s="4">
        <f t="shared" si="18"/>
        <v>1.8843822251487241E-3</v>
      </c>
      <c r="G234" s="1">
        <f t="shared" si="19"/>
        <v>3.8300451730665124E-6</v>
      </c>
    </row>
    <row r="235" spans="1:7" x14ac:dyDescent="0.3">
      <c r="A235" s="2">
        <v>45309</v>
      </c>
      <c r="B235" s="3">
        <v>13.73</v>
      </c>
      <c r="C235" s="3">
        <f t="shared" si="16"/>
        <v>-4.3871866295264558E-2</v>
      </c>
      <c r="D235" s="3">
        <f t="shared" si="17"/>
        <v>-4.4863343840198328E-2</v>
      </c>
      <c r="E235" s="3">
        <f t="shared" si="15"/>
        <v>-4.7013352544830425E-2</v>
      </c>
      <c r="F235" s="4">
        <f t="shared" si="18"/>
        <v>2.2102553175045135E-3</v>
      </c>
      <c r="G235" s="1">
        <f t="shared" si="19"/>
        <v>4.4923888567164905E-6</v>
      </c>
    </row>
    <row r="236" spans="1:7" x14ac:dyDescent="0.3">
      <c r="A236" s="2">
        <v>45308</v>
      </c>
      <c r="B236" s="3">
        <v>14.36</v>
      </c>
      <c r="C236" s="3">
        <f t="shared" si="16"/>
        <v>-1.7783857729138153E-2</v>
      </c>
      <c r="D236" s="3">
        <f t="shared" si="17"/>
        <v>-1.7943890701554308E-2</v>
      </c>
      <c r="E236" s="3">
        <f t="shared" si="15"/>
        <v>-2.0093899406186406E-2</v>
      </c>
      <c r="F236" s="4">
        <f t="shared" si="18"/>
        <v>4.037647933459384E-4</v>
      </c>
      <c r="G236" s="1">
        <f t="shared" si="19"/>
        <v>8.206601490771106E-7</v>
      </c>
    </row>
    <row r="237" spans="1:7" x14ac:dyDescent="0.3">
      <c r="A237" s="2">
        <v>45307</v>
      </c>
      <c r="B237" s="3">
        <v>14.62</v>
      </c>
      <c r="C237" s="3">
        <f t="shared" si="16"/>
        <v>-4.9414824447334298E-2</v>
      </c>
      <c r="D237" s="3">
        <f t="shared" si="17"/>
        <v>-5.0677509755865525E-2</v>
      </c>
      <c r="E237" s="3">
        <f t="shared" si="15"/>
        <v>-5.2827518460497623E-2</v>
      </c>
      <c r="F237" s="4">
        <f t="shared" si="18"/>
        <v>2.7907467066942172E-3</v>
      </c>
      <c r="G237" s="1">
        <f t="shared" si="19"/>
        <v>5.6722494038500351E-6</v>
      </c>
    </row>
    <row r="238" spans="1:7" x14ac:dyDescent="0.3">
      <c r="A238" s="2">
        <v>45306</v>
      </c>
      <c r="B238" s="3">
        <v>15.38</v>
      </c>
      <c r="C238" s="3">
        <f t="shared" si="16"/>
        <v>-1.6624040920716097E-2</v>
      </c>
      <c r="D238" s="3">
        <f t="shared" si="17"/>
        <v>-1.6763771039667114E-2</v>
      </c>
      <c r="E238" s="3">
        <f t="shared" si="15"/>
        <v>-1.8913779744299211E-2</v>
      </c>
      <c r="F238" s="4">
        <f t="shared" si="18"/>
        <v>3.5773106421586312E-4</v>
      </c>
      <c r="G238" s="1">
        <f t="shared" si="19"/>
        <v>7.2709565897533156E-7</v>
      </c>
    </row>
    <row r="239" spans="1:7" x14ac:dyDescent="0.3">
      <c r="A239" s="2">
        <v>45303</v>
      </c>
      <c r="B239" s="3">
        <v>15.64</v>
      </c>
      <c r="C239" s="3">
        <f t="shared" si="16"/>
        <v>-4.9240121580547039E-2</v>
      </c>
      <c r="D239" s="3">
        <f t="shared" si="17"/>
        <v>-5.0493742094215782E-2</v>
      </c>
      <c r="E239" s="3">
        <f t="shared" si="15"/>
        <v>-5.264375079884788E-2</v>
      </c>
      <c r="F239" s="4">
        <f t="shared" si="18"/>
        <v>2.7713644981711967E-3</v>
      </c>
      <c r="G239" s="1">
        <f t="shared" si="19"/>
        <v>5.632854671079668E-6</v>
      </c>
    </row>
    <row r="240" spans="1:7" x14ac:dyDescent="0.3">
      <c r="A240" s="2">
        <v>45302</v>
      </c>
      <c r="B240" s="3">
        <v>16.45</v>
      </c>
      <c r="C240" s="3">
        <f t="shared" si="16"/>
        <v>4.8438495857233893E-2</v>
      </c>
      <c r="D240" s="3">
        <f t="shared" si="17"/>
        <v>4.7301910466439688E-2</v>
      </c>
      <c r="E240" s="3">
        <f t="shared" si="15"/>
        <v>4.515190176180759E-2</v>
      </c>
      <c r="F240" s="4">
        <f t="shared" si="18"/>
        <v>2.0386942327079234E-3</v>
      </c>
      <c r="G240" s="1">
        <f t="shared" si="19"/>
        <v>4.1436874648535027E-6</v>
      </c>
    </row>
    <row r="241" spans="1:7" x14ac:dyDescent="0.3">
      <c r="A241" s="2">
        <v>45301</v>
      </c>
      <c r="B241" s="3">
        <v>15.69</v>
      </c>
      <c r="C241" s="3">
        <f t="shared" si="16"/>
        <v>-1.630094043887146E-2</v>
      </c>
      <c r="D241" s="3">
        <f t="shared" si="17"/>
        <v>-1.6435262485912306E-2</v>
      </c>
      <c r="E241" s="3">
        <f t="shared" si="15"/>
        <v>-1.8585271190544404E-2</v>
      </c>
      <c r="F241" s="4">
        <f t="shared" si="18"/>
        <v>3.4541230522607978E-4</v>
      </c>
      <c r="G241" s="1">
        <f t="shared" si="19"/>
        <v>7.0205753094731658E-7</v>
      </c>
    </row>
    <row r="242" spans="1:7" x14ac:dyDescent="0.3">
      <c r="A242" s="2">
        <v>45300</v>
      </c>
      <c r="B242" s="3">
        <v>15.95</v>
      </c>
      <c r="C242" s="3">
        <f t="shared" si="16"/>
        <v>2.2435897435897415E-2</v>
      </c>
      <c r="D242" s="3">
        <f t="shared" si="17"/>
        <v>2.2187914975362138E-2</v>
      </c>
      <c r="E242" s="3">
        <f t="shared" si="15"/>
        <v>2.003790627073004E-2</v>
      </c>
      <c r="F242" s="4">
        <f t="shared" si="18"/>
        <v>4.0151768771456227E-4</v>
      </c>
      <c r="G242" s="1">
        <f t="shared" si="19"/>
        <v>8.1609286120845994E-7</v>
      </c>
    </row>
    <row r="243" spans="1:7" x14ac:dyDescent="0.3">
      <c r="A243" s="2">
        <v>45299</v>
      </c>
      <c r="B243" s="3">
        <v>15.6</v>
      </c>
      <c r="C243" s="3">
        <f t="shared" si="16"/>
        <v>-2.5608994378513546E-2</v>
      </c>
      <c r="D243" s="3">
        <f t="shared" si="17"/>
        <v>-2.5942612753132022E-2</v>
      </c>
      <c r="E243" s="3">
        <f t="shared" si="15"/>
        <v>-2.809262145776412E-2</v>
      </c>
      <c r="F243" s="4">
        <f t="shared" si="18"/>
        <v>7.8919538036922908E-4</v>
      </c>
      <c r="G243" s="1">
        <f t="shared" si="19"/>
        <v>1.6040556511569696E-6</v>
      </c>
    </row>
    <row r="244" spans="1:7" x14ac:dyDescent="0.3">
      <c r="A244" s="2">
        <v>45296</v>
      </c>
      <c r="B244" s="3">
        <v>16.010000000000002</v>
      </c>
      <c r="C244" s="3">
        <f t="shared" si="16"/>
        <v>-1.7791411042944731E-2</v>
      </c>
      <c r="D244" s="3">
        <f t="shared" si="17"/>
        <v>-1.7951580804093228E-2</v>
      </c>
      <c r="E244" s="3">
        <f t="shared" si="15"/>
        <v>-2.0101589508725325E-2</v>
      </c>
      <c r="F244" s="4">
        <f t="shared" si="18"/>
        <v>4.0407390077729609E-4</v>
      </c>
      <c r="G244" s="1">
        <f t="shared" si="19"/>
        <v>8.2128841621401642E-7</v>
      </c>
    </row>
    <row r="245" spans="1:7" x14ac:dyDescent="0.3">
      <c r="A245" s="2">
        <v>45295</v>
      </c>
      <c r="B245" s="3">
        <v>16.3</v>
      </c>
      <c r="C245" s="3">
        <f t="shared" si="16"/>
        <v>5.4333764553686922E-2</v>
      </c>
      <c r="D245" s="3">
        <f t="shared" si="17"/>
        <v>5.29090646534408E-2</v>
      </c>
      <c r="E245" s="3">
        <f t="shared" si="15"/>
        <v>5.0759055948808703E-2</v>
      </c>
      <c r="F245" s="4">
        <f t="shared" si="18"/>
        <v>2.576481760814292E-3</v>
      </c>
      <c r="G245" s="1">
        <f t="shared" si="19"/>
        <v>5.2367515463705123E-6</v>
      </c>
    </row>
    <row r="246" spans="1:7" x14ac:dyDescent="0.3">
      <c r="A246" s="2">
        <v>45294</v>
      </c>
      <c r="B246" s="3">
        <v>15.46</v>
      </c>
      <c r="C246" s="3">
        <f t="shared" si="16"/>
        <v>1.0457516339869289E-2</v>
      </c>
      <c r="D246" s="3">
        <f t="shared" si="17"/>
        <v>1.0403214760886088E-2</v>
      </c>
      <c r="E246" s="3">
        <f t="shared" si="15"/>
        <v>8.2532060562539901E-3</v>
      </c>
      <c r="F246" s="4">
        <f t="shared" si="18"/>
        <v>6.811541020698754E-5</v>
      </c>
      <c r="G246" s="1">
        <f t="shared" si="19"/>
        <v>1.3844595570525924E-7</v>
      </c>
    </row>
    <row r="247" spans="1:7" x14ac:dyDescent="0.3">
      <c r="A247" s="2">
        <v>45293</v>
      </c>
      <c r="B247" s="3">
        <v>15.3</v>
      </c>
      <c r="C247" s="3">
        <f t="shared" si="16"/>
        <v>-3.4700315457413186E-2</v>
      </c>
      <c r="D247" s="3">
        <f t="shared" si="17"/>
        <v>-3.5316671924899734E-2</v>
      </c>
      <c r="E247" s="3">
        <f t="shared" si="15"/>
        <v>-3.7466680629531832E-2</v>
      </c>
      <c r="F247" s="4">
        <f t="shared" si="18"/>
        <v>1.4037521573953358E-3</v>
      </c>
      <c r="G247" s="1">
        <f t="shared" si="19"/>
        <v>2.8531547914539343E-6</v>
      </c>
    </row>
    <row r="248" spans="1:7" x14ac:dyDescent="0.3">
      <c r="A248" s="2">
        <v>45292</v>
      </c>
      <c r="B248" s="3">
        <v>15.85</v>
      </c>
      <c r="C248" s="3">
        <f t="shared" si="16"/>
        <v>5.9491978609625587E-2</v>
      </c>
      <c r="D248" s="3">
        <f t="shared" si="17"/>
        <v>5.7789527776958297E-2</v>
      </c>
      <c r="E248" s="3">
        <f t="shared" si="15"/>
        <v>5.5639519072326199E-2</v>
      </c>
      <c r="F248" s="4">
        <f t="shared" si="18"/>
        <v>3.0957560825997507E-3</v>
      </c>
      <c r="G248" s="1">
        <f t="shared" si="19"/>
        <v>6.2921871597555909E-6</v>
      </c>
    </row>
    <row r="249" spans="1:7" x14ac:dyDescent="0.3">
      <c r="A249" s="2">
        <v>45289</v>
      </c>
      <c r="B249" s="3">
        <v>14.96</v>
      </c>
      <c r="C249" s="3">
        <f t="shared" si="16"/>
        <v>0</v>
      </c>
      <c r="D249" s="3">
        <f t="shared" si="17"/>
        <v>0</v>
      </c>
      <c r="E249" s="3">
        <f t="shared" si="15"/>
        <v>-2.1500087046320972E-3</v>
      </c>
      <c r="F249" s="4">
        <f t="shared" si="18"/>
        <v>4.6225374299937885E-6</v>
      </c>
      <c r="G249" s="1">
        <f t="shared" si="19"/>
        <v>9.3954012804751805E-9</v>
      </c>
    </row>
    <row r="250" spans="1:7" x14ac:dyDescent="0.3">
      <c r="A250" s="2">
        <v>45288</v>
      </c>
      <c r="B250" s="3">
        <v>14.96</v>
      </c>
      <c r="C250" s="3">
        <f t="shared" si="16"/>
        <v>4.2508710801393811E-2</v>
      </c>
      <c r="D250" s="3">
        <f t="shared" si="17"/>
        <v>4.1630030340701077E-2</v>
      </c>
      <c r="E250" s="3">
        <f t="shared" si="15"/>
        <v>3.9480021636068979E-2</v>
      </c>
      <c r="F250" s="4">
        <f t="shared" si="18"/>
        <v>1.5586721083844747E-3</v>
      </c>
      <c r="G250" s="1">
        <f t="shared" si="19"/>
        <v>3.1680327406188509E-6</v>
      </c>
    </row>
    <row r="251" spans="1:7" x14ac:dyDescent="0.3">
      <c r="A251" s="2">
        <v>45287</v>
      </c>
      <c r="B251" s="3">
        <v>14.35</v>
      </c>
      <c r="C251" s="3">
        <f t="shared" si="16"/>
        <v>-8.9779005524862412E-3</v>
      </c>
      <c r="D251" s="3">
        <f t="shared" si="17"/>
        <v>-9.0184447519402657E-3</v>
      </c>
      <c r="E251" s="3">
        <f t="shared" si="15"/>
        <v>-1.1168453456572363E-2</v>
      </c>
      <c r="F251" s="4">
        <f t="shared" si="18"/>
        <v>1.2473435261162316E-4</v>
      </c>
      <c r="G251" s="1">
        <f t="shared" si="19"/>
        <v>2.5352510693419343E-7</v>
      </c>
    </row>
    <row r="252" spans="1:7" x14ac:dyDescent="0.3">
      <c r="A252" s="2">
        <v>45286</v>
      </c>
      <c r="B252" s="3">
        <v>14.48</v>
      </c>
      <c r="C252" s="3">
        <f t="shared" si="16"/>
        <v>-7.4760383386581461E-2</v>
      </c>
      <c r="D252" s="3">
        <f t="shared" si="17"/>
        <v>-7.7702530028591857E-2</v>
      </c>
      <c r="E252" s="3">
        <f t="shared" si="15"/>
        <v>-7.9852538733223954E-2</v>
      </c>
      <c r="F252" s="4">
        <f t="shared" si="18"/>
        <v>6.3764279421410323E-3</v>
      </c>
      <c r="G252" s="1">
        <f t="shared" si="19"/>
        <v>1.2960219394595594E-5</v>
      </c>
    </row>
    <row r="253" spans="1:7" x14ac:dyDescent="0.3">
      <c r="A253" s="2">
        <v>45282</v>
      </c>
      <c r="B253" s="3">
        <v>15.65</v>
      </c>
      <c r="C253" s="3">
        <f t="shared" si="16"/>
        <v>7.7269800386349646E-3</v>
      </c>
      <c r="D253" s="3">
        <f t="shared" si="17"/>
        <v>7.6972798255666545E-3</v>
      </c>
      <c r="E253" s="3">
        <f t="shared" si="15"/>
        <v>5.547271120934557E-3</v>
      </c>
      <c r="F253" s="4">
        <f t="shared" si="18"/>
        <v>3.0772216889154534E-5</v>
      </c>
      <c r="G253" s="1">
        <f t="shared" si="19"/>
        <v>6.2545156278769374E-8</v>
      </c>
    </row>
    <row r="254" spans="1:7" x14ac:dyDescent="0.3">
      <c r="A254" s="2">
        <v>45281</v>
      </c>
      <c r="B254" s="3">
        <v>15.53</v>
      </c>
      <c r="C254" s="3">
        <f t="shared" si="16"/>
        <v>2.4406332453825806E-2</v>
      </c>
      <c r="D254" s="3">
        <f t="shared" si="17"/>
        <v>2.4113256946369978E-2</v>
      </c>
      <c r="E254" s="3">
        <f t="shared" si="15"/>
        <v>2.1963248241737881E-2</v>
      </c>
      <c r="F254" s="4">
        <f t="shared" si="18"/>
        <v>4.8238427332820212E-4</v>
      </c>
      <c r="G254" s="1">
        <f t="shared" si="19"/>
        <v>9.8045584009797173E-7</v>
      </c>
    </row>
    <row r="255" spans="1:7" x14ac:dyDescent="0.3">
      <c r="A255" s="2">
        <v>45280</v>
      </c>
      <c r="B255" s="3">
        <v>15.16</v>
      </c>
      <c r="C255" s="3">
        <f t="shared" si="16"/>
        <v>-7.0508890251379436E-2</v>
      </c>
      <c r="D255" s="3">
        <f t="shared" si="17"/>
        <v>-7.3118036418696783E-2</v>
      </c>
      <c r="E255" s="3">
        <f t="shared" si="15"/>
        <v>-7.5268045123328881E-2</v>
      </c>
      <c r="F255" s="4">
        <f t="shared" si="18"/>
        <v>5.6652786166874721E-3</v>
      </c>
      <c r="G255" s="1">
        <f t="shared" si="19"/>
        <v>1.151479393635665E-5</v>
      </c>
    </row>
    <row r="256" spans="1:7" x14ac:dyDescent="0.3">
      <c r="A256" s="2">
        <v>45279</v>
      </c>
      <c r="B256" s="3">
        <v>16.309999999999999</v>
      </c>
      <c r="C256" s="3">
        <f t="shared" si="16"/>
        <v>-7.4872376630743073E-2</v>
      </c>
      <c r="D256" s="3">
        <f t="shared" si="17"/>
        <v>-7.7823579776856389E-2</v>
      </c>
      <c r="E256" s="3">
        <f t="shared" si="15"/>
        <v>-7.9973588481488486E-2</v>
      </c>
      <c r="F256" s="4">
        <f t="shared" si="18"/>
        <v>6.395774854606468E-3</v>
      </c>
      <c r="G256" s="1">
        <f t="shared" si="19"/>
        <v>1.2999542387411519E-5</v>
      </c>
    </row>
    <row r="257" spans="1:7" x14ac:dyDescent="0.3">
      <c r="A257" s="2">
        <v>45278</v>
      </c>
      <c r="B257" s="3">
        <v>17.63</v>
      </c>
      <c r="C257" s="3">
        <f t="shared" si="16"/>
        <v>-2.865013774104681E-2</v>
      </c>
      <c r="D257" s="3">
        <f t="shared" si="17"/>
        <v>-2.906856430108095E-2</v>
      </c>
      <c r="E257" s="3">
        <f t="shared" si="15"/>
        <v>-3.1218573005713048E-2</v>
      </c>
      <c r="F257" s="4">
        <f t="shared" si="18"/>
        <v>9.7459930051303539E-4</v>
      </c>
      <c r="G257" s="1">
        <f t="shared" si="19"/>
        <v>1.9808928872216165E-6</v>
      </c>
    </row>
    <row r="258" spans="1:7" x14ac:dyDescent="0.3">
      <c r="A258" s="2">
        <v>45275</v>
      </c>
      <c r="B258" s="3">
        <v>18.149999999999999</v>
      </c>
      <c r="C258" s="3">
        <f t="shared" si="16"/>
        <v>-3.5600425079702534E-2</v>
      </c>
      <c r="D258" s="3">
        <f t="shared" si="17"/>
        <v>-3.6249573446373862E-2</v>
      </c>
      <c r="E258" s="3">
        <f t="shared" si="15"/>
        <v>-3.8399582151005959E-2</v>
      </c>
      <c r="F258" s="4">
        <f t="shared" si="18"/>
        <v>1.4745279093718554E-3</v>
      </c>
      <c r="G258" s="1">
        <f t="shared" si="19"/>
        <v>2.997007945877755E-6</v>
      </c>
    </row>
    <row r="259" spans="1:7" x14ac:dyDescent="0.3">
      <c r="A259" s="2">
        <v>45274</v>
      </c>
      <c r="B259" s="3">
        <v>18.82</v>
      </c>
      <c r="C259" s="3">
        <f t="shared" si="16"/>
        <v>6.0281690140845084E-2</v>
      </c>
      <c r="D259" s="3">
        <f t="shared" si="17"/>
        <v>5.8534618235808862E-2</v>
      </c>
      <c r="E259" s="3">
        <f t="shared" ref="E259:E322" si="20">D259-$H$3</f>
        <v>5.6384609531176764E-2</v>
      </c>
      <c r="F259" s="4">
        <f t="shared" si="18"/>
        <v>3.1792241919832696E-3</v>
      </c>
      <c r="G259" s="1">
        <f t="shared" si="19"/>
        <v>6.461837788583881E-6</v>
      </c>
    </row>
    <row r="260" spans="1:7" x14ac:dyDescent="0.3">
      <c r="A260" s="2">
        <v>45273</v>
      </c>
      <c r="B260" s="3">
        <v>17.75</v>
      </c>
      <c r="C260" s="3">
        <f t="shared" ref="C260:C323" si="21">(B260-B261)/B261</f>
        <v>-4.4157242864835772E-2</v>
      </c>
      <c r="D260" s="3">
        <f t="shared" ref="D260:D323" si="22">LN(B260/B261)</f>
        <v>-4.5161859443189671E-2</v>
      </c>
      <c r="E260" s="3">
        <f t="shared" si="20"/>
        <v>-4.7311868147821769E-2</v>
      </c>
      <c r="F260" s="4">
        <f t="shared" ref="F260:F323" si="23">(E260)^2</f>
        <v>2.238412867636872E-3</v>
      </c>
      <c r="G260" s="1">
        <f t="shared" ref="G260:G323" si="24">F260/492</f>
        <v>4.5496196496684395E-6</v>
      </c>
    </row>
    <row r="261" spans="1:7" x14ac:dyDescent="0.3">
      <c r="A261" s="2">
        <v>45272</v>
      </c>
      <c r="B261" s="3">
        <v>18.57</v>
      </c>
      <c r="C261" s="3">
        <f t="shared" si="21"/>
        <v>-1.433121019108278E-2</v>
      </c>
      <c r="D261" s="3">
        <f t="shared" si="22"/>
        <v>-1.4434893783602515E-2</v>
      </c>
      <c r="E261" s="3">
        <f t="shared" si="20"/>
        <v>-1.6584902488234611E-2</v>
      </c>
      <c r="F261" s="4">
        <f t="shared" si="23"/>
        <v>2.7505899054425058E-4</v>
      </c>
      <c r="G261" s="1">
        <f t="shared" si="24"/>
        <v>5.5906298891107845E-7</v>
      </c>
    </row>
    <row r="262" spans="1:7" x14ac:dyDescent="0.3">
      <c r="A262" s="2">
        <v>45271</v>
      </c>
      <c r="B262" s="3">
        <v>18.84</v>
      </c>
      <c r="C262" s="3">
        <f t="shared" si="21"/>
        <v>-2.6356589147286901E-2</v>
      </c>
      <c r="D262" s="3">
        <f t="shared" si="22"/>
        <v>-2.6710150327573883E-2</v>
      </c>
      <c r="E262" s="3">
        <f t="shared" si="20"/>
        <v>-2.8860159032205981E-2</v>
      </c>
      <c r="F262" s="4">
        <f t="shared" si="23"/>
        <v>8.3290877936422045E-4</v>
      </c>
      <c r="G262" s="1">
        <f t="shared" si="24"/>
        <v>1.6929040230980091E-6</v>
      </c>
    </row>
    <row r="263" spans="1:7" x14ac:dyDescent="0.3">
      <c r="A263" s="2">
        <v>45268</v>
      </c>
      <c r="B263" s="3">
        <v>19.350000000000001</v>
      </c>
      <c r="C263" s="3">
        <f t="shared" si="21"/>
        <v>1.8957345971564139E-2</v>
      </c>
      <c r="D263" s="3">
        <f t="shared" si="22"/>
        <v>1.8779894651596494E-2</v>
      </c>
      <c r="E263" s="3">
        <f t="shared" si="20"/>
        <v>1.6629885946964396E-2</v>
      </c>
      <c r="F263" s="4">
        <f t="shared" si="23"/>
        <v>2.7655310660904393E-4</v>
      </c>
      <c r="G263" s="1">
        <f t="shared" si="24"/>
        <v>5.6209981018098355E-7</v>
      </c>
    </row>
    <row r="264" spans="1:7" x14ac:dyDescent="0.3">
      <c r="A264" s="2">
        <v>45267</v>
      </c>
      <c r="B264" s="3">
        <v>18.989999999999998</v>
      </c>
      <c r="C264" s="3">
        <f t="shared" si="21"/>
        <v>9.0329436769393274E-3</v>
      </c>
      <c r="D264" s="3">
        <f t="shared" si="22"/>
        <v>8.9923906669609165E-3</v>
      </c>
      <c r="E264" s="3">
        <f t="shared" si="20"/>
        <v>6.8423819623288189E-3</v>
      </c>
      <c r="F264" s="4">
        <f t="shared" si="23"/>
        <v>4.6818190918402776E-5</v>
      </c>
      <c r="G264" s="1">
        <f t="shared" si="24"/>
        <v>9.5158924630899945E-8</v>
      </c>
    </row>
    <row r="265" spans="1:7" x14ac:dyDescent="0.3">
      <c r="A265" s="2">
        <v>45266</v>
      </c>
      <c r="B265" s="3">
        <v>18.82</v>
      </c>
      <c r="C265" s="3">
        <f t="shared" si="21"/>
        <v>7.481439177612785E-2</v>
      </c>
      <c r="D265" s="3">
        <f t="shared" si="22"/>
        <v>7.2147987859473087E-2</v>
      </c>
      <c r="E265" s="3">
        <f t="shared" si="20"/>
        <v>6.9997979154840989E-2</v>
      </c>
      <c r="F265" s="4">
        <f t="shared" si="23"/>
        <v>4.8997170857615537E-3</v>
      </c>
      <c r="G265" s="1">
        <f t="shared" si="24"/>
        <v>9.9587745645560033E-6</v>
      </c>
    </row>
    <row r="266" spans="1:7" x14ac:dyDescent="0.3">
      <c r="A266" s="2">
        <v>45265</v>
      </c>
      <c r="B266" s="3">
        <v>17.510000000000002</v>
      </c>
      <c r="C266" s="3">
        <f t="shared" si="21"/>
        <v>5.4184226369656967E-2</v>
      </c>
      <c r="D266" s="3">
        <f t="shared" si="22"/>
        <v>5.2767222672557165E-2</v>
      </c>
      <c r="E266" s="3">
        <f t="shared" si="20"/>
        <v>5.0617213967925068E-2</v>
      </c>
      <c r="F266" s="4">
        <f t="shared" si="23"/>
        <v>2.5621023498747088E-3</v>
      </c>
      <c r="G266" s="1">
        <f t="shared" si="24"/>
        <v>5.2075251013713596E-6</v>
      </c>
    </row>
    <row r="267" spans="1:7" x14ac:dyDescent="0.3">
      <c r="A267" s="2">
        <v>45264</v>
      </c>
      <c r="B267" s="3">
        <v>16.61</v>
      </c>
      <c r="C267" s="3">
        <f t="shared" si="21"/>
        <v>3.7476577139287807E-2</v>
      </c>
      <c r="D267" s="3">
        <f t="shared" si="22"/>
        <v>3.6791396616580006E-2</v>
      </c>
      <c r="E267" s="3">
        <f t="shared" si="20"/>
        <v>3.4641387911947909E-2</v>
      </c>
      <c r="F267" s="4">
        <f t="shared" si="23"/>
        <v>1.2000257564660508E-3</v>
      </c>
      <c r="G267" s="1">
        <f t="shared" si="24"/>
        <v>2.4390767407846562E-6</v>
      </c>
    </row>
    <row r="268" spans="1:7" x14ac:dyDescent="0.3">
      <c r="A268" s="2">
        <v>45261</v>
      </c>
      <c r="B268" s="3">
        <v>16.010000000000002</v>
      </c>
      <c r="C268" s="3">
        <f t="shared" si="21"/>
        <v>2.300319488817899E-2</v>
      </c>
      <c r="D268" s="3">
        <f t="shared" si="22"/>
        <v>2.2742610022461213E-2</v>
      </c>
      <c r="E268" s="3">
        <f t="shared" si="20"/>
        <v>2.0592601317829116E-2</v>
      </c>
      <c r="F268" s="4">
        <f t="shared" si="23"/>
        <v>4.2405522903505742E-4</v>
      </c>
      <c r="G268" s="1">
        <f t="shared" si="24"/>
        <v>8.6190087202247437E-7</v>
      </c>
    </row>
    <row r="269" spans="1:7" x14ac:dyDescent="0.3">
      <c r="A269" s="2">
        <v>45260</v>
      </c>
      <c r="B269" s="3">
        <v>15.65</v>
      </c>
      <c r="C269" s="3">
        <f t="shared" si="21"/>
        <v>-1.0745891276864724E-2</v>
      </c>
      <c r="D269" s="3">
        <f t="shared" si="22"/>
        <v>-1.0804045353345625E-2</v>
      </c>
      <c r="E269" s="3">
        <f t="shared" si="20"/>
        <v>-1.2954054057977723E-2</v>
      </c>
      <c r="F269" s="4">
        <f t="shared" si="23"/>
        <v>1.6780751653700912E-4</v>
      </c>
      <c r="G269" s="1">
        <f t="shared" si="24"/>
        <v>3.4107218808335187E-7</v>
      </c>
    </row>
    <row r="270" spans="1:7" x14ac:dyDescent="0.3">
      <c r="A270" s="2">
        <v>45259</v>
      </c>
      <c r="B270" s="3">
        <v>15.82</v>
      </c>
      <c r="C270" s="3">
        <f t="shared" si="21"/>
        <v>4.4444444444444627E-3</v>
      </c>
      <c r="D270" s="3">
        <f t="shared" si="22"/>
        <v>4.4345970678657748E-3</v>
      </c>
      <c r="E270" s="3">
        <f t="shared" si="20"/>
        <v>2.2845883632336777E-3</v>
      </c>
      <c r="F270" s="4">
        <f t="shared" si="23"/>
        <v>5.2193439894227342E-6</v>
      </c>
      <c r="G270" s="1">
        <f t="shared" si="24"/>
        <v>1.0608422742729135E-8</v>
      </c>
    </row>
    <row r="271" spans="1:7" x14ac:dyDescent="0.3">
      <c r="A271" s="2">
        <v>45258</v>
      </c>
      <c r="B271" s="3">
        <v>15.75</v>
      </c>
      <c r="C271" s="3">
        <f t="shared" si="21"/>
        <v>-8.8105726872247051E-3</v>
      </c>
      <c r="D271" s="3">
        <f t="shared" si="22"/>
        <v>-8.8496152769826121E-3</v>
      </c>
      <c r="E271" s="3">
        <f t="shared" si="20"/>
        <v>-1.099962398161471E-2</v>
      </c>
      <c r="F271" s="4">
        <f t="shared" si="23"/>
        <v>1.2099172773691344E-4</v>
      </c>
      <c r="G271" s="1">
        <f t="shared" si="24"/>
        <v>2.4591814580673463E-7</v>
      </c>
    </row>
    <row r="272" spans="1:7" x14ac:dyDescent="0.3">
      <c r="A272" s="2">
        <v>45257</v>
      </c>
      <c r="B272" s="3">
        <v>15.89</v>
      </c>
      <c r="C272" s="3">
        <f t="shared" si="21"/>
        <v>1.210191082802556E-2</v>
      </c>
      <c r="D272" s="3">
        <f t="shared" si="22"/>
        <v>1.2029268194362345E-2</v>
      </c>
      <c r="E272" s="3">
        <f t="shared" si="20"/>
        <v>9.8792594897302473E-3</v>
      </c>
      <c r="F272" s="4">
        <f t="shared" si="23"/>
        <v>9.7599768065425143E-5</v>
      </c>
      <c r="G272" s="1">
        <f t="shared" si="24"/>
        <v>1.9837351232809988E-7</v>
      </c>
    </row>
    <row r="273" spans="1:7" x14ac:dyDescent="0.3">
      <c r="A273" s="2">
        <v>45254</v>
      </c>
      <c r="B273" s="3">
        <v>15.7</v>
      </c>
      <c r="C273" s="3">
        <f t="shared" si="21"/>
        <v>-2.1806853582554606E-2</v>
      </c>
      <c r="D273" s="3">
        <f t="shared" si="22"/>
        <v>-2.2048137221762614E-2</v>
      </c>
      <c r="E273" s="3">
        <f t="shared" si="20"/>
        <v>-2.4198145926394712E-2</v>
      </c>
      <c r="F273" s="4">
        <f t="shared" si="23"/>
        <v>5.8555026627509302E-4</v>
      </c>
      <c r="G273" s="1">
        <f t="shared" si="24"/>
        <v>1.1901428176323029E-6</v>
      </c>
    </row>
    <row r="274" spans="1:7" x14ac:dyDescent="0.3">
      <c r="A274" s="2">
        <v>45253</v>
      </c>
      <c r="B274" s="3">
        <v>16.05</v>
      </c>
      <c r="C274" s="3">
        <f t="shared" si="21"/>
        <v>-1.2445550715618901E-3</v>
      </c>
      <c r="D274" s="3">
        <f t="shared" si="22"/>
        <v>-1.2453301733962785E-3</v>
      </c>
      <c r="E274" s="3">
        <f t="shared" si="20"/>
        <v>-3.3953388780283756E-3</v>
      </c>
      <c r="F274" s="4">
        <f t="shared" si="23"/>
        <v>1.1528326096650988E-5</v>
      </c>
      <c r="G274" s="1">
        <f t="shared" si="24"/>
        <v>2.3431557107014204E-8</v>
      </c>
    </row>
    <row r="275" spans="1:7" x14ac:dyDescent="0.3">
      <c r="A275" s="2">
        <v>45252</v>
      </c>
      <c r="B275" s="3">
        <v>16.07</v>
      </c>
      <c r="C275" s="3">
        <f t="shared" si="21"/>
        <v>2.4953212726137957E-3</v>
      </c>
      <c r="D275" s="3">
        <f t="shared" si="22"/>
        <v>2.4922131279595436E-3</v>
      </c>
      <c r="E275" s="3">
        <f t="shared" si="20"/>
        <v>3.4220442332744648E-4</v>
      </c>
      <c r="F275" s="4">
        <f t="shared" si="23"/>
        <v>1.171038673448702E-7</v>
      </c>
      <c r="G275" s="1">
        <f t="shared" si="24"/>
        <v>2.3801599053835406E-10</v>
      </c>
    </row>
    <row r="276" spans="1:7" x14ac:dyDescent="0.3">
      <c r="A276" s="2">
        <v>45251</v>
      </c>
      <c r="B276" s="3">
        <v>16.03</v>
      </c>
      <c r="C276" s="3">
        <f t="shared" si="21"/>
        <v>-2.4939172749391735E-2</v>
      </c>
      <c r="D276" s="3">
        <f t="shared" si="22"/>
        <v>-2.525542300657227E-2</v>
      </c>
      <c r="E276" s="3">
        <f t="shared" si="20"/>
        <v>-2.7405431711204367E-2</v>
      </c>
      <c r="F276" s="4">
        <f t="shared" si="23"/>
        <v>7.5105768727748597E-4</v>
      </c>
      <c r="G276" s="1">
        <f t="shared" si="24"/>
        <v>1.5265400147916381E-6</v>
      </c>
    </row>
    <row r="277" spans="1:7" x14ac:dyDescent="0.3">
      <c r="A277" s="2">
        <v>45250</v>
      </c>
      <c r="B277" s="3">
        <v>16.440000000000001</v>
      </c>
      <c r="C277" s="3">
        <f t="shared" si="21"/>
        <v>4.0506329113924086E-2</v>
      </c>
      <c r="D277" s="3">
        <f t="shared" si="22"/>
        <v>3.9707449595112729E-2</v>
      </c>
      <c r="E277" s="3">
        <f t="shared" si="20"/>
        <v>3.7557440890480631E-2</v>
      </c>
      <c r="F277" s="4">
        <f t="shared" si="23"/>
        <v>1.4105613662419466E-3</v>
      </c>
      <c r="G277" s="1">
        <f t="shared" si="24"/>
        <v>2.8669946468332247E-6</v>
      </c>
    </row>
    <row r="278" spans="1:7" x14ac:dyDescent="0.3">
      <c r="A278" s="2">
        <v>45247</v>
      </c>
      <c r="B278" s="3">
        <v>15.8</v>
      </c>
      <c r="C278" s="3">
        <f t="shared" si="21"/>
        <v>-1.863354037267085E-2</v>
      </c>
      <c r="D278" s="3">
        <f t="shared" si="22"/>
        <v>-1.8809331957496227E-2</v>
      </c>
      <c r="E278" s="3">
        <f t="shared" si="20"/>
        <v>-2.0959340662128324E-2</v>
      </c>
      <c r="F278" s="4">
        <f t="shared" si="23"/>
        <v>4.3929396099114576E-4</v>
      </c>
      <c r="G278" s="1">
        <f t="shared" si="24"/>
        <v>8.9287390445354829E-7</v>
      </c>
    </row>
    <row r="279" spans="1:7" x14ac:dyDescent="0.3">
      <c r="A279" s="2">
        <v>45246</v>
      </c>
      <c r="B279" s="3">
        <v>16.100000000000001</v>
      </c>
      <c r="C279" s="3">
        <f t="shared" si="21"/>
        <v>2.0925808497146599E-2</v>
      </c>
      <c r="D279" s="3">
        <f t="shared" si="22"/>
        <v>2.0709871015470459E-2</v>
      </c>
      <c r="E279" s="3">
        <f t="shared" si="20"/>
        <v>1.8559862310838362E-2</v>
      </c>
      <c r="F279" s="4">
        <f t="shared" si="23"/>
        <v>3.4446848899727828E-4</v>
      </c>
      <c r="G279" s="1">
        <f t="shared" si="24"/>
        <v>7.0013920527902091E-7</v>
      </c>
    </row>
    <row r="280" spans="1:7" x14ac:dyDescent="0.3">
      <c r="A280" s="2">
        <v>45245</v>
      </c>
      <c r="B280" s="3">
        <v>15.77</v>
      </c>
      <c r="C280" s="3">
        <f t="shared" si="21"/>
        <v>3.8192234245702558E-3</v>
      </c>
      <c r="D280" s="3">
        <f t="shared" si="22"/>
        <v>3.8119487074170844E-3</v>
      </c>
      <c r="E280" s="3">
        <f t="shared" si="20"/>
        <v>1.6619400027849873E-3</v>
      </c>
      <c r="F280" s="4">
        <f t="shared" si="23"/>
        <v>2.7620445728569634E-6</v>
      </c>
      <c r="G280" s="1">
        <f t="shared" si="24"/>
        <v>5.6139117334491125E-9</v>
      </c>
    </row>
    <row r="281" spans="1:7" x14ac:dyDescent="0.3">
      <c r="A281" s="2">
        <v>45244</v>
      </c>
      <c r="B281" s="3">
        <v>15.71</v>
      </c>
      <c r="C281" s="3">
        <f t="shared" si="21"/>
        <v>1.1590470057952447E-2</v>
      </c>
      <c r="D281" s="3">
        <f t="shared" si="22"/>
        <v>1.1523815106934286E-2</v>
      </c>
      <c r="E281" s="3">
        <f t="shared" si="20"/>
        <v>9.3738064023021882E-3</v>
      </c>
      <c r="F281" s="4">
        <f t="shared" si="23"/>
        <v>8.786824646784149E-5</v>
      </c>
      <c r="G281" s="1">
        <f t="shared" si="24"/>
        <v>1.7859399688585668E-7</v>
      </c>
    </row>
    <row r="282" spans="1:7" x14ac:dyDescent="0.3">
      <c r="A282" s="2">
        <v>45243</v>
      </c>
      <c r="B282" s="3">
        <v>15.53</v>
      </c>
      <c r="C282" s="3">
        <f t="shared" si="21"/>
        <v>-2.5721455457967387E-2</v>
      </c>
      <c r="D282" s="3">
        <f t="shared" si="22"/>
        <v>-2.6058036201473237E-2</v>
      </c>
      <c r="E282" s="3">
        <f t="shared" si="20"/>
        <v>-2.8208044906105335E-2</v>
      </c>
      <c r="F282" s="4">
        <f t="shared" si="23"/>
        <v>7.9569379742485508E-4</v>
      </c>
      <c r="G282" s="1">
        <f t="shared" si="24"/>
        <v>1.6172638159041771E-6</v>
      </c>
    </row>
    <row r="283" spans="1:7" x14ac:dyDescent="0.3">
      <c r="A283" s="2">
        <v>45240</v>
      </c>
      <c r="B283" s="3">
        <v>15.94</v>
      </c>
      <c r="C283" s="3">
        <f t="shared" si="21"/>
        <v>2.4421593830334126E-2</v>
      </c>
      <c r="D283" s="3">
        <f t="shared" si="22"/>
        <v>2.4128154611823292E-2</v>
      </c>
      <c r="E283" s="3">
        <f t="shared" si="20"/>
        <v>2.1978145907191195E-2</v>
      </c>
      <c r="F283" s="4">
        <f t="shared" si="23"/>
        <v>4.8303889751778506E-4</v>
      </c>
      <c r="G283" s="1">
        <f t="shared" si="24"/>
        <v>9.8178637706866885E-7</v>
      </c>
    </row>
    <row r="284" spans="1:7" x14ac:dyDescent="0.3">
      <c r="A284" s="2">
        <v>45238</v>
      </c>
      <c r="B284" s="3">
        <v>15.56</v>
      </c>
      <c r="C284" s="3">
        <f t="shared" si="21"/>
        <v>0</v>
      </c>
      <c r="D284" s="3">
        <f t="shared" si="22"/>
        <v>0</v>
      </c>
      <c r="E284" s="3">
        <f t="shared" si="20"/>
        <v>-2.1500087046320972E-3</v>
      </c>
      <c r="F284" s="4">
        <f t="shared" si="23"/>
        <v>4.6225374299937885E-6</v>
      </c>
      <c r="G284" s="1">
        <f t="shared" si="24"/>
        <v>9.3954012804751805E-9</v>
      </c>
    </row>
    <row r="285" spans="1:7" x14ac:dyDescent="0.3">
      <c r="A285" s="2">
        <v>45237</v>
      </c>
      <c r="B285" s="3">
        <v>15.56</v>
      </c>
      <c r="C285" s="3">
        <f t="shared" si="21"/>
        <v>-3.1736154324828861E-2</v>
      </c>
      <c r="D285" s="3">
        <f t="shared" si="22"/>
        <v>-3.2250660999175701E-2</v>
      </c>
      <c r="E285" s="3">
        <f t="shared" si="20"/>
        <v>-3.4400669703807799E-2</v>
      </c>
      <c r="F285" s="4">
        <f t="shared" si="23"/>
        <v>1.1834060760704797E-3</v>
      </c>
      <c r="G285" s="1">
        <f t="shared" si="24"/>
        <v>2.4052969025822759E-6</v>
      </c>
    </row>
    <row r="286" spans="1:7" x14ac:dyDescent="0.3">
      <c r="A286" s="2">
        <v>45236</v>
      </c>
      <c r="B286" s="3">
        <v>16.07</v>
      </c>
      <c r="C286" s="3">
        <f t="shared" si="21"/>
        <v>4.6223958333333391E-2</v>
      </c>
      <c r="D286" s="3">
        <f t="shared" si="22"/>
        <v>4.5187452029895249E-2</v>
      </c>
      <c r="E286" s="3">
        <f t="shared" si="20"/>
        <v>4.3037443325263151E-2</v>
      </c>
      <c r="F286" s="4">
        <f t="shared" si="23"/>
        <v>1.8522215279752378E-3</v>
      </c>
      <c r="G286" s="1">
        <f t="shared" si="24"/>
        <v>3.7646779023886948E-6</v>
      </c>
    </row>
    <row r="287" spans="1:7" x14ac:dyDescent="0.3">
      <c r="A287" s="2">
        <v>45233</v>
      </c>
      <c r="B287" s="3">
        <v>15.36</v>
      </c>
      <c r="C287" s="3">
        <f t="shared" si="21"/>
        <v>-1.412066752246474E-2</v>
      </c>
      <c r="D287" s="3">
        <f t="shared" si="22"/>
        <v>-1.422131272307617E-2</v>
      </c>
      <c r="E287" s="3">
        <f t="shared" si="20"/>
        <v>-1.6371321427708266E-2</v>
      </c>
      <c r="F287" s="4">
        <f t="shared" si="23"/>
        <v>2.6802016528933983E-4</v>
      </c>
      <c r="G287" s="1">
        <f t="shared" si="24"/>
        <v>5.4475643351491831E-7</v>
      </c>
    </row>
    <row r="288" spans="1:7" x14ac:dyDescent="0.3">
      <c r="A288" s="2">
        <v>45232</v>
      </c>
      <c r="B288" s="3">
        <v>15.58</v>
      </c>
      <c r="C288" s="3">
        <f t="shared" si="21"/>
        <v>1.697127937336813E-2</v>
      </c>
      <c r="D288" s="3">
        <f t="shared" si="22"/>
        <v>1.6828876130156885E-2</v>
      </c>
      <c r="E288" s="3">
        <f t="shared" si="20"/>
        <v>1.4678867425524787E-2</v>
      </c>
      <c r="F288" s="4">
        <f t="shared" si="23"/>
        <v>2.1546914889613271E-4</v>
      </c>
      <c r="G288" s="1">
        <f t="shared" si="24"/>
        <v>4.3794542458563556E-7</v>
      </c>
    </row>
    <row r="289" spans="1:7" x14ac:dyDescent="0.3">
      <c r="A289" s="2">
        <v>45231</v>
      </c>
      <c r="B289" s="3">
        <v>15.32</v>
      </c>
      <c r="C289" s="3">
        <f t="shared" si="21"/>
        <v>-1.5424164524421607E-2</v>
      </c>
      <c r="D289" s="3">
        <f t="shared" si="22"/>
        <v>-1.5544354437800344E-2</v>
      </c>
      <c r="E289" s="3">
        <f t="shared" si="20"/>
        <v>-1.7694363142432442E-2</v>
      </c>
      <c r="F289" s="4">
        <f t="shared" si="23"/>
        <v>3.1309048701627168E-4</v>
      </c>
      <c r="G289" s="1">
        <f t="shared" si="24"/>
        <v>6.3636277848835709E-7</v>
      </c>
    </row>
    <row r="290" spans="1:7" x14ac:dyDescent="0.3">
      <c r="A290" s="2">
        <v>45230</v>
      </c>
      <c r="B290" s="3">
        <v>15.56</v>
      </c>
      <c r="C290" s="3">
        <f t="shared" si="21"/>
        <v>-9.5480585614258658E-3</v>
      </c>
      <c r="D290" s="3">
        <f t="shared" si="22"/>
        <v>-9.5939335172842231E-3</v>
      </c>
      <c r="E290" s="3">
        <f t="shared" si="20"/>
        <v>-1.1743942221916321E-2</v>
      </c>
      <c r="F290" s="4">
        <f t="shared" si="23"/>
        <v>1.3792017891170883E-4</v>
      </c>
      <c r="G290" s="1">
        <f t="shared" si="24"/>
        <v>2.8032556689371715E-7</v>
      </c>
    </row>
    <row r="291" spans="1:7" x14ac:dyDescent="0.3">
      <c r="A291" s="2">
        <v>45229</v>
      </c>
      <c r="B291" s="3">
        <v>15.71</v>
      </c>
      <c r="C291" s="3">
        <f t="shared" si="21"/>
        <v>7.5290896646132879E-2</v>
      </c>
      <c r="D291" s="3">
        <f t="shared" si="22"/>
        <v>7.2591226504921849E-2</v>
      </c>
      <c r="E291" s="3">
        <f t="shared" si="20"/>
        <v>7.0441217800289752E-2</v>
      </c>
      <c r="F291" s="4">
        <f t="shared" si="23"/>
        <v>4.9619651651878578E-3</v>
      </c>
      <c r="G291" s="1">
        <f t="shared" si="24"/>
        <v>1.0085295051194833E-5</v>
      </c>
    </row>
    <row r="292" spans="1:7" x14ac:dyDescent="0.3">
      <c r="A292" s="2">
        <v>45226</v>
      </c>
      <c r="B292" s="3">
        <v>14.61</v>
      </c>
      <c r="C292" s="3">
        <f t="shared" si="21"/>
        <v>-4.6966731898238787E-2</v>
      </c>
      <c r="D292" s="3">
        <f t="shared" si="22"/>
        <v>-4.8105467121114638E-2</v>
      </c>
      <c r="E292" s="3">
        <f t="shared" si="20"/>
        <v>-5.0255475825746736E-2</v>
      </c>
      <c r="F292" s="4">
        <f t="shared" si="23"/>
        <v>2.5256128504722144E-3</v>
      </c>
      <c r="G292" s="1">
        <f t="shared" si="24"/>
        <v>5.1333594521792971E-6</v>
      </c>
    </row>
    <row r="293" spans="1:7" x14ac:dyDescent="0.3">
      <c r="A293" s="2">
        <v>45225</v>
      </c>
      <c r="B293" s="3">
        <v>15.33</v>
      </c>
      <c r="C293" s="3">
        <f t="shared" si="21"/>
        <v>-2.7901077996195275E-2</v>
      </c>
      <c r="D293" s="3">
        <f t="shared" si="22"/>
        <v>-2.8297708091224182E-2</v>
      </c>
      <c r="E293" s="3">
        <f t="shared" si="20"/>
        <v>-3.044771679585628E-2</v>
      </c>
      <c r="F293" s="4">
        <f t="shared" si="23"/>
        <v>9.2706345808066856E-4</v>
      </c>
      <c r="G293" s="1">
        <f t="shared" si="24"/>
        <v>1.8842753213021719E-6</v>
      </c>
    </row>
    <row r="294" spans="1:7" x14ac:dyDescent="0.3">
      <c r="A294" s="2">
        <v>45224</v>
      </c>
      <c r="B294" s="3">
        <v>15.77</v>
      </c>
      <c r="C294" s="3">
        <f t="shared" si="21"/>
        <v>6.3451776649744844E-4</v>
      </c>
      <c r="D294" s="3">
        <f t="shared" si="22"/>
        <v>6.3431654521396426E-4</v>
      </c>
      <c r="E294" s="3">
        <f t="shared" si="20"/>
        <v>-1.5156921594181329E-3</v>
      </c>
      <c r="F294" s="4">
        <f t="shared" si="23"/>
        <v>2.2973227221216027E-6</v>
      </c>
      <c r="G294" s="1">
        <f t="shared" si="24"/>
        <v>4.6693551262634197E-9</v>
      </c>
    </row>
    <row r="295" spans="1:7" x14ac:dyDescent="0.3">
      <c r="A295" s="2">
        <v>45223</v>
      </c>
      <c r="B295" s="3">
        <v>15.76</v>
      </c>
      <c r="C295" s="3">
        <f t="shared" si="21"/>
        <v>-1.3767209011264121E-2</v>
      </c>
      <c r="D295" s="3">
        <f t="shared" si="22"/>
        <v>-1.3862855908395621E-2</v>
      </c>
      <c r="E295" s="3">
        <f t="shared" si="20"/>
        <v>-1.6012864613027717E-2</v>
      </c>
      <c r="F295" s="4">
        <f t="shared" si="23"/>
        <v>2.5641183311515532E-4</v>
      </c>
      <c r="G295" s="1">
        <f t="shared" si="24"/>
        <v>5.211622624291775E-7</v>
      </c>
    </row>
    <row r="296" spans="1:7" x14ac:dyDescent="0.3">
      <c r="A296" s="2">
        <v>45222</v>
      </c>
      <c r="B296" s="3">
        <v>15.98</v>
      </c>
      <c r="C296" s="3">
        <f t="shared" si="21"/>
        <v>-1.0526315789473571E-2</v>
      </c>
      <c r="D296" s="3">
        <f t="shared" si="22"/>
        <v>-1.0582109330536859E-2</v>
      </c>
      <c r="E296" s="3">
        <f t="shared" si="20"/>
        <v>-1.2732118035168957E-2</v>
      </c>
      <c r="F296" s="4">
        <f t="shared" si="23"/>
        <v>1.6210682966147461E-4</v>
      </c>
      <c r="G296" s="1">
        <f t="shared" si="24"/>
        <v>3.2948542614120854E-7</v>
      </c>
    </row>
    <row r="297" spans="1:7" x14ac:dyDescent="0.3">
      <c r="A297" s="2">
        <v>45219</v>
      </c>
      <c r="B297" s="3">
        <v>16.149999999999999</v>
      </c>
      <c r="C297" s="3">
        <f t="shared" si="21"/>
        <v>3.1055900621116245E-3</v>
      </c>
      <c r="D297" s="3">
        <f t="shared" si="22"/>
        <v>3.1007776782479642E-3</v>
      </c>
      <c r="E297" s="3">
        <f t="shared" si="20"/>
        <v>9.5076897361586702E-4</v>
      </c>
      <c r="F297" s="4">
        <f t="shared" si="23"/>
        <v>9.039616411905692E-7</v>
      </c>
      <c r="G297" s="1">
        <f t="shared" si="24"/>
        <v>1.8373204089239211E-9</v>
      </c>
    </row>
    <row r="298" spans="1:7" x14ac:dyDescent="0.3">
      <c r="A298" s="2">
        <v>45218</v>
      </c>
      <c r="B298" s="3">
        <v>16.100000000000001</v>
      </c>
      <c r="C298" s="3">
        <f t="shared" si="21"/>
        <v>-1.5290519877675839E-2</v>
      </c>
      <c r="D298" s="3">
        <f t="shared" si="22"/>
        <v>-1.5408625352845068E-2</v>
      </c>
      <c r="E298" s="3">
        <f t="shared" si="20"/>
        <v>-1.7558634057477165E-2</v>
      </c>
      <c r="F298" s="4">
        <f t="shared" si="23"/>
        <v>3.0830562996439704E-4</v>
      </c>
      <c r="G298" s="1">
        <f t="shared" si="24"/>
        <v>6.2663745927722975E-7</v>
      </c>
    </row>
    <row r="299" spans="1:7" x14ac:dyDescent="0.3">
      <c r="A299" s="2">
        <v>45217</v>
      </c>
      <c r="B299" s="3">
        <v>16.350000000000001</v>
      </c>
      <c r="C299" s="3">
        <f t="shared" si="21"/>
        <v>0</v>
      </c>
      <c r="D299" s="3">
        <f t="shared" si="22"/>
        <v>0</v>
      </c>
      <c r="E299" s="3">
        <f t="shared" si="20"/>
        <v>-2.1500087046320972E-3</v>
      </c>
      <c r="F299" s="4">
        <f t="shared" si="23"/>
        <v>4.6225374299937885E-6</v>
      </c>
      <c r="G299" s="1">
        <f t="shared" si="24"/>
        <v>9.3954012804751805E-9</v>
      </c>
    </row>
    <row r="300" spans="1:7" x14ac:dyDescent="0.3">
      <c r="A300" s="2">
        <v>45216</v>
      </c>
      <c r="B300" s="3">
        <v>16.350000000000001</v>
      </c>
      <c r="C300" s="3">
        <f t="shared" si="21"/>
        <v>-2.2713687985654454E-2</v>
      </c>
      <c r="D300" s="3">
        <f t="shared" si="22"/>
        <v>-2.2975617655470119E-2</v>
      </c>
      <c r="E300" s="3">
        <f t="shared" si="20"/>
        <v>-2.5125626360102217E-2</v>
      </c>
      <c r="F300" s="4">
        <f t="shared" si="23"/>
        <v>6.3129709998746336E-4</v>
      </c>
      <c r="G300" s="1">
        <f t="shared" si="24"/>
        <v>1.2831241869663889E-6</v>
      </c>
    </row>
    <row r="301" spans="1:7" x14ac:dyDescent="0.3">
      <c r="A301" s="2">
        <v>45215</v>
      </c>
      <c r="B301" s="3">
        <v>16.73</v>
      </c>
      <c r="C301" s="3">
        <f t="shared" si="21"/>
        <v>-1.8192488262910724E-2</v>
      </c>
      <c r="D301" s="3">
        <f t="shared" si="22"/>
        <v>-1.8360006402437026E-2</v>
      </c>
      <c r="E301" s="3">
        <f t="shared" si="20"/>
        <v>-2.0510015107069124E-2</v>
      </c>
      <c r="F301" s="4">
        <f t="shared" si="23"/>
        <v>4.2066071969220367E-4</v>
      </c>
      <c r="G301" s="1">
        <f t="shared" si="24"/>
        <v>8.5500146278903181E-7</v>
      </c>
    </row>
    <row r="302" spans="1:7" x14ac:dyDescent="0.3">
      <c r="A302" s="2">
        <v>45212</v>
      </c>
      <c r="B302" s="3">
        <v>17.04</v>
      </c>
      <c r="C302" s="3">
        <f t="shared" si="21"/>
        <v>-1.1027278003482372E-2</v>
      </c>
      <c r="D302" s="3">
        <f t="shared" si="22"/>
        <v>-1.1088529138668637E-2</v>
      </c>
      <c r="E302" s="3">
        <f t="shared" si="20"/>
        <v>-1.3238537843300735E-2</v>
      </c>
      <c r="F302" s="4">
        <f t="shared" si="23"/>
        <v>1.7525888422850568E-4</v>
      </c>
      <c r="G302" s="1">
        <f t="shared" si="24"/>
        <v>3.5621724436688147E-7</v>
      </c>
    </row>
    <row r="303" spans="1:7" x14ac:dyDescent="0.3">
      <c r="A303" s="2">
        <v>45211</v>
      </c>
      <c r="B303" s="3">
        <v>17.23</v>
      </c>
      <c r="C303" s="3">
        <f t="shared" si="21"/>
        <v>2.8656716417910472E-2</v>
      </c>
      <c r="D303" s="3">
        <f t="shared" si="22"/>
        <v>2.8253792268762928E-2</v>
      </c>
      <c r="E303" s="3">
        <f t="shared" si="20"/>
        <v>2.6103783564130831E-2</v>
      </c>
      <c r="F303" s="4">
        <f t="shared" si="23"/>
        <v>6.8140751636298685E-4</v>
      </c>
      <c r="G303" s="1">
        <f t="shared" si="24"/>
        <v>1.3849746267540384E-6</v>
      </c>
    </row>
    <row r="304" spans="1:7" x14ac:dyDescent="0.3">
      <c r="A304" s="2">
        <v>45210</v>
      </c>
      <c r="B304" s="3">
        <v>16.75</v>
      </c>
      <c r="C304" s="3">
        <f t="shared" si="21"/>
        <v>-1.4125956444967537E-2</v>
      </c>
      <c r="D304" s="3">
        <f t="shared" si="22"/>
        <v>-1.4226677412765088E-2</v>
      </c>
      <c r="E304" s="3">
        <f t="shared" si="20"/>
        <v>-1.6376686117397184E-2</v>
      </c>
      <c r="F304" s="4">
        <f t="shared" si="23"/>
        <v>2.6819584818774963E-4</v>
      </c>
      <c r="G304" s="1">
        <f t="shared" si="24"/>
        <v>5.4511351257672692E-7</v>
      </c>
    </row>
    <row r="305" spans="1:7" x14ac:dyDescent="0.3">
      <c r="A305" s="2">
        <v>45209</v>
      </c>
      <c r="B305" s="3">
        <v>16.989999999999998</v>
      </c>
      <c r="C305" s="3">
        <f t="shared" si="21"/>
        <v>4.5538461538461444E-2</v>
      </c>
      <c r="D305" s="3">
        <f t="shared" si="22"/>
        <v>4.4532026908094151E-2</v>
      </c>
      <c r="E305" s="3">
        <f t="shared" si="20"/>
        <v>4.2382018203462053E-2</v>
      </c>
      <c r="F305" s="4">
        <f t="shared" si="23"/>
        <v>1.7962354669985889E-3</v>
      </c>
      <c r="G305" s="1">
        <f t="shared" si="24"/>
        <v>3.6508850955255872E-6</v>
      </c>
    </row>
    <row r="306" spans="1:7" x14ac:dyDescent="0.3">
      <c r="A306" s="2">
        <v>45208</v>
      </c>
      <c r="B306" s="3">
        <v>16.25</v>
      </c>
      <c r="C306" s="3">
        <f t="shared" si="21"/>
        <v>-3.678724708767549E-3</v>
      </c>
      <c r="D306" s="3">
        <f t="shared" si="22"/>
        <v>-3.6855078571758943E-3</v>
      </c>
      <c r="E306" s="3">
        <f t="shared" si="20"/>
        <v>-5.8355165618079914E-3</v>
      </c>
      <c r="F306" s="4">
        <f t="shared" si="23"/>
        <v>3.405325354313536E-5</v>
      </c>
      <c r="G306" s="1">
        <f t="shared" si="24"/>
        <v>6.9213929965722282E-8</v>
      </c>
    </row>
    <row r="307" spans="1:7" x14ac:dyDescent="0.3">
      <c r="A307" s="2">
        <v>45205</v>
      </c>
      <c r="B307" s="3">
        <v>16.309999999999999</v>
      </c>
      <c r="C307" s="3">
        <f t="shared" si="21"/>
        <v>1.746724890829679E-2</v>
      </c>
      <c r="D307" s="3">
        <f t="shared" si="22"/>
        <v>1.7316450011460739E-2</v>
      </c>
      <c r="E307" s="3">
        <f t="shared" si="20"/>
        <v>1.5166441306828642E-2</v>
      </c>
      <c r="F307" s="4">
        <f t="shared" si="23"/>
        <v>2.3002094191347806E-4</v>
      </c>
      <c r="G307" s="1">
        <f t="shared" si="24"/>
        <v>4.6752223966154079E-7</v>
      </c>
    </row>
    <row r="308" spans="1:7" x14ac:dyDescent="0.3">
      <c r="A308" s="2">
        <v>45204</v>
      </c>
      <c r="B308" s="3">
        <v>16.03</v>
      </c>
      <c r="C308" s="3">
        <f t="shared" si="21"/>
        <v>-1.1713933415536235E-2</v>
      </c>
      <c r="D308" s="3">
        <f t="shared" si="22"/>
        <v>-1.1783082065805183E-2</v>
      </c>
      <c r="E308" s="3">
        <f t="shared" si="20"/>
        <v>-1.393309077043728E-2</v>
      </c>
      <c r="F308" s="4">
        <f t="shared" si="23"/>
        <v>1.9413101841724454E-4</v>
      </c>
      <c r="G308" s="1">
        <f t="shared" si="24"/>
        <v>3.9457524068545635E-7</v>
      </c>
    </row>
    <row r="309" spans="1:7" x14ac:dyDescent="0.3">
      <c r="A309" s="2">
        <v>45203</v>
      </c>
      <c r="B309" s="3">
        <v>16.22</v>
      </c>
      <c r="C309" s="3">
        <f t="shared" si="21"/>
        <v>-4.2971147943523811E-3</v>
      </c>
      <c r="D309" s="3">
        <f t="shared" si="22"/>
        <v>-4.3063739266868883E-3</v>
      </c>
      <c r="E309" s="3">
        <f t="shared" si="20"/>
        <v>-6.456382631318985E-3</v>
      </c>
      <c r="F309" s="4">
        <f t="shared" si="23"/>
        <v>4.168487668199746E-5</v>
      </c>
      <c r="G309" s="1">
        <f t="shared" si="24"/>
        <v>8.4725359109750937E-8</v>
      </c>
    </row>
    <row r="310" spans="1:7" x14ac:dyDescent="0.3">
      <c r="A310" s="2">
        <v>45202</v>
      </c>
      <c r="B310" s="3">
        <v>16.29</v>
      </c>
      <c r="C310" s="3">
        <f t="shared" si="21"/>
        <v>6.1425061425049205E-4</v>
      </c>
      <c r="D310" s="3">
        <f t="shared" si="22"/>
        <v>6.1406203955948586E-4</v>
      </c>
      <c r="E310" s="3">
        <f t="shared" si="20"/>
        <v>-1.5359466650726114E-3</v>
      </c>
      <c r="F310" s="4">
        <f t="shared" si="23"/>
        <v>2.3591321579476766E-6</v>
      </c>
      <c r="G310" s="1">
        <f t="shared" si="24"/>
        <v>4.7949840608692616E-9</v>
      </c>
    </row>
    <row r="311" spans="1:7" x14ac:dyDescent="0.3">
      <c r="A311" s="2">
        <v>45201</v>
      </c>
      <c r="B311" s="3">
        <v>16.28</v>
      </c>
      <c r="C311" s="3">
        <f t="shared" si="21"/>
        <v>1.2300123001229748E-3</v>
      </c>
      <c r="D311" s="3">
        <f t="shared" si="22"/>
        <v>1.2292564547296896E-3</v>
      </c>
      <c r="E311" s="3">
        <f t="shared" si="20"/>
        <v>-9.2075224990240752E-4</v>
      </c>
      <c r="F311" s="4">
        <f t="shared" si="23"/>
        <v>8.4778470570034553E-7</v>
      </c>
      <c r="G311" s="1">
        <f t="shared" si="24"/>
        <v>1.7231396457324096E-9</v>
      </c>
    </row>
    <row r="312" spans="1:7" x14ac:dyDescent="0.3">
      <c r="A312" s="2">
        <v>45197</v>
      </c>
      <c r="B312" s="3">
        <v>16.260000000000002</v>
      </c>
      <c r="C312" s="3">
        <f t="shared" si="21"/>
        <v>-1.454545454545445E-2</v>
      </c>
      <c r="D312" s="3">
        <f t="shared" si="22"/>
        <v>-1.4652276786870262E-2</v>
      </c>
      <c r="E312" s="3">
        <f t="shared" si="20"/>
        <v>-1.680228549150236E-2</v>
      </c>
      <c r="F312" s="4">
        <f t="shared" si="23"/>
        <v>2.8231679773795069E-4</v>
      </c>
      <c r="G312" s="1">
        <f t="shared" si="24"/>
        <v>5.7381462954868024E-7</v>
      </c>
    </row>
    <row r="313" spans="1:7" x14ac:dyDescent="0.3">
      <c r="A313" s="2">
        <v>45196</v>
      </c>
      <c r="B313" s="3">
        <v>16.5</v>
      </c>
      <c r="C313" s="3">
        <f t="shared" si="21"/>
        <v>1.4136447449293205E-2</v>
      </c>
      <c r="D313" s="3">
        <f t="shared" si="22"/>
        <v>1.4037459675588419E-2</v>
      </c>
      <c r="E313" s="3">
        <f t="shared" si="20"/>
        <v>1.1887450970956321E-2</v>
      </c>
      <c r="F313" s="4">
        <f t="shared" si="23"/>
        <v>1.413114905868904E-4</v>
      </c>
      <c r="G313" s="1">
        <f t="shared" si="24"/>
        <v>2.8721847680262278E-7</v>
      </c>
    </row>
    <row r="314" spans="1:7" x14ac:dyDescent="0.3">
      <c r="A314" s="2">
        <v>45195</v>
      </c>
      <c r="B314" s="3">
        <v>16.27</v>
      </c>
      <c r="C314" s="3">
        <f t="shared" si="21"/>
        <v>-4.8929663608563816E-3</v>
      </c>
      <c r="D314" s="3">
        <f t="shared" si="22"/>
        <v>-4.9049761123160429E-3</v>
      </c>
      <c r="E314" s="3">
        <f t="shared" si="20"/>
        <v>-7.0549848169481396E-3</v>
      </c>
      <c r="F314" s="4">
        <f t="shared" si="23"/>
        <v>4.9772810767368773E-5</v>
      </c>
      <c r="G314" s="1">
        <f t="shared" si="24"/>
        <v>1.011642495271723E-7</v>
      </c>
    </row>
    <row r="315" spans="1:7" x14ac:dyDescent="0.3">
      <c r="A315" s="2">
        <v>45194</v>
      </c>
      <c r="B315" s="3">
        <v>16.350000000000001</v>
      </c>
      <c r="C315" s="3">
        <f t="shared" si="21"/>
        <v>-1.2084592145015062E-2</v>
      </c>
      <c r="D315" s="3">
        <f t="shared" si="22"/>
        <v>-1.2158204479809519E-2</v>
      </c>
      <c r="E315" s="3">
        <f t="shared" si="20"/>
        <v>-1.4308213184441617E-2</v>
      </c>
      <c r="F315" s="4">
        <f t="shared" si="23"/>
        <v>2.0472496453142892E-4</v>
      </c>
      <c r="G315" s="1">
        <f t="shared" si="24"/>
        <v>4.1610765148664413E-7</v>
      </c>
    </row>
    <row r="316" spans="1:7" x14ac:dyDescent="0.3">
      <c r="A316" s="2">
        <v>45191</v>
      </c>
      <c r="B316" s="3">
        <v>16.55</v>
      </c>
      <c r="C316" s="3">
        <f t="shared" si="21"/>
        <v>1.161369193154042E-2</v>
      </c>
      <c r="D316" s="3">
        <f t="shared" si="22"/>
        <v>1.154677064847095E-2</v>
      </c>
      <c r="E316" s="3">
        <f t="shared" si="20"/>
        <v>9.3967619438388526E-3</v>
      </c>
      <c r="F316" s="4">
        <f t="shared" si="23"/>
        <v>8.8299135029178136E-5</v>
      </c>
      <c r="G316" s="1">
        <f t="shared" si="24"/>
        <v>1.79469786644671E-7</v>
      </c>
    </row>
    <row r="317" spans="1:7" x14ac:dyDescent="0.3">
      <c r="A317" s="2">
        <v>45190</v>
      </c>
      <c r="B317" s="3">
        <v>16.36</v>
      </c>
      <c r="C317" s="3">
        <f t="shared" si="21"/>
        <v>1.6780609073958955E-2</v>
      </c>
      <c r="D317" s="3">
        <f t="shared" si="22"/>
        <v>1.6641370170309235E-2</v>
      </c>
      <c r="E317" s="3">
        <f t="shared" si="20"/>
        <v>1.4491361465677137E-2</v>
      </c>
      <c r="F317" s="4">
        <f t="shared" si="23"/>
        <v>2.0999955712891222E-4</v>
      </c>
      <c r="G317" s="1">
        <f t="shared" si="24"/>
        <v>4.2682836814819559E-7</v>
      </c>
    </row>
    <row r="318" spans="1:7" x14ac:dyDescent="0.3">
      <c r="A318" s="2">
        <v>45189</v>
      </c>
      <c r="B318" s="3">
        <v>16.09</v>
      </c>
      <c r="C318" s="3">
        <f t="shared" si="21"/>
        <v>-6.7901234567900887E-3</v>
      </c>
      <c r="D318" s="3">
        <f t="shared" si="22"/>
        <v>-6.8132812340465131E-3</v>
      </c>
      <c r="E318" s="3">
        <f t="shared" si="20"/>
        <v>-8.9632899386786098E-3</v>
      </c>
      <c r="F318" s="4">
        <f t="shared" si="23"/>
        <v>8.0340566524817191E-5</v>
      </c>
      <c r="G318" s="1">
        <f t="shared" si="24"/>
        <v>1.6329383440003493E-7</v>
      </c>
    </row>
    <row r="319" spans="1:7" x14ac:dyDescent="0.3">
      <c r="A319" s="2">
        <v>45188</v>
      </c>
      <c r="B319" s="3">
        <v>16.2</v>
      </c>
      <c r="C319" s="3">
        <f t="shared" si="21"/>
        <v>-2.1148036253776519E-2</v>
      </c>
      <c r="D319" s="3">
        <f t="shared" si="22"/>
        <v>-2.1374859584733563E-2</v>
      </c>
      <c r="E319" s="3">
        <f t="shared" si="20"/>
        <v>-2.3524868289365661E-2</v>
      </c>
      <c r="F319" s="4">
        <f t="shared" si="23"/>
        <v>5.5341942803200208E-4</v>
      </c>
      <c r="G319" s="1">
        <f t="shared" si="24"/>
        <v>1.1248362358374027E-6</v>
      </c>
    </row>
    <row r="320" spans="1:7" x14ac:dyDescent="0.3">
      <c r="A320" s="2">
        <v>45187</v>
      </c>
      <c r="B320" s="3">
        <v>16.55</v>
      </c>
      <c r="C320" s="3">
        <f t="shared" si="21"/>
        <v>6.6909975669099406E-3</v>
      </c>
      <c r="D320" s="3">
        <f t="shared" si="22"/>
        <v>6.6687121950381248E-3</v>
      </c>
      <c r="E320" s="3">
        <f t="shared" si="20"/>
        <v>4.5187034904060272E-3</v>
      </c>
      <c r="F320" s="4">
        <f t="shared" si="23"/>
        <v>2.0418681234207615E-5</v>
      </c>
      <c r="G320" s="1">
        <f t="shared" si="24"/>
        <v>4.15013846223732E-8</v>
      </c>
    </row>
    <row r="321" spans="1:7" x14ac:dyDescent="0.3">
      <c r="A321" s="2">
        <v>45184</v>
      </c>
      <c r="B321" s="3">
        <v>16.440000000000001</v>
      </c>
      <c r="C321" s="3">
        <f t="shared" si="21"/>
        <v>1.9851116625310191E-2</v>
      </c>
      <c r="D321" s="3">
        <f t="shared" si="22"/>
        <v>1.9656652549551592E-2</v>
      </c>
      <c r="E321" s="3">
        <f t="shared" si="20"/>
        <v>1.7506643844919494E-2</v>
      </c>
      <c r="F321" s="4">
        <f t="shared" si="23"/>
        <v>3.0648257871285759E-4</v>
      </c>
      <c r="G321" s="1">
        <f t="shared" si="24"/>
        <v>6.2293207055458865E-7</v>
      </c>
    </row>
    <row r="322" spans="1:7" x14ac:dyDescent="0.3">
      <c r="A322" s="2">
        <v>45183</v>
      </c>
      <c r="B322" s="3">
        <v>16.12</v>
      </c>
      <c r="C322" s="3">
        <f t="shared" si="21"/>
        <v>0</v>
      </c>
      <c r="D322" s="3">
        <f t="shared" si="22"/>
        <v>0</v>
      </c>
      <c r="E322" s="3">
        <f t="shared" si="20"/>
        <v>-2.1500087046320972E-3</v>
      </c>
      <c r="F322" s="4">
        <f t="shared" si="23"/>
        <v>4.6225374299937885E-6</v>
      </c>
      <c r="G322" s="1">
        <f t="shared" si="24"/>
        <v>9.3954012804751805E-9</v>
      </c>
    </row>
    <row r="323" spans="1:7" x14ac:dyDescent="0.3">
      <c r="A323" s="2">
        <v>45182</v>
      </c>
      <c r="B323" s="3">
        <v>16.12</v>
      </c>
      <c r="C323" s="3">
        <f t="shared" si="21"/>
        <v>8.7609511889862688E-3</v>
      </c>
      <c r="D323" s="3">
        <f t="shared" si="22"/>
        <v>8.7227967403537346E-3</v>
      </c>
      <c r="E323" s="3">
        <f t="shared" ref="E323:E386" si="25">D323-$H$3</f>
        <v>6.572788035721637E-3</v>
      </c>
      <c r="F323" s="4">
        <f t="shared" si="23"/>
        <v>4.3201542562525495E-5</v>
      </c>
      <c r="G323" s="1">
        <f t="shared" si="24"/>
        <v>8.7808013338466447E-8</v>
      </c>
    </row>
    <row r="324" spans="1:7" x14ac:dyDescent="0.3">
      <c r="A324" s="2">
        <v>45181</v>
      </c>
      <c r="B324" s="3">
        <v>15.98</v>
      </c>
      <c r="C324" s="3">
        <f t="shared" ref="C324:C387" si="26">(B324-B325)/B325</f>
        <v>-7.5231481481481524E-2</v>
      </c>
      <c r="D324" s="3">
        <f t="shared" ref="D324:D387" si="27">LN(B324/B325)</f>
        <v>-7.8211823037780986E-2</v>
      </c>
      <c r="E324" s="3">
        <f t="shared" si="25"/>
        <v>-8.0361831742413084E-2</v>
      </c>
      <c r="F324" s="4">
        <f t="shared" ref="F324:F387" si="28">(E324)^2</f>
        <v>6.4580240009959114E-3</v>
      </c>
      <c r="G324" s="1">
        <f t="shared" ref="G324:G387" si="29">F324/492</f>
        <v>1.3126065042674616E-5</v>
      </c>
    </row>
    <row r="325" spans="1:7" x14ac:dyDescent="0.3">
      <c r="A325" s="2">
        <v>45180</v>
      </c>
      <c r="B325" s="3">
        <v>17.28</v>
      </c>
      <c r="C325" s="3">
        <f t="shared" si="26"/>
        <v>-1.9296254256526667E-2</v>
      </c>
      <c r="D325" s="3">
        <f t="shared" si="27"/>
        <v>-1.9484857132123914E-2</v>
      </c>
      <c r="E325" s="3">
        <f t="shared" si="25"/>
        <v>-2.1634865836756011E-2</v>
      </c>
      <c r="F325" s="4">
        <f t="shared" si="28"/>
        <v>4.6806741977443241E-4</v>
      </c>
      <c r="G325" s="1">
        <f t="shared" si="29"/>
        <v>9.5135654425697648E-7</v>
      </c>
    </row>
    <row r="326" spans="1:7" x14ac:dyDescent="0.3">
      <c r="A326" s="2">
        <v>45177</v>
      </c>
      <c r="B326" s="3">
        <v>17.62</v>
      </c>
      <c r="C326" s="3">
        <f t="shared" si="26"/>
        <v>-1.6741071428571466E-2</v>
      </c>
      <c r="D326" s="3">
        <f t="shared" si="27"/>
        <v>-1.6882787038751044E-2</v>
      </c>
      <c r="E326" s="3">
        <f t="shared" si="25"/>
        <v>-1.9032795743383141E-2</v>
      </c>
      <c r="F326" s="4">
        <f t="shared" si="28"/>
        <v>3.6224731380934342E-4</v>
      </c>
      <c r="G326" s="1">
        <f t="shared" si="29"/>
        <v>7.362750280677712E-7</v>
      </c>
    </row>
    <row r="327" spans="1:7" x14ac:dyDescent="0.3">
      <c r="A327" s="2">
        <v>45176</v>
      </c>
      <c r="B327" s="3">
        <v>17.920000000000002</v>
      </c>
      <c r="C327" s="3">
        <f t="shared" si="26"/>
        <v>1.7026106696935338E-2</v>
      </c>
      <c r="D327" s="3">
        <f t="shared" si="27"/>
        <v>1.6882787038750936E-2</v>
      </c>
      <c r="E327" s="3">
        <f t="shared" si="25"/>
        <v>1.4732778334118839E-2</v>
      </c>
      <c r="F327" s="4">
        <f t="shared" si="28"/>
        <v>2.1705475744228148E-4</v>
      </c>
      <c r="G327" s="1">
        <f t="shared" si="29"/>
        <v>4.4116820618349892E-7</v>
      </c>
    </row>
    <row r="328" spans="1:7" x14ac:dyDescent="0.3">
      <c r="A328" s="2">
        <v>45175</v>
      </c>
      <c r="B328" s="3">
        <v>17.62</v>
      </c>
      <c r="C328" s="3">
        <f t="shared" si="26"/>
        <v>7.5045759609518023E-2</v>
      </c>
      <c r="D328" s="3">
        <f t="shared" si="27"/>
        <v>7.2363227752295117E-2</v>
      </c>
      <c r="E328" s="3">
        <f t="shared" si="25"/>
        <v>7.021321904766302E-2</v>
      </c>
      <c r="F328" s="4">
        <f t="shared" si="28"/>
        <v>4.9298961290351094E-3</v>
      </c>
      <c r="G328" s="1">
        <f t="shared" si="29"/>
        <v>1.0020114083404694E-5</v>
      </c>
    </row>
    <row r="329" spans="1:7" x14ac:dyDescent="0.3">
      <c r="A329" s="2">
        <v>45174</v>
      </c>
      <c r="B329" s="3">
        <v>16.39</v>
      </c>
      <c r="C329" s="3">
        <f t="shared" si="26"/>
        <v>-1.2187690432662751E-3</v>
      </c>
      <c r="D329" s="3">
        <f t="shared" si="27"/>
        <v>-1.2195123462611433E-3</v>
      </c>
      <c r="E329" s="3">
        <f t="shared" si="25"/>
        <v>-3.3695210508932405E-3</v>
      </c>
      <c r="F329" s="4">
        <f t="shared" si="28"/>
        <v>1.1353672112412688E-5</v>
      </c>
      <c r="G329" s="1">
        <f t="shared" si="29"/>
        <v>2.307656933417213E-8</v>
      </c>
    </row>
    <row r="330" spans="1:7" x14ac:dyDescent="0.3">
      <c r="A330" s="2">
        <v>45173</v>
      </c>
      <c r="B330" s="3">
        <v>16.41</v>
      </c>
      <c r="C330" s="3">
        <f t="shared" si="26"/>
        <v>-4.0350877192982526E-2</v>
      </c>
      <c r="D330" s="3">
        <f t="shared" si="27"/>
        <v>-4.1187558406614762E-2</v>
      </c>
      <c r="E330" s="3">
        <f t="shared" si="25"/>
        <v>-4.3337567111246859E-2</v>
      </c>
      <c r="F330" s="4">
        <f t="shared" si="28"/>
        <v>1.8781447231218254E-3</v>
      </c>
      <c r="G330" s="1">
        <f t="shared" si="29"/>
        <v>3.8173673234183447E-6</v>
      </c>
    </row>
    <row r="331" spans="1:7" x14ac:dyDescent="0.3">
      <c r="A331" s="2">
        <v>45170</v>
      </c>
      <c r="B331" s="3">
        <v>17.100000000000001</v>
      </c>
      <c r="C331" s="3">
        <f t="shared" si="26"/>
        <v>7.0087609511889928E-2</v>
      </c>
      <c r="D331" s="3">
        <f t="shared" si="27"/>
        <v>6.7740523170485553E-2</v>
      </c>
      <c r="E331" s="3">
        <f t="shared" si="25"/>
        <v>6.5590514465853456E-2</v>
      </c>
      <c r="F331" s="4">
        <f t="shared" si="28"/>
        <v>4.3021155878953318E-3</v>
      </c>
      <c r="G331" s="1">
        <f t="shared" si="29"/>
        <v>8.7441373737709988E-6</v>
      </c>
    </row>
    <row r="332" spans="1:7" x14ac:dyDescent="0.3">
      <c r="A332" s="2">
        <v>45169</v>
      </c>
      <c r="B332" s="3">
        <v>15.98</v>
      </c>
      <c r="C332" s="3">
        <f t="shared" si="26"/>
        <v>-3.7349397590361502E-2</v>
      </c>
      <c r="D332" s="3">
        <f t="shared" si="27"/>
        <v>-3.8064755024368985E-2</v>
      </c>
      <c r="E332" s="3">
        <f t="shared" si="25"/>
        <v>-4.0214763729001082E-2</v>
      </c>
      <c r="F332" s="4">
        <f t="shared" si="28"/>
        <v>1.617227221779381E-3</v>
      </c>
      <c r="G332" s="1">
        <f t="shared" si="29"/>
        <v>3.2870471987385792E-6</v>
      </c>
    </row>
    <row r="333" spans="1:7" x14ac:dyDescent="0.3">
      <c r="A333" s="2">
        <v>45168</v>
      </c>
      <c r="B333" s="3">
        <v>16.600000000000001</v>
      </c>
      <c r="C333" s="3">
        <f t="shared" si="26"/>
        <v>1.715686274509811E-2</v>
      </c>
      <c r="D333" s="3">
        <f t="shared" si="27"/>
        <v>1.7011345826536756E-2</v>
      </c>
      <c r="E333" s="3">
        <f t="shared" si="25"/>
        <v>1.4861337121904659E-2</v>
      </c>
      <c r="F333" s="4">
        <f t="shared" si="28"/>
        <v>2.2085934105090145E-4</v>
      </c>
      <c r="G333" s="1">
        <f t="shared" si="29"/>
        <v>4.4890109969695419E-7</v>
      </c>
    </row>
    <row r="334" spans="1:7" x14ac:dyDescent="0.3">
      <c r="A334" s="2">
        <v>45167</v>
      </c>
      <c r="B334" s="3">
        <v>16.32</v>
      </c>
      <c r="C334" s="3">
        <f t="shared" si="26"/>
        <v>6.1118335500650163E-2</v>
      </c>
      <c r="D334" s="3">
        <f t="shared" si="27"/>
        <v>5.9323385458462996E-2</v>
      </c>
      <c r="E334" s="3">
        <f t="shared" si="25"/>
        <v>5.7173376753830898E-2</v>
      </c>
      <c r="F334" s="4">
        <f t="shared" si="28"/>
        <v>3.2687950094354916E-3</v>
      </c>
      <c r="G334" s="1">
        <f t="shared" si="29"/>
        <v>6.6438922956005927E-6</v>
      </c>
    </row>
    <row r="335" spans="1:7" x14ac:dyDescent="0.3">
      <c r="A335" s="2">
        <v>45166</v>
      </c>
      <c r="B335" s="3">
        <v>15.38</v>
      </c>
      <c r="C335" s="3">
        <f t="shared" si="26"/>
        <v>1.3020833333334213E-3</v>
      </c>
      <c r="D335" s="3">
        <f t="shared" si="27"/>
        <v>1.3012363579719556E-3</v>
      </c>
      <c r="E335" s="3">
        <f t="shared" si="25"/>
        <v>-8.4877234666014159E-4</v>
      </c>
      <c r="F335" s="4">
        <f t="shared" si="28"/>
        <v>7.2041449645496361E-7</v>
      </c>
      <c r="G335" s="1">
        <f t="shared" si="29"/>
        <v>1.4642571066157798E-9</v>
      </c>
    </row>
    <row r="336" spans="1:7" x14ac:dyDescent="0.3">
      <c r="A336" s="2">
        <v>45163</v>
      </c>
      <c r="B336" s="3">
        <v>15.36</v>
      </c>
      <c r="C336" s="3">
        <f t="shared" si="26"/>
        <v>2.3317788141239151E-2</v>
      </c>
      <c r="D336" s="3">
        <f t="shared" si="27"/>
        <v>2.3050082074155542E-2</v>
      </c>
      <c r="E336" s="3">
        <f t="shared" si="25"/>
        <v>2.0900073369523445E-2</v>
      </c>
      <c r="F336" s="4">
        <f t="shared" si="28"/>
        <v>4.3681306685146309E-4</v>
      </c>
      <c r="G336" s="1">
        <f t="shared" si="29"/>
        <v>8.8783143668996561E-7</v>
      </c>
    </row>
    <row r="337" spans="1:7" x14ac:dyDescent="0.3">
      <c r="A337" s="2">
        <v>45162</v>
      </c>
      <c r="B337" s="3">
        <v>15.01</v>
      </c>
      <c r="C337" s="3">
        <f t="shared" si="26"/>
        <v>-5.8343789209535743E-2</v>
      </c>
      <c r="D337" s="3">
        <f t="shared" si="27"/>
        <v>-6.011502771669839E-2</v>
      </c>
      <c r="E337" s="3">
        <f t="shared" si="25"/>
        <v>-6.2265036421330487E-2</v>
      </c>
      <c r="F337" s="4">
        <f t="shared" si="28"/>
        <v>3.8769347605496123E-3</v>
      </c>
      <c r="G337" s="1">
        <f t="shared" si="29"/>
        <v>7.8799487003040897E-6</v>
      </c>
    </row>
    <row r="338" spans="1:7" x14ac:dyDescent="0.3">
      <c r="A338" s="2">
        <v>45161</v>
      </c>
      <c r="B338" s="3">
        <v>15.94</v>
      </c>
      <c r="C338" s="3">
        <f t="shared" si="26"/>
        <v>3.1047865459249587E-2</v>
      </c>
      <c r="D338" s="3">
        <f t="shared" si="27"/>
        <v>3.0575630202793049E-2</v>
      </c>
      <c r="E338" s="3">
        <f t="shared" si="25"/>
        <v>2.8425621498160952E-2</v>
      </c>
      <c r="F338" s="4">
        <f t="shared" si="28"/>
        <v>8.0801595755671007E-4</v>
      </c>
      <c r="G338" s="1">
        <f t="shared" si="29"/>
        <v>1.6423088568225815E-6</v>
      </c>
    </row>
    <row r="339" spans="1:7" x14ac:dyDescent="0.3">
      <c r="A339" s="2">
        <v>45160</v>
      </c>
      <c r="B339" s="3">
        <v>15.46</v>
      </c>
      <c r="C339" s="3">
        <f t="shared" si="26"/>
        <v>7.5104311543810851E-2</v>
      </c>
      <c r="D339" s="3">
        <f t="shared" si="27"/>
        <v>7.2417690866375242E-2</v>
      </c>
      <c r="E339" s="3">
        <f t="shared" si="25"/>
        <v>7.0267682161743145E-2</v>
      </c>
      <c r="F339" s="4">
        <f t="shared" si="28"/>
        <v>4.9375471563837554E-3</v>
      </c>
      <c r="G339" s="1">
        <f t="shared" si="29"/>
        <v>1.0035664951999502E-5</v>
      </c>
    </row>
    <row r="340" spans="1:7" x14ac:dyDescent="0.3">
      <c r="A340" s="2">
        <v>45159</v>
      </c>
      <c r="B340" s="3">
        <v>14.38</v>
      </c>
      <c r="C340" s="3">
        <f t="shared" si="26"/>
        <v>3.0824372759856739E-2</v>
      </c>
      <c r="D340" s="3">
        <f t="shared" si="27"/>
        <v>3.0358844025526084E-2</v>
      </c>
      <c r="E340" s="3">
        <f t="shared" si="25"/>
        <v>2.8208835320893987E-2</v>
      </c>
      <c r="F340" s="4">
        <f t="shared" si="28"/>
        <v>7.9573839016131617E-4</v>
      </c>
      <c r="G340" s="1">
        <f t="shared" si="29"/>
        <v>1.6173544515473906E-6</v>
      </c>
    </row>
    <row r="341" spans="1:7" x14ac:dyDescent="0.3">
      <c r="A341" s="2">
        <v>45156</v>
      </c>
      <c r="B341" s="3">
        <v>13.95</v>
      </c>
      <c r="C341" s="3">
        <f t="shared" si="26"/>
        <v>-1.9676739283204576E-2</v>
      </c>
      <c r="D341" s="3">
        <f t="shared" si="27"/>
        <v>-1.9872903834386439E-2</v>
      </c>
      <c r="E341" s="3">
        <f t="shared" si="25"/>
        <v>-2.2022912539018537E-2</v>
      </c>
      <c r="F341" s="4">
        <f t="shared" si="28"/>
        <v>4.850086767012599E-4</v>
      </c>
      <c r="G341" s="1">
        <f t="shared" si="29"/>
        <v>9.8578999329524367E-7</v>
      </c>
    </row>
    <row r="342" spans="1:7" x14ac:dyDescent="0.3">
      <c r="A342" s="2">
        <v>45155</v>
      </c>
      <c r="B342" s="3">
        <v>14.23</v>
      </c>
      <c r="C342" s="3">
        <f t="shared" si="26"/>
        <v>-6.0105680317040958E-2</v>
      </c>
      <c r="D342" s="3">
        <f t="shared" si="27"/>
        <v>-6.1987835907541769E-2</v>
      </c>
      <c r="E342" s="3">
        <f t="shared" si="25"/>
        <v>-6.4137844612173867E-2</v>
      </c>
      <c r="F342" s="4">
        <f t="shared" si="28"/>
        <v>4.1136631114953599E-3</v>
      </c>
      <c r="G342" s="1">
        <f t="shared" si="29"/>
        <v>8.3611038851531705E-6</v>
      </c>
    </row>
    <row r="343" spans="1:7" x14ac:dyDescent="0.3">
      <c r="A343" s="2">
        <v>45154</v>
      </c>
      <c r="B343" s="3">
        <v>15.14</v>
      </c>
      <c r="C343" s="3">
        <f t="shared" si="26"/>
        <v>7.5284090909090939E-2</v>
      </c>
      <c r="D343" s="3">
        <f t="shared" si="27"/>
        <v>7.2584897279406507E-2</v>
      </c>
      <c r="E343" s="3">
        <f t="shared" si="25"/>
        <v>7.043488857477441E-2</v>
      </c>
      <c r="F343" s="4">
        <f t="shared" si="28"/>
        <v>4.9610735285408863E-3</v>
      </c>
      <c r="G343" s="1">
        <f t="shared" si="29"/>
        <v>1.0083482781587167E-5</v>
      </c>
    </row>
    <row r="344" spans="1:7" x14ac:dyDescent="0.3">
      <c r="A344" s="2">
        <v>45153</v>
      </c>
      <c r="B344" s="3">
        <v>14.08</v>
      </c>
      <c r="C344" s="3">
        <f t="shared" si="26"/>
        <v>7.64525993883792E-2</v>
      </c>
      <c r="D344" s="3">
        <f t="shared" si="27"/>
        <v>7.3671004700843618E-2</v>
      </c>
      <c r="E344" s="3">
        <f t="shared" si="25"/>
        <v>7.152099599621152E-2</v>
      </c>
      <c r="F344" s="4">
        <f t="shared" si="28"/>
        <v>5.1152528682901046E-3</v>
      </c>
      <c r="G344" s="1">
        <f t="shared" si="29"/>
        <v>1.0396855423353871E-5</v>
      </c>
    </row>
    <row r="345" spans="1:7" x14ac:dyDescent="0.3">
      <c r="A345" s="2">
        <v>45149</v>
      </c>
      <c r="B345" s="3">
        <v>13.08</v>
      </c>
      <c r="C345" s="3">
        <f t="shared" si="26"/>
        <v>8.2781456953642391E-2</v>
      </c>
      <c r="D345" s="3">
        <f t="shared" si="27"/>
        <v>7.953315352238384E-2</v>
      </c>
      <c r="E345" s="3">
        <f t="shared" si="25"/>
        <v>7.7383144817751742E-2</v>
      </c>
      <c r="F345" s="4">
        <f t="shared" si="28"/>
        <v>5.9881511018851381E-3</v>
      </c>
      <c r="G345" s="1">
        <f t="shared" si="29"/>
        <v>1.2171038824969792E-5</v>
      </c>
    </row>
    <row r="346" spans="1:7" x14ac:dyDescent="0.3">
      <c r="A346" s="2">
        <v>45148</v>
      </c>
      <c r="B346" s="3">
        <v>12.08</v>
      </c>
      <c r="C346" s="3">
        <f t="shared" si="26"/>
        <v>-1.6528925619834359E-3</v>
      </c>
      <c r="D346" s="3">
        <f t="shared" si="27"/>
        <v>-1.6542600960264651E-3</v>
      </c>
      <c r="E346" s="3">
        <f t="shared" si="25"/>
        <v>-3.8042688006585624E-3</v>
      </c>
      <c r="F346" s="4">
        <f t="shared" si="28"/>
        <v>1.4472461107664138E-5</v>
      </c>
      <c r="G346" s="1">
        <f t="shared" si="29"/>
        <v>2.941557135704093E-8</v>
      </c>
    </row>
    <row r="347" spans="1:7" x14ac:dyDescent="0.3">
      <c r="A347" s="2">
        <v>45147</v>
      </c>
      <c r="B347" s="3">
        <v>12.1</v>
      </c>
      <c r="C347" s="3">
        <f t="shared" si="26"/>
        <v>4.9833887043189782E-3</v>
      </c>
      <c r="D347" s="3">
        <f t="shared" si="27"/>
        <v>4.9710127220204021E-3</v>
      </c>
      <c r="E347" s="3">
        <f t="shared" si="25"/>
        <v>2.821004017388305E-3</v>
      </c>
      <c r="F347" s="4">
        <f t="shared" si="28"/>
        <v>7.9580636661209565E-6</v>
      </c>
      <c r="G347" s="1">
        <f t="shared" si="29"/>
        <v>1.6174926150652351E-8</v>
      </c>
    </row>
    <row r="348" spans="1:7" x14ac:dyDescent="0.3">
      <c r="A348" s="2">
        <v>45146</v>
      </c>
      <c r="B348" s="3">
        <v>12.04</v>
      </c>
      <c r="C348" s="3">
        <f t="shared" si="26"/>
        <v>-5.1221434200157637E-2</v>
      </c>
      <c r="D348" s="3">
        <f t="shared" si="27"/>
        <v>-5.2579841845621395E-2</v>
      </c>
      <c r="E348" s="3">
        <f t="shared" si="25"/>
        <v>-5.4729850550253492E-2</v>
      </c>
      <c r="F348" s="4">
        <f t="shared" si="28"/>
        <v>2.9953565412530825E-3</v>
      </c>
      <c r="G348" s="1">
        <f t="shared" si="29"/>
        <v>6.0881230513274037E-6</v>
      </c>
    </row>
    <row r="349" spans="1:7" x14ac:dyDescent="0.3">
      <c r="A349" s="2">
        <v>45145</v>
      </c>
      <c r="B349" s="3">
        <v>12.69</v>
      </c>
      <c r="C349" s="3">
        <f t="shared" si="26"/>
        <v>-1.5735641227381076E-3</v>
      </c>
      <c r="D349" s="3">
        <f t="shared" si="27"/>
        <v>-1.5748034750665122E-3</v>
      </c>
      <c r="E349" s="3">
        <f t="shared" si="25"/>
        <v>-3.7248121796986094E-3</v>
      </c>
      <c r="F349" s="4">
        <f t="shared" si="28"/>
        <v>1.3874225774031106E-5</v>
      </c>
      <c r="G349" s="1">
        <f t="shared" si="29"/>
        <v>2.8199645882177046E-8</v>
      </c>
    </row>
    <row r="350" spans="1:7" x14ac:dyDescent="0.3">
      <c r="A350" s="2">
        <v>45142</v>
      </c>
      <c r="B350" s="3">
        <v>12.71</v>
      </c>
      <c r="C350" s="3">
        <f t="shared" si="26"/>
        <v>-8.5803432137285043E-3</v>
      </c>
      <c r="D350" s="3">
        <f t="shared" si="27"/>
        <v>-8.6173662911612197E-3</v>
      </c>
      <c r="E350" s="3">
        <f t="shared" si="25"/>
        <v>-1.0767374995793317E-2</v>
      </c>
      <c r="F350" s="4">
        <f t="shared" si="28"/>
        <v>1.1593636430003513E-4</v>
      </c>
      <c r="G350" s="1">
        <f t="shared" si="29"/>
        <v>2.356430168699901E-7</v>
      </c>
    </row>
    <row r="351" spans="1:7" x14ac:dyDescent="0.3">
      <c r="A351" s="2">
        <v>45141</v>
      </c>
      <c r="B351" s="3">
        <v>12.82</v>
      </c>
      <c r="C351" s="3">
        <f t="shared" si="26"/>
        <v>-2.3610053313023648E-2</v>
      </c>
      <c r="D351" s="3">
        <f t="shared" si="27"/>
        <v>-2.3893236822180912E-2</v>
      </c>
      <c r="E351" s="3">
        <f t="shared" si="25"/>
        <v>-2.6043245526813009E-2</v>
      </c>
      <c r="F351" s="4">
        <f t="shared" si="28"/>
        <v>6.7825063756986586E-4</v>
      </c>
      <c r="G351" s="1">
        <f t="shared" si="29"/>
        <v>1.3785582064428168E-6</v>
      </c>
    </row>
    <row r="352" spans="1:7" x14ac:dyDescent="0.3">
      <c r="A352" s="2">
        <v>45140</v>
      </c>
      <c r="B352" s="3">
        <v>13.13</v>
      </c>
      <c r="C352" s="3">
        <f t="shared" si="26"/>
        <v>1.1556240369799719E-2</v>
      </c>
      <c r="D352" s="3">
        <f t="shared" si="27"/>
        <v>1.1489977038760932E-2</v>
      </c>
      <c r="E352" s="3">
        <f t="shared" si="25"/>
        <v>9.3399683341288346E-3</v>
      </c>
      <c r="F352" s="4">
        <f t="shared" si="28"/>
        <v>8.7235008482529363E-5</v>
      </c>
      <c r="G352" s="1">
        <f t="shared" si="29"/>
        <v>1.7730692781001902E-7</v>
      </c>
    </row>
    <row r="353" spans="1:7" x14ac:dyDescent="0.3">
      <c r="A353" s="2">
        <v>45139</v>
      </c>
      <c r="B353" s="3">
        <v>12.98</v>
      </c>
      <c r="C353" s="3">
        <f t="shared" si="26"/>
        <v>2.3166023166024045E-3</v>
      </c>
      <c r="D353" s="3">
        <f t="shared" si="27"/>
        <v>2.3139231303972198E-3</v>
      </c>
      <c r="E353" s="3">
        <f t="shared" si="25"/>
        <v>1.6391442576512262E-4</v>
      </c>
      <c r="F353" s="4">
        <f t="shared" si="28"/>
        <v>2.6867938973909896E-8</v>
      </c>
      <c r="G353" s="1">
        <f t="shared" si="29"/>
        <v>5.460963206079247E-11</v>
      </c>
    </row>
    <row r="354" spans="1:7" x14ac:dyDescent="0.3">
      <c r="A354" s="2">
        <v>45138</v>
      </c>
      <c r="B354" s="3">
        <v>12.95</v>
      </c>
      <c r="C354" s="3">
        <f t="shared" si="26"/>
        <v>7.7279752704789695E-4</v>
      </c>
      <c r="D354" s="3">
        <f t="shared" si="27"/>
        <v>7.7249907279228907E-4</v>
      </c>
      <c r="E354" s="3">
        <f t="shared" si="25"/>
        <v>-1.3775096318398082E-3</v>
      </c>
      <c r="F354" s="4">
        <f t="shared" si="28"/>
        <v>1.8975327858114439E-6</v>
      </c>
      <c r="G354" s="1">
        <f t="shared" si="29"/>
        <v>3.8567739549013083E-9</v>
      </c>
    </row>
    <row r="355" spans="1:7" x14ac:dyDescent="0.3">
      <c r="A355" s="2">
        <v>45134</v>
      </c>
      <c r="B355" s="3">
        <v>12.94</v>
      </c>
      <c r="C355" s="3">
        <f t="shared" si="26"/>
        <v>-1.0703363914373131E-2</v>
      </c>
      <c r="D355" s="3">
        <f t="shared" si="27"/>
        <v>-1.0761056956298146E-2</v>
      </c>
      <c r="E355" s="3">
        <f t="shared" si="25"/>
        <v>-1.2911065660930244E-2</v>
      </c>
      <c r="F355" s="4">
        <f t="shared" si="28"/>
        <v>1.6669561650085212E-4</v>
      </c>
      <c r="G355" s="1">
        <f t="shared" si="29"/>
        <v>3.3881222866026852E-7</v>
      </c>
    </row>
    <row r="356" spans="1:7" x14ac:dyDescent="0.3">
      <c r="A356" s="2">
        <v>45133</v>
      </c>
      <c r="B356" s="3">
        <v>13.08</v>
      </c>
      <c r="C356" s="3">
        <f t="shared" si="26"/>
        <v>-2.2883295194507523E-3</v>
      </c>
      <c r="D356" s="3">
        <f t="shared" si="27"/>
        <v>-2.2909517465558244E-3</v>
      </c>
      <c r="E356" s="3">
        <f t="shared" si="25"/>
        <v>-4.4409604511879211E-3</v>
      </c>
      <c r="F356" s="4">
        <f t="shared" si="28"/>
        <v>1.9722129729015225E-5</v>
      </c>
      <c r="G356" s="1">
        <f t="shared" si="29"/>
        <v>4.0085629530518748E-8</v>
      </c>
    </row>
    <row r="357" spans="1:7" x14ac:dyDescent="0.3">
      <c r="A357" s="2">
        <v>45132</v>
      </c>
      <c r="B357" s="3">
        <v>13.11</v>
      </c>
      <c r="C357" s="3">
        <f t="shared" si="26"/>
        <v>6.9124423963133532E-3</v>
      </c>
      <c r="D357" s="3">
        <f t="shared" si="27"/>
        <v>6.8886609951853157E-3</v>
      </c>
      <c r="E357" s="3">
        <f t="shared" si="25"/>
        <v>4.7386522905532181E-3</v>
      </c>
      <c r="F357" s="4">
        <f t="shared" si="28"/>
        <v>2.245482553076526E-5</v>
      </c>
      <c r="G357" s="1">
        <f t="shared" si="29"/>
        <v>4.5639889290173296E-8</v>
      </c>
    </row>
    <row r="358" spans="1:7" x14ac:dyDescent="0.3">
      <c r="A358" s="2">
        <v>45131</v>
      </c>
      <c r="B358" s="3">
        <v>13.02</v>
      </c>
      <c r="C358" s="3">
        <f t="shared" si="26"/>
        <v>-2.0316027088036086E-2</v>
      </c>
      <c r="D358" s="3">
        <f t="shared" si="27"/>
        <v>-2.0525235944730696E-2</v>
      </c>
      <c r="E358" s="3">
        <f t="shared" si="25"/>
        <v>-2.2675244649362793E-2</v>
      </c>
      <c r="F358" s="4">
        <f t="shared" si="28"/>
        <v>5.1416671990845602E-4</v>
      </c>
      <c r="G358" s="1">
        <f t="shared" si="29"/>
        <v>1.0450543087570245E-6</v>
      </c>
    </row>
    <row r="359" spans="1:7" x14ac:dyDescent="0.3">
      <c r="A359" s="2">
        <v>45128</v>
      </c>
      <c r="B359" s="3">
        <v>13.29</v>
      </c>
      <c r="C359" s="3">
        <f t="shared" si="26"/>
        <v>-2.3512123438648076E-2</v>
      </c>
      <c r="D359" s="3">
        <f t="shared" si="27"/>
        <v>-2.3792943938220748E-2</v>
      </c>
      <c r="E359" s="3">
        <f t="shared" si="25"/>
        <v>-2.5942952642852846E-2</v>
      </c>
      <c r="F359" s="4">
        <f t="shared" si="28"/>
        <v>6.7303679182930548E-4</v>
      </c>
      <c r="G359" s="1">
        <f t="shared" si="29"/>
        <v>1.3679609590026533E-6</v>
      </c>
    </row>
    <row r="360" spans="1:7" x14ac:dyDescent="0.3">
      <c r="A360" s="2">
        <v>45127</v>
      </c>
      <c r="B360" s="3">
        <v>13.61</v>
      </c>
      <c r="C360" s="3">
        <f t="shared" si="26"/>
        <v>3.028009084027241E-2</v>
      </c>
      <c r="D360" s="3">
        <f t="shared" si="27"/>
        <v>2.9830698129140732E-2</v>
      </c>
      <c r="E360" s="3">
        <f t="shared" si="25"/>
        <v>2.7680689424508634E-2</v>
      </c>
      <c r="F360" s="4">
        <f t="shared" si="28"/>
        <v>7.6622056701610417E-4</v>
      </c>
      <c r="G360" s="1">
        <f t="shared" si="29"/>
        <v>1.5573588760489922E-6</v>
      </c>
    </row>
    <row r="361" spans="1:7" x14ac:dyDescent="0.3">
      <c r="A361" s="2">
        <v>45126</v>
      </c>
      <c r="B361" s="3">
        <v>13.21</v>
      </c>
      <c r="C361" s="3">
        <f t="shared" si="26"/>
        <v>7.5757575757587608E-4</v>
      </c>
      <c r="D361" s="3">
        <f t="shared" si="27"/>
        <v>7.5728894190897958E-4</v>
      </c>
      <c r="E361" s="3">
        <f t="shared" si="25"/>
        <v>-1.3927197627231175E-3</v>
      </c>
      <c r="F361" s="4">
        <f t="shared" si="28"/>
        <v>1.9396683374795368E-6</v>
      </c>
      <c r="G361" s="1">
        <f t="shared" si="29"/>
        <v>3.9424153200803593E-9</v>
      </c>
    </row>
    <row r="362" spans="1:7" x14ac:dyDescent="0.3">
      <c r="A362" s="2">
        <v>45125</v>
      </c>
      <c r="B362" s="3">
        <v>13.2</v>
      </c>
      <c r="C362" s="3">
        <f t="shared" si="26"/>
        <v>-2.4390243902439032E-2</v>
      </c>
      <c r="D362" s="3">
        <f t="shared" si="27"/>
        <v>-2.4692612590371522E-2</v>
      </c>
      <c r="E362" s="3">
        <f t="shared" si="25"/>
        <v>-2.6842621295003619E-2</v>
      </c>
      <c r="F362" s="4">
        <f t="shared" si="28"/>
        <v>7.2052631798698178E-4</v>
      </c>
      <c r="G362" s="1">
        <f t="shared" si="29"/>
        <v>1.464484386152402E-6</v>
      </c>
    </row>
    <row r="363" spans="1:7" x14ac:dyDescent="0.3">
      <c r="A363" s="2">
        <v>45124</v>
      </c>
      <c r="B363" s="3">
        <v>13.53</v>
      </c>
      <c r="C363" s="3">
        <f t="shared" si="26"/>
        <v>-1.5283842794759887E-2</v>
      </c>
      <c r="D363" s="3">
        <f t="shared" si="27"/>
        <v>-1.5401844611506703E-2</v>
      </c>
      <c r="E363" s="3">
        <f t="shared" si="25"/>
        <v>-1.7551853316138798E-2</v>
      </c>
      <c r="F363" s="4">
        <f t="shared" si="28"/>
        <v>3.0806755483125253E-4</v>
      </c>
      <c r="G363" s="1">
        <f t="shared" si="29"/>
        <v>6.2615356673018808E-7</v>
      </c>
    </row>
    <row r="364" spans="1:7" x14ac:dyDescent="0.3">
      <c r="A364" s="2">
        <v>45121</v>
      </c>
      <c r="B364" s="3">
        <v>13.74</v>
      </c>
      <c r="C364" s="3">
        <f t="shared" si="26"/>
        <v>7.8492935635792779E-2</v>
      </c>
      <c r="D364" s="3">
        <f t="shared" si="27"/>
        <v>7.5564636650186062E-2</v>
      </c>
      <c r="E364" s="3">
        <f t="shared" si="25"/>
        <v>7.3414627945553965E-2</v>
      </c>
      <c r="F364" s="4">
        <f t="shared" si="28"/>
        <v>5.3897075963841128E-3</v>
      </c>
      <c r="G364" s="1">
        <f t="shared" si="29"/>
        <v>1.0954690236553074E-5</v>
      </c>
    </row>
    <row r="365" spans="1:7" x14ac:dyDescent="0.3">
      <c r="A365" s="2">
        <v>45120</v>
      </c>
      <c r="B365" s="3">
        <v>12.74</v>
      </c>
      <c r="C365" s="3">
        <f t="shared" si="26"/>
        <v>4.1700735895339312E-2</v>
      </c>
      <c r="D365" s="3">
        <f t="shared" si="27"/>
        <v>4.0854700444936373E-2</v>
      </c>
      <c r="E365" s="3">
        <f t="shared" si="25"/>
        <v>3.8704691740304276E-2</v>
      </c>
      <c r="F365" s="4">
        <f t="shared" si="28"/>
        <v>1.4980531627119781E-3</v>
      </c>
      <c r="G365" s="1">
        <f t="shared" si="29"/>
        <v>3.0448235014471098E-6</v>
      </c>
    </row>
    <row r="366" spans="1:7" x14ac:dyDescent="0.3">
      <c r="A366" s="2">
        <v>45119</v>
      </c>
      <c r="B366" s="3">
        <v>12.23</v>
      </c>
      <c r="C366" s="3">
        <f t="shared" si="26"/>
        <v>1.4096185737976776E-2</v>
      </c>
      <c r="D366" s="3">
        <f t="shared" si="27"/>
        <v>1.3997758400041704E-2</v>
      </c>
      <c r="E366" s="3">
        <f t="shared" si="25"/>
        <v>1.1847749695409606E-2</v>
      </c>
      <c r="F366" s="4">
        <f t="shared" si="28"/>
        <v>1.4036917284507842E-4</v>
      </c>
      <c r="G366" s="1">
        <f t="shared" si="29"/>
        <v>2.8530319683959027E-7</v>
      </c>
    </row>
    <row r="367" spans="1:7" x14ac:dyDescent="0.3">
      <c r="A367" s="2">
        <v>45118</v>
      </c>
      <c r="B367" s="3">
        <v>12.06</v>
      </c>
      <c r="C367" s="3">
        <f t="shared" si="26"/>
        <v>-1.3900245298446436E-2</v>
      </c>
      <c r="D367" s="3">
        <f t="shared" si="27"/>
        <v>-1.3997758400041627E-2</v>
      </c>
      <c r="E367" s="3">
        <f t="shared" si="25"/>
        <v>-1.6147767104673725E-2</v>
      </c>
      <c r="F367" s="4">
        <f t="shared" si="28"/>
        <v>2.6075038246678288E-4</v>
      </c>
      <c r="G367" s="1">
        <f t="shared" si="29"/>
        <v>5.2998045216825784E-7</v>
      </c>
    </row>
    <row r="368" spans="1:7" x14ac:dyDescent="0.3">
      <c r="A368" s="2">
        <v>45117</v>
      </c>
      <c r="B368" s="3">
        <v>12.23</v>
      </c>
      <c r="C368" s="3">
        <f t="shared" si="26"/>
        <v>3.9082412914188687E-2</v>
      </c>
      <c r="D368" s="3">
        <f t="shared" si="27"/>
        <v>3.8338028426895703E-2</v>
      </c>
      <c r="E368" s="3">
        <f t="shared" si="25"/>
        <v>3.6188019722263605E-2</v>
      </c>
      <c r="F368" s="4">
        <f t="shared" si="28"/>
        <v>1.3095727714189397E-3</v>
      </c>
      <c r="G368" s="1">
        <f t="shared" si="29"/>
        <v>2.6617332752417474E-6</v>
      </c>
    </row>
    <row r="369" spans="1:7" x14ac:dyDescent="0.3">
      <c r="A369" s="2">
        <v>45114</v>
      </c>
      <c r="B369" s="3">
        <v>11.77</v>
      </c>
      <c r="C369" s="3">
        <f t="shared" si="26"/>
        <v>1.9047619047618949E-2</v>
      </c>
      <c r="D369" s="3">
        <f t="shared" si="27"/>
        <v>1.8868484304382736E-2</v>
      </c>
      <c r="E369" s="3">
        <f t="shared" si="25"/>
        <v>1.6718475599750638E-2</v>
      </c>
      <c r="F369" s="4">
        <f t="shared" si="28"/>
        <v>2.7950742637945748E-4</v>
      </c>
      <c r="G369" s="1">
        <f t="shared" si="29"/>
        <v>5.6810452516149892E-7</v>
      </c>
    </row>
    <row r="370" spans="1:7" x14ac:dyDescent="0.3">
      <c r="A370" s="2">
        <v>45113</v>
      </c>
      <c r="B370" s="3">
        <v>11.55</v>
      </c>
      <c r="C370" s="3">
        <f t="shared" si="26"/>
        <v>4.6195652173913186E-2</v>
      </c>
      <c r="D370" s="3">
        <f t="shared" si="27"/>
        <v>4.5160396118853335E-2</v>
      </c>
      <c r="E370" s="3">
        <f t="shared" si="25"/>
        <v>4.3010387414221238E-2</v>
      </c>
      <c r="F370" s="4">
        <f t="shared" si="28"/>
        <v>1.8498934255214007E-3</v>
      </c>
      <c r="G370" s="1">
        <f t="shared" si="29"/>
        <v>3.7599459868321154E-6</v>
      </c>
    </row>
    <row r="371" spans="1:7" x14ac:dyDescent="0.3">
      <c r="A371" s="2">
        <v>45112</v>
      </c>
      <c r="B371" s="3">
        <v>11.04</v>
      </c>
      <c r="C371" s="3">
        <f t="shared" si="26"/>
        <v>-8.9766606822263388E-3</v>
      </c>
      <c r="D371" s="3">
        <f t="shared" si="27"/>
        <v>-9.0171936501888574E-3</v>
      </c>
      <c r="E371" s="3">
        <f t="shared" si="25"/>
        <v>-1.1167202354820955E-2</v>
      </c>
      <c r="F371" s="4">
        <f t="shared" si="28"/>
        <v>1.2470640843351868E-4</v>
      </c>
      <c r="G371" s="1">
        <f t="shared" si="29"/>
        <v>2.5346830982422496E-7</v>
      </c>
    </row>
    <row r="372" spans="1:7" x14ac:dyDescent="0.3">
      <c r="A372" s="2">
        <v>45111</v>
      </c>
      <c r="B372" s="3">
        <v>11.14</v>
      </c>
      <c r="C372" s="3">
        <f t="shared" si="26"/>
        <v>-2.280701754385963E-2</v>
      </c>
      <c r="D372" s="3">
        <f t="shared" si="27"/>
        <v>-2.3071120901311772E-2</v>
      </c>
      <c r="E372" s="3">
        <f t="shared" si="25"/>
        <v>-2.522112960594387E-2</v>
      </c>
      <c r="F372" s="4">
        <f t="shared" si="28"/>
        <v>6.3610537859981836E-4</v>
      </c>
      <c r="G372" s="1">
        <f t="shared" si="29"/>
        <v>1.2928971109752405E-6</v>
      </c>
    </row>
    <row r="373" spans="1:7" x14ac:dyDescent="0.3">
      <c r="A373" s="2">
        <v>45110</v>
      </c>
      <c r="B373" s="3">
        <v>11.4</v>
      </c>
      <c r="C373" s="3">
        <f t="shared" si="26"/>
        <v>6.1452513966480458E-2</v>
      </c>
      <c r="D373" s="3">
        <f t="shared" si="27"/>
        <v>5.9638266319731244E-2</v>
      </c>
      <c r="E373" s="3">
        <f t="shared" si="25"/>
        <v>5.7488257615099146E-2</v>
      </c>
      <c r="F373" s="4">
        <f t="shared" si="28"/>
        <v>3.3048997636200049E-3</v>
      </c>
      <c r="G373" s="1">
        <f t="shared" si="29"/>
        <v>6.7172759423170828E-6</v>
      </c>
    </row>
    <row r="374" spans="1:7" x14ac:dyDescent="0.3">
      <c r="A374" s="2">
        <v>45104</v>
      </c>
      <c r="B374" s="3">
        <v>10.74</v>
      </c>
      <c r="C374" s="3">
        <f t="shared" si="26"/>
        <v>-2.0072992700729982E-2</v>
      </c>
      <c r="D374" s="3">
        <f t="shared" si="27"/>
        <v>-2.0277192439150851E-2</v>
      </c>
      <c r="E374" s="3">
        <f t="shared" si="25"/>
        <v>-2.2427201143782948E-2</v>
      </c>
      <c r="F374" s="4">
        <f t="shared" si="28"/>
        <v>5.0297935114369916E-4</v>
      </c>
      <c r="G374" s="1">
        <f t="shared" si="29"/>
        <v>1.0223157543571122E-6</v>
      </c>
    </row>
    <row r="375" spans="1:7" x14ac:dyDescent="0.3">
      <c r="A375" s="2">
        <v>45103</v>
      </c>
      <c r="B375" s="3">
        <v>10.96</v>
      </c>
      <c r="C375" s="3">
        <f t="shared" si="26"/>
        <v>7.4509803921568779E-2</v>
      </c>
      <c r="D375" s="3">
        <f t="shared" si="27"/>
        <v>7.1864561229644242E-2</v>
      </c>
      <c r="E375" s="3">
        <f t="shared" si="25"/>
        <v>6.9714552525012144E-2</v>
      </c>
      <c r="F375" s="4">
        <f t="shared" si="28"/>
        <v>4.860118833762677E-3</v>
      </c>
      <c r="G375" s="1">
        <f t="shared" si="29"/>
        <v>9.8782903125257664E-6</v>
      </c>
    </row>
    <row r="376" spans="1:7" x14ac:dyDescent="0.3">
      <c r="A376" s="2">
        <v>45100</v>
      </c>
      <c r="B376" s="3">
        <v>10.199999999999999</v>
      </c>
      <c r="C376" s="3">
        <f t="shared" si="26"/>
        <v>-1.9230769230769332E-2</v>
      </c>
      <c r="D376" s="3">
        <f t="shared" si="27"/>
        <v>-1.9418085857101738E-2</v>
      </c>
      <c r="E376" s="3">
        <f t="shared" si="25"/>
        <v>-2.1568094561733836E-2</v>
      </c>
      <c r="F376" s="4">
        <f t="shared" si="28"/>
        <v>4.6518270302389265E-4</v>
      </c>
      <c r="G376" s="1">
        <f t="shared" si="29"/>
        <v>9.4549329882905004E-7</v>
      </c>
    </row>
    <row r="377" spans="1:7" x14ac:dyDescent="0.3">
      <c r="A377" s="2">
        <v>45099</v>
      </c>
      <c r="B377" s="3">
        <v>10.4</v>
      </c>
      <c r="C377" s="3">
        <f t="shared" si="26"/>
        <v>-1.9193857965450647E-3</v>
      </c>
      <c r="D377" s="3">
        <f t="shared" si="27"/>
        <v>-1.9212301778938213E-3</v>
      </c>
      <c r="E377" s="3">
        <f t="shared" si="25"/>
        <v>-4.0712388825259183E-3</v>
      </c>
      <c r="F377" s="4">
        <f t="shared" si="28"/>
        <v>1.6574986038590887E-5</v>
      </c>
      <c r="G377" s="1">
        <f t="shared" si="29"/>
        <v>3.3688996013396114E-8</v>
      </c>
    </row>
    <row r="378" spans="1:7" x14ac:dyDescent="0.3">
      <c r="A378" s="2">
        <v>45098</v>
      </c>
      <c r="B378" s="3">
        <v>10.42</v>
      </c>
      <c r="C378" s="3">
        <f t="shared" si="26"/>
        <v>-9.5057034220531987E-3</v>
      </c>
      <c r="D378" s="3">
        <f t="shared" si="27"/>
        <v>-9.5511709843428567E-3</v>
      </c>
      <c r="E378" s="3">
        <f t="shared" si="25"/>
        <v>-1.1701179688974954E-2</v>
      </c>
      <c r="F378" s="4">
        <f t="shared" si="28"/>
        <v>1.3691760611368002E-4</v>
      </c>
      <c r="G378" s="1">
        <f t="shared" si="29"/>
        <v>2.7828781730422767E-7</v>
      </c>
    </row>
    <row r="379" spans="1:7" x14ac:dyDescent="0.3">
      <c r="A379" s="2">
        <v>45097</v>
      </c>
      <c r="B379" s="3">
        <v>10.52</v>
      </c>
      <c r="C379" s="3">
        <f t="shared" si="26"/>
        <v>0</v>
      </c>
      <c r="D379" s="3">
        <f t="shared" si="27"/>
        <v>0</v>
      </c>
      <c r="E379" s="3">
        <f t="shared" si="25"/>
        <v>-2.1500087046320972E-3</v>
      </c>
      <c r="F379" s="4">
        <f t="shared" si="28"/>
        <v>4.6225374299937885E-6</v>
      </c>
      <c r="G379" s="1">
        <f t="shared" si="29"/>
        <v>9.3954012804751805E-9</v>
      </c>
    </row>
    <row r="380" spans="1:7" x14ac:dyDescent="0.3">
      <c r="A380" s="2">
        <v>45096</v>
      </c>
      <c r="B380" s="3">
        <v>10.52</v>
      </c>
      <c r="C380" s="3">
        <f t="shared" si="26"/>
        <v>-4.1020966271650049E-2</v>
      </c>
      <c r="D380" s="3">
        <f t="shared" si="27"/>
        <v>-4.1886066977575208E-2</v>
      </c>
      <c r="E380" s="3">
        <f t="shared" si="25"/>
        <v>-4.4036075682207305E-2</v>
      </c>
      <c r="F380" s="4">
        <f t="shared" si="28"/>
        <v>1.9391759614890895E-3</v>
      </c>
      <c r="G380" s="1">
        <f t="shared" si="29"/>
        <v>3.9414145558721335E-6</v>
      </c>
    </row>
    <row r="381" spans="1:7" x14ac:dyDescent="0.3">
      <c r="A381" s="2">
        <v>45093</v>
      </c>
      <c r="B381" s="3">
        <v>10.97</v>
      </c>
      <c r="C381" s="3">
        <f t="shared" si="26"/>
        <v>1.8264840182649635E-3</v>
      </c>
      <c r="D381" s="3">
        <f t="shared" si="27"/>
        <v>1.8248180246291173E-3</v>
      </c>
      <c r="E381" s="3">
        <f t="shared" si="25"/>
        <v>-3.2519068000297986E-4</v>
      </c>
      <c r="F381" s="4">
        <f t="shared" si="28"/>
        <v>1.0574897836080045E-7</v>
      </c>
      <c r="G381" s="1">
        <f t="shared" si="29"/>
        <v>2.149369478878058E-10</v>
      </c>
    </row>
    <row r="382" spans="1:7" x14ac:dyDescent="0.3">
      <c r="A382" s="2">
        <v>45092</v>
      </c>
      <c r="B382" s="3">
        <v>10.95</v>
      </c>
      <c r="C382" s="3">
        <f t="shared" si="26"/>
        <v>-3.8630377524144097E-2</v>
      </c>
      <c r="D382" s="3">
        <f t="shared" si="27"/>
        <v>-3.9396321196581076E-2</v>
      </c>
      <c r="E382" s="3">
        <f t="shared" si="25"/>
        <v>-4.1546329901213173E-2</v>
      </c>
      <c r="F382" s="4">
        <f t="shared" si="28"/>
        <v>1.7260975282604397E-3</v>
      </c>
      <c r="G382" s="1">
        <f t="shared" si="29"/>
        <v>3.5083283094724386E-6</v>
      </c>
    </row>
    <row r="383" spans="1:7" x14ac:dyDescent="0.3">
      <c r="A383" s="2">
        <v>45091</v>
      </c>
      <c r="B383" s="3">
        <v>11.39</v>
      </c>
      <c r="C383" s="3">
        <f t="shared" si="26"/>
        <v>9.6246390760346481E-2</v>
      </c>
      <c r="D383" s="3">
        <f t="shared" si="27"/>
        <v>9.1891972347954834E-2</v>
      </c>
      <c r="E383" s="3">
        <f t="shared" si="25"/>
        <v>8.9741963643322736E-2</v>
      </c>
      <c r="F383" s="4">
        <f t="shared" si="28"/>
        <v>8.0536200385594604E-3</v>
      </c>
      <c r="G383" s="1">
        <f t="shared" si="29"/>
        <v>1.6369146419836303E-5</v>
      </c>
    </row>
    <row r="384" spans="1:7" x14ac:dyDescent="0.3">
      <c r="A384" s="2">
        <v>45090</v>
      </c>
      <c r="B384" s="3">
        <v>10.39</v>
      </c>
      <c r="C384" s="3">
        <f t="shared" si="26"/>
        <v>-1.6098484848484841E-2</v>
      </c>
      <c r="D384" s="3">
        <f t="shared" si="27"/>
        <v>-1.6229473166979404E-2</v>
      </c>
      <c r="E384" s="3">
        <f t="shared" si="25"/>
        <v>-1.8379481871611501E-2</v>
      </c>
      <c r="F384" s="4">
        <f t="shared" si="28"/>
        <v>3.3780535386889582E-4</v>
      </c>
      <c r="G384" s="1">
        <f t="shared" si="29"/>
        <v>6.8659624770100781E-7</v>
      </c>
    </row>
    <row r="385" spans="1:7" x14ac:dyDescent="0.3">
      <c r="A385" s="2">
        <v>45089</v>
      </c>
      <c r="B385" s="3">
        <v>10.56</v>
      </c>
      <c r="C385" s="3">
        <f t="shared" si="26"/>
        <v>-1.5843429636533079E-2</v>
      </c>
      <c r="D385" s="3">
        <f t="shared" si="27"/>
        <v>-1.5970278364491674E-2</v>
      </c>
      <c r="E385" s="3">
        <f t="shared" si="25"/>
        <v>-1.8120287069123771E-2</v>
      </c>
      <c r="F385" s="4">
        <f t="shared" si="28"/>
        <v>3.2834480346745414E-4</v>
      </c>
      <c r="G385" s="1">
        <f t="shared" si="29"/>
        <v>6.6736748672246771E-7</v>
      </c>
    </row>
    <row r="386" spans="1:7" x14ac:dyDescent="0.3">
      <c r="A386" s="2">
        <v>45086</v>
      </c>
      <c r="B386" s="3">
        <v>10.73</v>
      </c>
      <c r="C386" s="3">
        <f t="shared" si="26"/>
        <v>-4.638218923933111E-3</v>
      </c>
      <c r="D386" s="3">
        <f t="shared" si="27"/>
        <v>-4.6490088382439062E-3</v>
      </c>
      <c r="E386" s="3">
        <f t="shared" si="25"/>
        <v>-6.7990175428760038E-3</v>
      </c>
      <c r="F386" s="4">
        <f t="shared" si="28"/>
        <v>4.6226639548335651E-5</v>
      </c>
      <c r="G386" s="1">
        <f t="shared" si="29"/>
        <v>9.3956584447836694E-8</v>
      </c>
    </row>
    <row r="387" spans="1:7" x14ac:dyDescent="0.3">
      <c r="A387" s="2">
        <v>45085</v>
      </c>
      <c r="B387" s="3">
        <v>10.78</v>
      </c>
      <c r="C387" s="3">
        <f t="shared" si="26"/>
        <v>-2.0890099909173517E-2</v>
      </c>
      <c r="D387" s="3">
        <f t="shared" si="27"/>
        <v>-2.1111385253737586E-2</v>
      </c>
      <c r="E387" s="3">
        <f t="shared" ref="E387:E450" si="30">D387-$H$3</f>
        <v>-2.3261393958369684E-2</v>
      </c>
      <c r="F387" s="4">
        <f t="shared" si="28"/>
        <v>5.4109244888647765E-4</v>
      </c>
      <c r="G387" s="1">
        <f t="shared" si="29"/>
        <v>1.0997814001757675E-6</v>
      </c>
    </row>
    <row r="388" spans="1:7" x14ac:dyDescent="0.3">
      <c r="A388" s="2">
        <v>45084</v>
      </c>
      <c r="B388" s="3">
        <v>11.01</v>
      </c>
      <c r="C388" s="3">
        <f t="shared" ref="C388:C451" si="31">(B388-B389)/B389</f>
        <v>7.319304666056731E-3</v>
      </c>
      <c r="D388" s="3">
        <f t="shared" ref="D388:D451" si="32">LN(B388/B389)</f>
        <v>7.2926485461413584E-3</v>
      </c>
      <c r="E388" s="3">
        <f t="shared" si="30"/>
        <v>5.1426398415092608E-3</v>
      </c>
      <c r="F388" s="4">
        <f t="shared" ref="F388:F451" si="33">(E388)^2</f>
        <v>2.6446744539478393E-5</v>
      </c>
      <c r="G388" s="1">
        <f t="shared" ref="G388:G451" si="34">F388/492</f>
        <v>5.3753545811947953E-8</v>
      </c>
    </row>
    <row r="389" spans="1:7" x14ac:dyDescent="0.3">
      <c r="A389" s="2">
        <v>45083</v>
      </c>
      <c r="B389" s="3">
        <v>10.93</v>
      </c>
      <c r="C389" s="3">
        <f t="shared" si="31"/>
        <v>-1.1754068716094102E-2</v>
      </c>
      <c r="D389" s="3">
        <f t="shared" si="32"/>
        <v>-1.1823693905741596E-2</v>
      </c>
      <c r="E389" s="3">
        <f t="shared" si="30"/>
        <v>-1.3973702610373694E-2</v>
      </c>
      <c r="F389" s="4">
        <f t="shared" si="33"/>
        <v>1.9526436464316457E-4</v>
      </c>
      <c r="G389" s="1">
        <f t="shared" si="34"/>
        <v>3.9687878992513123E-7</v>
      </c>
    </row>
    <row r="390" spans="1:7" x14ac:dyDescent="0.3">
      <c r="A390" s="2">
        <v>45082</v>
      </c>
      <c r="B390" s="3">
        <v>11.06</v>
      </c>
      <c r="C390" s="3">
        <f t="shared" si="31"/>
        <v>3.5580524344569361E-2</v>
      </c>
      <c r="D390" s="3">
        <f t="shared" si="32"/>
        <v>3.4962162562139937E-2</v>
      </c>
      <c r="E390" s="3">
        <f t="shared" si="30"/>
        <v>3.2812153857507839E-2</v>
      </c>
      <c r="F390" s="4">
        <f t="shared" si="33"/>
        <v>1.0766374407687666E-3</v>
      </c>
      <c r="G390" s="1">
        <f t="shared" si="34"/>
        <v>2.1882874812373307E-6</v>
      </c>
    </row>
    <row r="391" spans="1:7" x14ac:dyDescent="0.3">
      <c r="A391" s="2">
        <v>45079</v>
      </c>
      <c r="B391" s="3">
        <v>10.68</v>
      </c>
      <c r="C391" s="3">
        <f t="shared" si="31"/>
        <v>1.8761726078798848E-3</v>
      </c>
      <c r="D391" s="3">
        <f t="shared" si="32"/>
        <v>1.874414794350352E-3</v>
      </c>
      <c r="E391" s="3">
        <f t="shared" si="30"/>
        <v>-2.7559391028174514E-4</v>
      </c>
      <c r="F391" s="4">
        <f t="shared" si="33"/>
        <v>7.5952003384382587E-8</v>
      </c>
      <c r="G391" s="1">
        <f t="shared" si="34"/>
        <v>1.5437399061866381E-10</v>
      </c>
    </row>
    <row r="392" spans="1:7" x14ac:dyDescent="0.3">
      <c r="A392" s="2">
        <v>45078</v>
      </c>
      <c r="B392" s="3">
        <v>10.66</v>
      </c>
      <c r="C392" s="3">
        <f t="shared" si="31"/>
        <v>5.6603773584906134E-3</v>
      </c>
      <c r="D392" s="3">
        <f t="shared" si="32"/>
        <v>5.6444176196771313E-3</v>
      </c>
      <c r="E392" s="3">
        <f t="shared" si="30"/>
        <v>3.4944089150450342E-3</v>
      </c>
      <c r="F392" s="4">
        <f t="shared" si="33"/>
        <v>1.2210893665546212E-5</v>
      </c>
      <c r="G392" s="1">
        <f t="shared" si="34"/>
        <v>2.4818889564118318E-8</v>
      </c>
    </row>
    <row r="393" spans="1:7" x14ac:dyDescent="0.3">
      <c r="A393" s="2">
        <v>45077</v>
      </c>
      <c r="B393" s="3">
        <v>10.6</v>
      </c>
      <c r="C393" s="3">
        <f t="shared" si="31"/>
        <v>-3.8112522686025406E-2</v>
      </c>
      <c r="D393" s="3">
        <f t="shared" si="32"/>
        <v>-3.8857802606746948E-2</v>
      </c>
      <c r="E393" s="3">
        <f t="shared" si="30"/>
        <v>-4.1007811311379046E-2</v>
      </c>
      <c r="F393" s="4">
        <f t="shared" si="33"/>
        <v>1.6816405885496672E-3</v>
      </c>
      <c r="G393" s="1">
        <f t="shared" si="34"/>
        <v>3.4179686759139576E-6</v>
      </c>
    </row>
    <row r="394" spans="1:7" x14ac:dyDescent="0.3">
      <c r="A394" s="2">
        <v>45076</v>
      </c>
      <c r="B394" s="3">
        <v>11.02</v>
      </c>
      <c r="C394" s="3">
        <f t="shared" si="31"/>
        <v>9.9800399201596807E-2</v>
      </c>
      <c r="D394" s="3">
        <f t="shared" si="32"/>
        <v>9.5128708068049669E-2</v>
      </c>
      <c r="E394" s="3">
        <f t="shared" si="30"/>
        <v>9.2978699363417572E-2</v>
      </c>
      <c r="F394" s="4">
        <f t="shared" si="33"/>
        <v>8.6450385353127879E-3</v>
      </c>
      <c r="G394" s="1">
        <f t="shared" si="34"/>
        <v>1.7571216535188592E-5</v>
      </c>
    </row>
    <row r="395" spans="1:7" x14ac:dyDescent="0.3">
      <c r="A395" s="2">
        <v>45075</v>
      </c>
      <c r="B395" s="3">
        <v>10.02</v>
      </c>
      <c r="C395" s="3">
        <f t="shared" si="31"/>
        <v>3.0030030030029388E-3</v>
      </c>
      <c r="D395" s="3">
        <f t="shared" si="32"/>
        <v>2.9985029962566329E-3</v>
      </c>
      <c r="E395" s="3">
        <f t="shared" si="30"/>
        <v>8.484942916245357E-4</v>
      </c>
      <c r="F395" s="4">
        <f t="shared" si="33"/>
        <v>7.1994256291942261E-7</v>
      </c>
      <c r="G395" s="1">
        <f t="shared" si="34"/>
        <v>1.4632978921126476E-9</v>
      </c>
    </row>
    <row r="396" spans="1:7" x14ac:dyDescent="0.3">
      <c r="A396" s="2">
        <v>45072</v>
      </c>
      <c r="B396" s="3">
        <v>9.99</v>
      </c>
      <c r="C396" s="3">
        <f t="shared" si="31"/>
        <v>-3.0097087378640822E-2</v>
      </c>
      <c r="D396" s="3">
        <f t="shared" si="32"/>
        <v>-3.055930257512797E-2</v>
      </c>
      <c r="E396" s="3">
        <f t="shared" si="30"/>
        <v>-3.2709311279760067E-2</v>
      </c>
      <c r="F396" s="4">
        <f t="shared" si="33"/>
        <v>1.0698990443962391E-3</v>
      </c>
      <c r="G396" s="1">
        <f t="shared" si="34"/>
        <v>2.1745915536508924E-6</v>
      </c>
    </row>
    <row r="397" spans="1:7" x14ac:dyDescent="0.3">
      <c r="A397" s="2">
        <v>45071</v>
      </c>
      <c r="B397" s="3">
        <v>10.3</v>
      </c>
      <c r="C397" s="3">
        <f t="shared" si="31"/>
        <v>-9.6153846153845812E-3</v>
      </c>
      <c r="D397" s="3">
        <f t="shared" si="32"/>
        <v>-9.6619109117368589E-3</v>
      </c>
      <c r="E397" s="3">
        <f t="shared" si="30"/>
        <v>-1.1811919616368956E-2</v>
      </c>
      <c r="F397" s="4">
        <f t="shared" si="33"/>
        <v>1.3952144502356176E-4</v>
      </c>
      <c r="G397" s="1">
        <f t="shared" si="34"/>
        <v>2.8358017281211739E-7</v>
      </c>
    </row>
    <row r="398" spans="1:7" x14ac:dyDescent="0.3">
      <c r="A398" s="2">
        <v>45070</v>
      </c>
      <c r="B398" s="3">
        <v>10.4</v>
      </c>
      <c r="C398" s="3">
        <f t="shared" si="31"/>
        <v>1.3645224171540018E-2</v>
      </c>
      <c r="D398" s="3">
        <f t="shared" si="32"/>
        <v>1.3552966404703668E-2</v>
      </c>
      <c r="E398" s="3">
        <f t="shared" si="30"/>
        <v>1.140295770007157E-2</v>
      </c>
      <c r="F398" s="4">
        <f t="shared" si="33"/>
        <v>1.3002744430962152E-4</v>
      </c>
      <c r="G398" s="1">
        <f t="shared" si="34"/>
        <v>2.6428342339353967E-7</v>
      </c>
    </row>
    <row r="399" spans="1:7" x14ac:dyDescent="0.3">
      <c r="A399" s="2">
        <v>45069</v>
      </c>
      <c r="B399" s="3">
        <v>10.26</v>
      </c>
      <c r="C399" s="3">
        <f t="shared" si="31"/>
        <v>2.9325513196480314E-3</v>
      </c>
      <c r="D399" s="3">
        <f t="shared" si="32"/>
        <v>2.9282597790883597E-3</v>
      </c>
      <c r="E399" s="3">
        <f t="shared" si="30"/>
        <v>7.7825107445626254E-4</v>
      </c>
      <c r="F399" s="4">
        <f t="shared" si="33"/>
        <v>6.056747348923271E-7</v>
      </c>
      <c r="G399" s="1">
        <f t="shared" si="34"/>
        <v>1.2310462091307462E-9</v>
      </c>
    </row>
    <row r="400" spans="1:7" x14ac:dyDescent="0.3">
      <c r="A400" s="2">
        <v>45068</v>
      </c>
      <c r="B400" s="3">
        <v>10.23</v>
      </c>
      <c r="C400" s="3">
        <f t="shared" si="31"/>
        <v>-4.1237113402061806E-2</v>
      </c>
      <c r="D400" s="3">
        <f t="shared" si="32"/>
        <v>-4.2111485350126848E-2</v>
      </c>
      <c r="E400" s="3">
        <f t="shared" si="30"/>
        <v>-4.4261494054758946E-2</v>
      </c>
      <c r="F400" s="4">
        <f t="shared" si="33"/>
        <v>1.9590798559594616E-3</v>
      </c>
      <c r="G400" s="1">
        <f t="shared" si="34"/>
        <v>3.981869625933865E-6</v>
      </c>
    </row>
    <row r="401" spans="1:7" x14ac:dyDescent="0.3">
      <c r="A401" s="2">
        <v>45065</v>
      </c>
      <c r="B401" s="3">
        <v>10.67</v>
      </c>
      <c r="C401" s="3">
        <f t="shared" si="31"/>
        <v>3.7629350893696278E-3</v>
      </c>
      <c r="D401" s="3">
        <f t="shared" si="32"/>
        <v>3.7558729598052647E-3</v>
      </c>
      <c r="E401" s="3">
        <f t="shared" si="30"/>
        <v>1.6058642551731676E-3</v>
      </c>
      <c r="F401" s="4">
        <f t="shared" si="33"/>
        <v>2.5788000060428722E-6</v>
      </c>
      <c r="G401" s="1">
        <f t="shared" si="34"/>
        <v>5.2414634269164067E-9</v>
      </c>
    </row>
    <row r="402" spans="1:7" x14ac:dyDescent="0.3">
      <c r="A402" s="2">
        <v>45064</v>
      </c>
      <c r="B402" s="3">
        <v>10.63</v>
      </c>
      <c r="C402" s="3">
        <f t="shared" si="31"/>
        <v>-4.1478809738503077E-2</v>
      </c>
      <c r="D402" s="3">
        <f t="shared" si="32"/>
        <v>-4.2363609008418984E-2</v>
      </c>
      <c r="E402" s="3">
        <f t="shared" si="30"/>
        <v>-4.4513617713051082E-2</v>
      </c>
      <c r="F402" s="4">
        <f t="shared" si="33"/>
        <v>1.9814621619036552E-3</v>
      </c>
      <c r="G402" s="1">
        <f t="shared" si="34"/>
        <v>4.0273621176903559E-6</v>
      </c>
    </row>
    <row r="403" spans="1:7" x14ac:dyDescent="0.3">
      <c r="A403" s="2">
        <v>45063</v>
      </c>
      <c r="B403" s="3">
        <v>11.09</v>
      </c>
      <c r="C403" s="3">
        <f t="shared" si="31"/>
        <v>2.8756957328385947E-2</v>
      </c>
      <c r="D403" s="3">
        <f t="shared" si="32"/>
        <v>2.8351235881424571E-2</v>
      </c>
      <c r="E403" s="3">
        <f t="shared" si="30"/>
        <v>2.6201227176792474E-2</v>
      </c>
      <c r="F403" s="4">
        <f t="shared" si="33"/>
        <v>6.8650430556988851E-4</v>
      </c>
      <c r="G403" s="1">
        <f t="shared" si="34"/>
        <v>1.3953339544103425E-6</v>
      </c>
    </row>
    <row r="404" spans="1:7" x14ac:dyDescent="0.3">
      <c r="A404" s="2">
        <v>45062</v>
      </c>
      <c r="B404" s="3">
        <v>10.78</v>
      </c>
      <c r="C404" s="3">
        <f t="shared" si="31"/>
        <v>0.10224948875255624</v>
      </c>
      <c r="D404" s="3">
        <f t="shared" si="32"/>
        <v>9.7353081434125133E-2</v>
      </c>
      <c r="E404" s="3">
        <f t="shared" si="30"/>
        <v>9.5203072729493035E-2</v>
      </c>
      <c r="F404" s="4">
        <f t="shared" si="33"/>
        <v>9.063625057137141E-3</v>
      </c>
      <c r="G404" s="1">
        <f t="shared" si="34"/>
        <v>1.8422002148652727E-5</v>
      </c>
    </row>
    <row r="405" spans="1:7" x14ac:dyDescent="0.3">
      <c r="A405" s="2">
        <v>45061</v>
      </c>
      <c r="B405" s="3">
        <v>9.7799999999999994</v>
      </c>
      <c r="C405" s="3">
        <f t="shared" si="31"/>
        <v>-2.1021021021021106E-2</v>
      </c>
      <c r="D405" s="3">
        <f t="shared" si="32"/>
        <v>-2.1245108613736265E-2</v>
      </c>
      <c r="E405" s="3">
        <f t="shared" si="30"/>
        <v>-2.3395117318368363E-2</v>
      </c>
      <c r="F405" s="4">
        <f t="shared" si="33"/>
        <v>5.4733151434021925E-4</v>
      </c>
      <c r="G405" s="1">
        <f t="shared" si="34"/>
        <v>1.1124624275207708E-6</v>
      </c>
    </row>
    <row r="406" spans="1:7" x14ac:dyDescent="0.3">
      <c r="A406" s="2">
        <v>45058</v>
      </c>
      <c r="B406" s="3">
        <v>9.99</v>
      </c>
      <c r="C406" s="3">
        <f t="shared" si="31"/>
        <v>1.4213197969543205E-2</v>
      </c>
      <c r="D406" s="3">
        <f t="shared" si="32"/>
        <v>1.4113137476464723E-2</v>
      </c>
      <c r="E406" s="3">
        <f t="shared" si="30"/>
        <v>1.1963128771832626E-2</v>
      </c>
      <c r="F406" s="4">
        <f t="shared" si="33"/>
        <v>1.4311645001144959E-4</v>
      </c>
      <c r="G406" s="1">
        <f t="shared" si="34"/>
        <v>2.908870935192065E-7</v>
      </c>
    </row>
    <row r="407" spans="1:7" x14ac:dyDescent="0.3">
      <c r="A407" s="2">
        <v>45057</v>
      </c>
      <c r="B407" s="3">
        <v>9.85</v>
      </c>
      <c r="C407" s="3">
        <f t="shared" si="31"/>
        <v>1.025641025641022E-2</v>
      </c>
      <c r="D407" s="3">
        <f t="shared" si="32"/>
        <v>1.0204170174241668E-2</v>
      </c>
      <c r="E407" s="3">
        <f t="shared" si="30"/>
        <v>8.0541614696095706E-3</v>
      </c>
      <c r="F407" s="4">
        <f t="shared" si="33"/>
        <v>6.4869516978543394E-5</v>
      </c>
      <c r="G407" s="1">
        <f t="shared" si="34"/>
        <v>1.318486117450069E-7</v>
      </c>
    </row>
    <row r="408" spans="1:7" x14ac:dyDescent="0.3">
      <c r="A408" s="2">
        <v>45056</v>
      </c>
      <c r="B408" s="3">
        <v>9.75</v>
      </c>
      <c r="C408" s="3">
        <f t="shared" si="31"/>
        <v>-3.0815109343936428E-2</v>
      </c>
      <c r="D408" s="3">
        <f t="shared" si="32"/>
        <v>-3.1299879661837345E-2</v>
      </c>
      <c r="E408" s="3">
        <f t="shared" si="30"/>
        <v>-3.3449888366469442E-2</v>
      </c>
      <c r="F408" s="4">
        <f t="shared" si="33"/>
        <v>1.1188950317292678E-3</v>
      </c>
      <c r="G408" s="1">
        <f t="shared" si="34"/>
        <v>2.2741768937586744E-6</v>
      </c>
    </row>
    <row r="409" spans="1:7" x14ac:dyDescent="0.3">
      <c r="A409" s="2">
        <v>45055</v>
      </c>
      <c r="B409" s="3">
        <v>10.06</v>
      </c>
      <c r="C409" s="3">
        <f t="shared" si="31"/>
        <v>-4.5540796963946743E-2</v>
      </c>
      <c r="D409" s="3">
        <f t="shared" si="32"/>
        <v>-4.6610378441622996E-2</v>
      </c>
      <c r="E409" s="3">
        <f t="shared" si="30"/>
        <v>-4.8760387146255094E-2</v>
      </c>
      <c r="F409" s="4">
        <f t="shared" si="33"/>
        <v>2.377575354652679E-3</v>
      </c>
      <c r="G409" s="1">
        <f t="shared" si="34"/>
        <v>4.8324702330339006E-6</v>
      </c>
    </row>
    <row r="410" spans="1:7" x14ac:dyDescent="0.3">
      <c r="A410" s="2">
        <v>45054</v>
      </c>
      <c r="B410" s="3">
        <v>10.54</v>
      </c>
      <c r="C410" s="3">
        <f t="shared" si="31"/>
        <v>-4.3557168784029078E-2</v>
      </c>
      <c r="D410" s="3">
        <f t="shared" si="32"/>
        <v>-4.4534260611552169E-2</v>
      </c>
      <c r="E410" s="3">
        <f t="shared" si="30"/>
        <v>-4.6684269316184267E-2</v>
      </c>
      <c r="F410" s="4">
        <f t="shared" si="33"/>
        <v>2.1794210015860238E-3</v>
      </c>
      <c r="G410" s="1">
        <f t="shared" si="34"/>
        <v>4.4297174828984222E-6</v>
      </c>
    </row>
    <row r="411" spans="1:7" x14ac:dyDescent="0.3">
      <c r="A411" s="2">
        <v>45051</v>
      </c>
      <c r="B411" s="3">
        <v>11.02</v>
      </c>
      <c r="C411" s="3">
        <f t="shared" si="31"/>
        <v>-1.4311270125223626E-2</v>
      </c>
      <c r="D411" s="3">
        <f t="shared" si="32"/>
        <v>-1.4414664002184654E-2</v>
      </c>
      <c r="E411" s="3">
        <f t="shared" si="30"/>
        <v>-1.656467270681675E-2</v>
      </c>
      <c r="F411" s="4">
        <f t="shared" si="33"/>
        <v>2.7438838188395976E-4</v>
      </c>
      <c r="G411" s="1">
        <f t="shared" si="34"/>
        <v>5.5769996317878001E-7</v>
      </c>
    </row>
    <row r="412" spans="1:7" x14ac:dyDescent="0.3">
      <c r="A412" s="2">
        <v>45050</v>
      </c>
      <c r="B412" s="3">
        <v>11.18</v>
      </c>
      <c r="C412" s="3">
        <f t="shared" si="31"/>
        <v>-6.2222222222222479E-3</v>
      </c>
      <c r="D412" s="3">
        <f t="shared" si="32"/>
        <v>-6.2416609234760556E-3</v>
      </c>
      <c r="E412" s="3">
        <f t="shared" si="30"/>
        <v>-8.3916696281081532E-3</v>
      </c>
      <c r="F412" s="4">
        <f t="shared" si="33"/>
        <v>7.0420119147312832E-5</v>
      </c>
      <c r="G412" s="1">
        <f t="shared" si="34"/>
        <v>1.4313032347014804E-7</v>
      </c>
    </row>
    <row r="413" spans="1:7" x14ac:dyDescent="0.3">
      <c r="A413" s="2">
        <v>45049</v>
      </c>
      <c r="B413" s="3">
        <v>11.25</v>
      </c>
      <c r="C413" s="3">
        <f t="shared" si="31"/>
        <v>-1.5748031496062968E-2</v>
      </c>
      <c r="D413" s="3">
        <f t="shared" si="32"/>
        <v>-1.5873349156290122E-2</v>
      </c>
      <c r="E413" s="3">
        <f t="shared" si="30"/>
        <v>-1.8023357860922219E-2</v>
      </c>
      <c r="F413" s="4">
        <f t="shared" si="33"/>
        <v>3.2484142858286676E-4</v>
      </c>
      <c r="G413" s="1">
        <f t="shared" si="34"/>
        <v>6.602468060627373E-7</v>
      </c>
    </row>
    <row r="414" spans="1:7" x14ac:dyDescent="0.3">
      <c r="A414" s="2">
        <v>45048</v>
      </c>
      <c r="B414" s="3">
        <v>11.43</v>
      </c>
      <c r="C414" s="3">
        <f t="shared" si="31"/>
        <v>8.8261253309796679E-3</v>
      </c>
      <c r="D414" s="3">
        <f t="shared" si="32"/>
        <v>8.7874027668042379E-3</v>
      </c>
      <c r="E414" s="3">
        <f t="shared" si="30"/>
        <v>6.6373940621721403E-3</v>
      </c>
      <c r="F414" s="4">
        <f t="shared" si="33"/>
        <v>4.4054999936557989E-5</v>
      </c>
      <c r="G414" s="1">
        <f t="shared" si="34"/>
        <v>8.9542682797882095E-8</v>
      </c>
    </row>
    <row r="415" spans="1:7" x14ac:dyDescent="0.3">
      <c r="A415" s="2">
        <v>45044</v>
      </c>
      <c r="B415" s="3">
        <v>11.33</v>
      </c>
      <c r="C415" s="3">
        <f t="shared" si="31"/>
        <v>-1.0480349344978098E-2</v>
      </c>
      <c r="D415" s="3">
        <f t="shared" si="32"/>
        <v>-1.0535654960333643E-2</v>
      </c>
      <c r="E415" s="3">
        <f t="shared" si="30"/>
        <v>-1.268566366496574E-2</v>
      </c>
      <c r="F415" s="4">
        <f t="shared" si="33"/>
        <v>1.6092606262063202E-4</v>
      </c>
      <c r="G415" s="1">
        <f t="shared" si="34"/>
        <v>3.2708549313136592E-7</v>
      </c>
    </row>
    <row r="416" spans="1:7" x14ac:dyDescent="0.3">
      <c r="A416" s="2">
        <v>45043</v>
      </c>
      <c r="B416" s="3">
        <v>11.45</v>
      </c>
      <c r="C416" s="3">
        <f t="shared" si="31"/>
        <v>-1.7436791630341193E-3</v>
      </c>
      <c r="D416" s="3">
        <f t="shared" si="32"/>
        <v>-1.7452011410307498E-3</v>
      </c>
      <c r="E416" s="3">
        <f t="shared" si="30"/>
        <v>-3.8952098456628472E-3</v>
      </c>
      <c r="F416" s="4">
        <f t="shared" si="33"/>
        <v>1.5172659741748782E-5</v>
      </c>
      <c r="G416" s="1">
        <f t="shared" si="34"/>
        <v>3.0838739312497521E-8</v>
      </c>
    </row>
    <row r="417" spans="1:7" x14ac:dyDescent="0.3">
      <c r="A417" s="2">
        <v>45042</v>
      </c>
      <c r="B417" s="3">
        <v>11.47</v>
      </c>
      <c r="C417" s="3">
        <f t="shared" si="31"/>
        <v>5.6169429097606006E-2</v>
      </c>
      <c r="D417" s="3">
        <f t="shared" si="32"/>
        <v>5.4648616635490067E-2</v>
      </c>
      <c r="E417" s="3">
        <f t="shared" si="30"/>
        <v>5.249860793085797E-2</v>
      </c>
      <c r="F417" s="4">
        <f t="shared" si="33"/>
        <v>2.7561038346779433E-3</v>
      </c>
      <c r="G417" s="1">
        <f t="shared" si="34"/>
        <v>5.6018370623535434E-6</v>
      </c>
    </row>
    <row r="418" spans="1:7" x14ac:dyDescent="0.3">
      <c r="A418" s="2">
        <v>45036</v>
      </c>
      <c r="B418" s="3">
        <v>10.86</v>
      </c>
      <c r="C418" s="3">
        <f t="shared" si="31"/>
        <v>3.6968576709795883E-3</v>
      </c>
      <c r="D418" s="3">
        <f t="shared" si="32"/>
        <v>3.690041087453742E-3</v>
      </c>
      <c r="E418" s="3">
        <f t="shared" si="30"/>
        <v>1.5400323828216448E-3</v>
      </c>
      <c r="F418" s="4">
        <f t="shared" si="33"/>
        <v>2.3716997401393132E-6</v>
      </c>
      <c r="G418" s="1">
        <f t="shared" si="34"/>
        <v>4.8205279271124252E-9</v>
      </c>
    </row>
    <row r="419" spans="1:7" x14ac:dyDescent="0.3">
      <c r="A419" s="2">
        <v>45035</v>
      </c>
      <c r="B419" s="3">
        <v>10.82</v>
      </c>
      <c r="C419" s="3">
        <f t="shared" si="31"/>
        <v>-1.6363636363636337E-2</v>
      </c>
      <c r="D419" s="3">
        <f t="shared" si="32"/>
        <v>-1.6498999380035077E-2</v>
      </c>
      <c r="E419" s="3">
        <f t="shared" si="30"/>
        <v>-1.8649008084667174E-2</v>
      </c>
      <c r="F419" s="4">
        <f t="shared" si="33"/>
        <v>3.4778550254198164E-4</v>
      </c>
      <c r="G419" s="1">
        <f t="shared" si="34"/>
        <v>7.0688110272760492E-7</v>
      </c>
    </row>
    <row r="420" spans="1:7" x14ac:dyDescent="0.3">
      <c r="A420" s="2">
        <v>45034</v>
      </c>
      <c r="B420" s="3">
        <v>11</v>
      </c>
      <c r="C420" s="3">
        <f t="shared" si="31"/>
        <v>-9.9009900990098508E-3</v>
      </c>
      <c r="D420" s="3">
        <f t="shared" si="32"/>
        <v>-9.9503308531679793E-3</v>
      </c>
      <c r="E420" s="3">
        <f t="shared" si="30"/>
        <v>-1.2100339557800077E-2</v>
      </c>
      <c r="F420" s="4">
        <f t="shared" si="33"/>
        <v>1.4641821741406136E-4</v>
      </c>
      <c r="G420" s="1">
        <f t="shared" si="34"/>
        <v>2.9759800287410843E-7</v>
      </c>
    </row>
    <row r="421" spans="1:7" x14ac:dyDescent="0.3">
      <c r="A421" s="2">
        <v>45033</v>
      </c>
      <c r="B421" s="3">
        <v>11.11</v>
      </c>
      <c r="C421" s="3">
        <f t="shared" si="31"/>
        <v>9.0090090090088172E-4</v>
      </c>
      <c r="D421" s="3">
        <f t="shared" si="32"/>
        <v>9.0049533325016592E-4</v>
      </c>
      <c r="E421" s="3">
        <f t="shared" si="30"/>
        <v>-1.2495133713819311E-3</v>
      </c>
      <c r="F421" s="4">
        <f t="shared" si="33"/>
        <v>1.5612836652622398E-6</v>
      </c>
      <c r="G421" s="1">
        <f t="shared" si="34"/>
        <v>3.1733407830533328E-9</v>
      </c>
    </row>
    <row r="422" spans="1:7" x14ac:dyDescent="0.3">
      <c r="A422" s="2">
        <v>45029</v>
      </c>
      <c r="B422" s="3">
        <v>11.1</v>
      </c>
      <c r="C422" s="3">
        <f t="shared" si="31"/>
        <v>-1.2455516014234926E-2</v>
      </c>
      <c r="D422" s="3">
        <f t="shared" si="32"/>
        <v>-1.253373614725658E-2</v>
      </c>
      <c r="E422" s="3">
        <f t="shared" si="30"/>
        <v>-1.4683744851888678E-2</v>
      </c>
      <c r="F422" s="4">
        <f t="shared" si="33"/>
        <v>2.1561236287536724E-4</v>
      </c>
      <c r="G422" s="1">
        <f t="shared" si="34"/>
        <v>4.3823650990928301E-7</v>
      </c>
    </row>
    <row r="423" spans="1:7" x14ac:dyDescent="0.3">
      <c r="A423" s="2">
        <v>45028</v>
      </c>
      <c r="B423" s="3">
        <v>11.24</v>
      </c>
      <c r="C423" s="3">
        <f t="shared" si="31"/>
        <v>1.4440433212996403E-2</v>
      </c>
      <c r="D423" s="3">
        <f t="shared" si="32"/>
        <v>1.4337163146407249E-2</v>
      </c>
      <c r="E423" s="3">
        <f t="shared" si="30"/>
        <v>1.2187154441775152E-2</v>
      </c>
      <c r="F423" s="4">
        <f t="shared" si="33"/>
        <v>1.485267333876798E-4</v>
      </c>
      <c r="G423" s="1">
        <f t="shared" si="34"/>
        <v>3.0188360444650368E-7</v>
      </c>
    </row>
    <row r="424" spans="1:7" x14ac:dyDescent="0.3">
      <c r="A424" s="2">
        <v>45027</v>
      </c>
      <c r="B424" s="3">
        <v>11.08</v>
      </c>
      <c r="C424" s="3">
        <f t="shared" si="31"/>
        <v>-6.2780269058296213E-3</v>
      </c>
      <c r="D424" s="3">
        <f t="shared" si="32"/>
        <v>-6.2978165869899882E-3</v>
      </c>
      <c r="E424" s="3">
        <f t="shared" si="30"/>
        <v>-8.4478252916220849E-3</v>
      </c>
      <c r="F424" s="4">
        <f t="shared" si="33"/>
        <v>7.1365752157769762E-5</v>
      </c>
      <c r="G424" s="1">
        <f t="shared" si="34"/>
        <v>1.4505234178408489E-7</v>
      </c>
    </row>
    <row r="425" spans="1:7" x14ac:dyDescent="0.3">
      <c r="A425" s="2">
        <v>45026</v>
      </c>
      <c r="B425" s="3">
        <v>11.15</v>
      </c>
      <c r="C425" s="3">
        <f t="shared" si="31"/>
        <v>-1.6754850088183379E-2</v>
      </c>
      <c r="D425" s="3">
        <f t="shared" si="32"/>
        <v>-1.689680039347816E-2</v>
      </c>
      <c r="E425" s="3">
        <f t="shared" si="30"/>
        <v>-1.9046809098110257E-2</v>
      </c>
      <c r="F425" s="4">
        <f t="shared" si="33"/>
        <v>3.6278093681985568E-4</v>
      </c>
      <c r="G425" s="1">
        <f t="shared" si="34"/>
        <v>7.3735962768263349E-7</v>
      </c>
    </row>
    <row r="426" spans="1:7" x14ac:dyDescent="0.3">
      <c r="A426" s="2">
        <v>45023</v>
      </c>
      <c r="B426" s="3">
        <v>11.34</v>
      </c>
      <c r="C426" s="3">
        <f t="shared" si="31"/>
        <v>-1.3054830287206297E-2</v>
      </c>
      <c r="D426" s="3">
        <f t="shared" si="32"/>
        <v>-1.3140793561058368E-2</v>
      </c>
      <c r="E426" s="3">
        <f t="shared" si="30"/>
        <v>-1.5290802265690465E-2</v>
      </c>
      <c r="F426" s="4">
        <f t="shared" si="33"/>
        <v>2.3380863392844466E-4</v>
      </c>
      <c r="G426" s="1">
        <f t="shared" si="34"/>
        <v>4.7522080066757047E-7</v>
      </c>
    </row>
    <row r="427" spans="1:7" x14ac:dyDescent="0.3">
      <c r="A427" s="2">
        <v>45022</v>
      </c>
      <c r="B427" s="3">
        <v>11.49</v>
      </c>
      <c r="C427" s="3">
        <f t="shared" si="31"/>
        <v>2.9569892473118285E-2</v>
      </c>
      <c r="D427" s="3">
        <f t="shared" si="32"/>
        <v>2.9141134907499408E-2</v>
      </c>
      <c r="E427" s="3">
        <f t="shared" si="30"/>
        <v>2.699112620286731E-2</v>
      </c>
      <c r="F427" s="4">
        <f t="shared" si="33"/>
        <v>7.2852089369911035E-4</v>
      </c>
      <c r="G427" s="1">
        <f t="shared" si="34"/>
        <v>1.4807335237786795E-6</v>
      </c>
    </row>
    <row r="428" spans="1:7" x14ac:dyDescent="0.3">
      <c r="A428" s="2">
        <v>45021</v>
      </c>
      <c r="B428" s="3">
        <v>11.16</v>
      </c>
      <c r="C428" s="3">
        <f t="shared" si="31"/>
        <v>4.5004500450045648E-3</v>
      </c>
      <c r="D428" s="3">
        <f t="shared" si="32"/>
        <v>4.4903533016262967E-3</v>
      </c>
      <c r="E428" s="3">
        <f t="shared" si="30"/>
        <v>2.3403445969941996E-3</v>
      </c>
      <c r="F428" s="4">
        <f t="shared" si="33"/>
        <v>5.4772128326799428E-6</v>
      </c>
      <c r="G428" s="1">
        <f t="shared" si="34"/>
        <v>1.1132546407886063E-8</v>
      </c>
    </row>
    <row r="429" spans="1:7" x14ac:dyDescent="0.3">
      <c r="A429" s="2">
        <v>45020</v>
      </c>
      <c r="B429" s="3">
        <v>11.11</v>
      </c>
      <c r="C429" s="3">
        <f t="shared" si="31"/>
        <v>-4.0587219343696079E-2</v>
      </c>
      <c r="D429" s="3">
        <f t="shared" si="32"/>
        <v>-4.1433868493310669E-2</v>
      </c>
      <c r="E429" s="3">
        <f t="shared" si="30"/>
        <v>-4.3583877197942766E-2</v>
      </c>
      <c r="F429" s="4">
        <f t="shared" si="33"/>
        <v>1.8995543516053554E-3</v>
      </c>
      <c r="G429" s="1">
        <f t="shared" si="34"/>
        <v>3.8608828284661694E-6</v>
      </c>
    </row>
    <row r="430" spans="1:7" x14ac:dyDescent="0.3">
      <c r="A430" s="2">
        <v>45019</v>
      </c>
      <c r="B430" s="3">
        <v>11.58</v>
      </c>
      <c r="C430" s="3">
        <f t="shared" si="31"/>
        <v>-1.6977928692699432E-2</v>
      </c>
      <c r="D430" s="3">
        <f t="shared" si="32"/>
        <v>-1.71237060785914E-2</v>
      </c>
      <c r="E430" s="3">
        <f t="shared" si="30"/>
        <v>-1.9273714783223497E-2</v>
      </c>
      <c r="F430" s="4">
        <f t="shared" si="33"/>
        <v>3.7147608154504798E-4</v>
      </c>
      <c r="G430" s="1">
        <f t="shared" si="34"/>
        <v>7.5503268606717073E-7</v>
      </c>
    </row>
    <row r="431" spans="1:7" x14ac:dyDescent="0.3">
      <c r="A431" s="2">
        <v>45016</v>
      </c>
      <c r="B431" s="3">
        <v>11.78</v>
      </c>
      <c r="C431" s="3">
        <f t="shared" si="31"/>
        <v>1.1158798283261717E-2</v>
      </c>
      <c r="D431" s="3">
        <f t="shared" si="32"/>
        <v>1.1096998211730991E-2</v>
      </c>
      <c r="E431" s="3">
        <f t="shared" si="30"/>
        <v>8.9469895070988931E-3</v>
      </c>
      <c r="F431" s="4">
        <f t="shared" si="33"/>
        <v>8.0048621240137692E-5</v>
      </c>
      <c r="G431" s="1">
        <f t="shared" si="34"/>
        <v>1.6270044967507661E-7</v>
      </c>
    </row>
    <row r="432" spans="1:7" x14ac:dyDescent="0.3">
      <c r="A432" s="2">
        <v>45015</v>
      </c>
      <c r="B432" s="3">
        <v>11.65</v>
      </c>
      <c r="C432" s="3">
        <f t="shared" si="31"/>
        <v>-5.1238257899231844E-3</v>
      </c>
      <c r="D432" s="3">
        <f t="shared" si="32"/>
        <v>-5.136997597916468E-3</v>
      </c>
      <c r="E432" s="3">
        <f t="shared" si="30"/>
        <v>-7.2870063025485647E-3</v>
      </c>
      <c r="F432" s="4">
        <f t="shared" si="33"/>
        <v>5.3100460853382504E-5</v>
      </c>
      <c r="G432" s="1">
        <f t="shared" si="34"/>
        <v>1.0792776596215957E-7</v>
      </c>
    </row>
    <row r="433" spans="1:7" x14ac:dyDescent="0.3">
      <c r="A433" s="2">
        <v>45014</v>
      </c>
      <c r="B433" s="3">
        <v>11.71</v>
      </c>
      <c r="C433" s="3">
        <f t="shared" si="31"/>
        <v>3.0809859154929703E-2</v>
      </c>
      <c r="D433" s="3">
        <f t="shared" si="32"/>
        <v>3.034476431662083E-2</v>
      </c>
      <c r="E433" s="3">
        <f t="shared" si="30"/>
        <v>2.8194755611988732E-2</v>
      </c>
      <c r="F433" s="4">
        <f t="shared" si="33"/>
        <v>7.9494424401977011E-4</v>
      </c>
      <c r="G433" s="1">
        <f t="shared" si="34"/>
        <v>1.6157403333735165E-6</v>
      </c>
    </row>
    <row r="434" spans="1:7" x14ac:dyDescent="0.3">
      <c r="A434" s="2">
        <v>45013</v>
      </c>
      <c r="B434" s="3">
        <v>11.36</v>
      </c>
      <c r="C434" s="3">
        <f t="shared" si="31"/>
        <v>8.8105726872244824E-4</v>
      </c>
      <c r="D434" s="3">
        <f t="shared" si="32"/>
        <v>8.8066936559348316E-4</v>
      </c>
      <c r="E434" s="3">
        <f t="shared" si="30"/>
        <v>-1.269339339038614E-3</v>
      </c>
      <c r="F434" s="4">
        <f t="shared" si="33"/>
        <v>1.6112223576309854E-6</v>
      </c>
      <c r="G434" s="1">
        <f t="shared" si="34"/>
        <v>3.274842190306881E-9</v>
      </c>
    </row>
    <row r="435" spans="1:7" x14ac:dyDescent="0.3">
      <c r="A435" s="2">
        <v>45012</v>
      </c>
      <c r="B435" s="3">
        <v>11.35</v>
      </c>
      <c r="C435" s="3">
        <f t="shared" si="31"/>
        <v>-1.8166089965397998E-2</v>
      </c>
      <c r="D435" s="3">
        <f t="shared" si="32"/>
        <v>-1.8333119316819843E-2</v>
      </c>
      <c r="E435" s="3">
        <f t="shared" si="30"/>
        <v>-2.0483128021451941E-2</v>
      </c>
      <c r="F435" s="4">
        <f t="shared" si="33"/>
        <v>4.1955853354318971E-4</v>
      </c>
      <c r="G435" s="1">
        <f t="shared" si="34"/>
        <v>8.5276124703900348E-7</v>
      </c>
    </row>
    <row r="436" spans="1:7" x14ac:dyDescent="0.3">
      <c r="A436" s="2">
        <v>45009</v>
      </c>
      <c r="B436" s="3">
        <v>11.56</v>
      </c>
      <c r="C436" s="3">
        <f t="shared" si="31"/>
        <v>-3.182579564489104E-2</v>
      </c>
      <c r="D436" s="3">
        <f t="shared" si="32"/>
        <v>-3.2343244720224568E-2</v>
      </c>
      <c r="E436" s="3">
        <f t="shared" si="30"/>
        <v>-3.4493253424856665E-2</v>
      </c>
      <c r="F436" s="4">
        <f t="shared" si="33"/>
        <v>1.1897845318313862E-3</v>
      </c>
      <c r="G436" s="1">
        <f t="shared" si="34"/>
        <v>2.4182612435597282E-6</v>
      </c>
    </row>
    <row r="437" spans="1:7" x14ac:dyDescent="0.3">
      <c r="A437" s="2">
        <v>45007</v>
      </c>
      <c r="B437" s="3">
        <v>11.94</v>
      </c>
      <c r="C437" s="3">
        <f t="shared" si="31"/>
        <v>-2.5306122448979632E-2</v>
      </c>
      <c r="D437" s="3">
        <f t="shared" si="32"/>
        <v>-2.5631829026280046E-2</v>
      </c>
      <c r="E437" s="3">
        <f t="shared" si="30"/>
        <v>-2.7781837730912144E-2</v>
      </c>
      <c r="F437" s="4">
        <f t="shared" si="33"/>
        <v>7.7183050770673358E-4</v>
      </c>
      <c r="G437" s="1">
        <f t="shared" si="34"/>
        <v>1.5687611945258812E-6</v>
      </c>
    </row>
    <row r="438" spans="1:7" x14ac:dyDescent="0.3">
      <c r="A438" s="2">
        <v>45006</v>
      </c>
      <c r="B438" s="3">
        <v>12.25</v>
      </c>
      <c r="C438" s="3">
        <f t="shared" si="31"/>
        <v>-2.2346368715083748E-2</v>
      </c>
      <c r="D438" s="3">
        <f t="shared" si="32"/>
        <v>-2.2599831917240919E-2</v>
      </c>
      <c r="E438" s="3">
        <f t="shared" si="30"/>
        <v>-2.4749840621873017E-2</v>
      </c>
      <c r="F438" s="4">
        <f t="shared" si="33"/>
        <v>6.1255461080811575E-4</v>
      </c>
      <c r="G438" s="1">
        <f t="shared" si="34"/>
        <v>1.245029696764463E-6</v>
      </c>
    </row>
    <row r="439" spans="1:7" x14ac:dyDescent="0.3">
      <c r="A439" s="2">
        <v>45005</v>
      </c>
      <c r="B439" s="3">
        <v>12.53</v>
      </c>
      <c r="C439" s="3">
        <f t="shared" si="31"/>
        <v>1.8699186991869808E-2</v>
      </c>
      <c r="D439" s="3">
        <f t="shared" si="32"/>
        <v>1.8526506529604993E-2</v>
      </c>
      <c r="E439" s="3">
        <f t="shared" si="30"/>
        <v>1.6376497824972896E-2</v>
      </c>
      <c r="F439" s="4">
        <f t="shared" si="33"/>
        <v>2.6818968101134199E-4</v>
      </c>
      <c r="G439" s="1">
        <f t="shared" si="34"/>
        <v>5.4510097766532927E-7</v>
      </c>
    </row>
    <row r="440" spans="1:7" x14ac:dyDescent="0.3">
      <c r="A440" s="2">
        <v>45002</v>
      </c>
      <c r="B440" s="3">
        <v>12.3</v>
      </c>
      <c r="C440" s="3">
        <f t="shared" si="31"/>
        <v>3.2626427406199777E-3</v>
      </c>
      <c r="D440" s="3">
        <f t="shared" si="32"/>
        <v>3.2573318703065048E-3</v>
      </c>
      <c r="E440" s="3">
        <f t="shared" si="30"/>
        <v>1.1073231656744077E-3</v>
      </c>
      <c r="F440" s="4">
        <f t="shared" si="33"/>
        <v>1.2261645932391917E-6</v>
      </c>
      <c r="G440" s="1">
        <f t="shared" si="34"/>
        <v>2.4922044578032351E-9</v>
      </c>
    </row>
    <row r="441" spans="1:7" x14ac:dyDescent="0.3">
      <c r="A441" s="2">
        <v>45001</v>
      </c>
      <c r="B441" s="3">
        <v>12.26</v>
      </c>
      <c r="C441" s="3">
        <f t="shared" si="31"/>
        <v>2.4529844644316729E-3</v>
      </c>
      <c r="D441" s="3">
        <f t="shared" si="32"/>
        <v>2.4499808089842798E-3</v>
      </c>
      <c r="E441" s="3">
        <f t="shared" si="30"/>
        <v>2.9997210435218262E-4</v>
      </c>
      <c r="F441" s="4">
        <f t="shared" si="33"/>
        <v>8.9983263389476741E-8</v>
      </c>
      <c r="G441" s="1">
        <f t="shared" si="34"/>
        <v>1.8289281176722915E-10</v>
      </c>
    </row>
    <row r="442" spans="1:7" x14ac:dyDescent="0.3">
      <c r="A442" s="2">
        <v>45000</v>
      </c>
      <c r="B442" s="3">
        <v>12.23</v>
      </c>
      <c r="C442" s="3">
        <f t="shared" si="31"/>
        <v>1.0743801652892626E-2</v>
      </c>
      <c r="D442" s="3">
        <f t="shared" si="32"/>
        <v>1.0686497096385701E-2</v>
      </c>
      <c r="E442" s="3">
        <f t="shared" si="30"/>
        <v>8.5364883917536036E-3</v>
      </c>
      <c r="F442" s="4">
        <f t="shared" si="33"/>
        <v>7.287163406254402E-5</v>
      </c>
      <c r="G442" s="1">
        <f t="shared" si="34"/>
        <v>1.4811307736289434E-7</v>
      </c>
    </row>
    <row r="443" spans="1:7" x14ac:dyDescent="0.3">
      <c r="A443" s="2">
        <v>44999</v>
      </c>
      <c r="B443" s="3">
        <v>12.1</v>
      </c>
      <c r="C443" s="3">
        <f t="shared" si="31"/>
        <v>-1.8653690186536936E-2</v>
      </c>
      <c r="D443" s="3">
        <f t="shared" si="32"/>
        <v>-1.8829864573557578E-2</v>
      </c>
      <c r="E443" s="3">
        <f t="shared" si="30"/>
        <v>-2.0979873278189676E-2</v>
      </c>
      <c r="F443" s="4">
        <f t="shared" si="33"/>
        <v>4.4015508276889722E-4</v>
      </c>
      <c r="G443" s="1">
        <f t="shared" si="34"/>
        <v>8.9462415196930334E-7</v>
      </c>
    </row>
    <row r="444" spans="1:7" x14ac:dyDescent="0.3">
      <c r="A444" s="2">
        <v>44998</v>
      </c>
      <c r="B444" s="3">
        <v>12.33</v>
      </c>
      <c r="C444" s="3">
        <f t="shared" si="31"/>
        <v>2.3236514522821522E-2</v>
      </c>
      <c r="D444" s="3">
        <f t="shared" si="32"/>
        <v>2.2970657239588847E-2</v>
      </c>
      <c r="E444" s="3">
        <f t="shared" si="30"/>
        <v>2.082064853495675E-2</v>
      </c>
      <c r="F444" s="4">
        <f t="shared" si="33"/>
        <v>4.3349940541619666E-4</v>
      </c>
      <c r="G444" s="1">
        <f t="shared" si="34"/>
        <v>8.8109635247194444E-7</v>
      </c>
    </row>
    <row r="445" spans="1:7" x14ac:dyDescent="0.3">
      <c r="A445" s="2">
        <v>44995</v>
      </c>
      <c r="B445" s="3">
        <v>12.05</v>
      </c>
      <c r="C445" s="3">
        <f t="shared" si="31"/>
        <v>8.3056478405328605E-4</v>
      </c>
      <c r="D445" s="3">
        <f t="shared" si="32"/>
        <v>8.3022005598905584E-4</v>
      </c>
      <c r="E445" s="3">
        <f t="shared" si="30"/>
        <v>-1.3197886486430413E-3</v>
      </c>
      <c r="F445" s="4">
        <f t="shared" si="33"/>
        <v>1.7418420770870251E-6</v>
      </c>
      <c r="G445" s="1">
        <f t="shared" si="34"/>
        <v>3.5403294249736284E-9</v>
      </c>
    </row>
    <row r="446" spans="1:7" x14ac:dyDescent="0.3">
      <c r="A446" s="2">
        <v>44994</v>
      </c>
      <c r="B446" s="3">
        <v>12.04</v>
      </c>
      <c r="C446" s="3">
        <f t="shared" si="31"/>
        <v>1.9475021168501156E-2</v>
      </c>
      <c r="D446" s="3">
        <f t="shared" si="32"/>
        <v>1.9287809671403859E-2</v>
      </c>
      <c r="E446" s="3">
        <f t="shared" si="30"/>
        <v>1.7137800966771762E-2</v>
      </c>
      <c r="F446" s="4">
        <f t="shared" si="33"/>
        <v>2.9370422197668312E-4</v>
      </c>
      <c r="G446" s="1">
        <f t="shared" si="34"/>
        <v>5.9695980076561607E-7</v>
      </c>
    </row>
    <row r="447" spans="1:7" x14ac:dyDescent="0.3">
      <c r="A447" s="2">
        <v>44993</v>
      </c>
      <c r="B447" s="3">
        <v>11.81</v>
      </c>
      <c r="C447" s="3">
        <f t="shared" si="31"/>
        <v>-8.3963056255247394E-3</v>
      </c>
      <c r="D447" s="3">
        <f t="shared" si="32"/>
        <v>-8.4317531579377655E-3</v>
      </c>
      <c r="E447" s="3">
        <f t="shared" si="30"/>
        <v>-1.0581761862569863E-2</v>
      </c>
      <c r="F447" s="4">
        <f t="shared" si="33"/>
        <v>1.1197368411613801E-4</v>
      </c>
      <c r="G447" s="1">
        <f t="shared" si="34"/>
        <v>2.2758878885393906E-7</v>
      </c>
    </row>
    <row r="448" spans="1:7" x14ac:dyDescent="0.3">
      <c r="A448" s="2">
        <v>44992</v>
      </c>
      <c r="B448" s="3">
        <v>11.91</v>
      </c>
      <c r="C448" s="3">
        <f t="shared" si="31"/>
        <v>-1.9753086419753103E-2</v>
      </c>
      <c r="D448" s="3">
        <f t="shared" si="32"/>
        <v>-1.9950786419348793E-2</v>
      </c>
      <c r="E448" s="3">
        <f t="shared" si="30"/>
        <v>-2.2100795123980891E-2</v>
      </c>
      <c r="F448" s="4">
        <f t="shared" si="33"/>
        <v>4.8844514511217749E-4</v>
      </c>
      <c r="G448" s="1">
        <f t="shared" si="34"/>
        <v>9.9277468518735269E-7</v>
      </c>
    </row>
    <row r="449" spans="1:7" x14ac:dyDescent="0.3">
      <c r="A449" s="2">
        <v>44991</v>
      </c>
      <c r="B449" s="3">
        <v>12.15</v>
      </c>
      <c r="C449" s="3">
        <f t="shared" si="31"/>
        <v>5.1038062283737008E-2</v>
      </c>
      <c r="D449" s="3">
        <f t="shared" si="32"/>
        <v>4.9778306542326005E-2</v>
      </c>
      <c r="E449" s="3">
        <f t="shared" si="30"/>
        <v>4.7628297837693907E-2</v>
      </c>
      <c r="F449" s="4">
        <f t="shared" si="33"/>
        <v>2.268454754916078E-3</v>
      </c>
      <c r="G449" s="1">
        <f t="shared" si="34"/>
        <v>4.61068039617089E-6</v>
      </c>
    </row>
    <row r="450" spans="1:7" x14ac:dyDescent="0.3">
      <c r="A450" s="2">
        <v>44988</v>
      </c>
      <c r="B450" s="3">
        <v>11.56</v>
      </c>
      <c r="C450" s="3">
        <f t="shared" si="31"/>
        <v>1.4035087719298258E-2</v>
      </c>
      <c r="D450" s="3">
        <f t="shared" si="32"/>
        <v>1.3937507843781678E-2</v>
      </c>
      <c r="E450" s="3">
        <f t="shared" si="30"/>
        <v>1.1787499139149581E-2</v>
      </c>
      <c r="F450" s="4">
        <f t="shared" si="33"/>
        <v>1.389451359554521E-4</v>
      </c>
      <c r="G450" s="1">
        <f t="shared" si="34"/>
        <v>2.8240881291758558E-7</v>
      </c>
    </row>
    <row r="451" spans="1:7" x14ac:dyDescent="0.3">
      <c r="A451" s="2">
        <v>44987</v>
      </c>
      <c r="B451" s="3">
        <v>11.4</v>
      </c>
      <c r="C451" s="3">
        <f t="shared" si="31"/>
        <v>-3.0612244897959134E-2</v>
      </c>
      <c r="D451" s="3">
        <f t="shared" si="32"/>
        <v>-3.1090587070031005E-2</v>
      </c>
      <c r="E451" s="3">
        <f t="shared" ref="E451:E493" si="35">D451-$H$3</f>
        <v>-3.3240595774663102E-2</v>
      </c>
      <c r="F451" s="4">
        <f t="shared" si="33"/>
        <v>1.1049372074545506E-3</v>
      </c>
      <c r="G451" s="1">
        <f t="shared" si="34"/>
        <v>2.2458073322246963E-6</v>
      </c>
    </row>
    <row r="452" spans="1:7" x14ac:dyDescent="0.3">
      <c r="A452" s="2">
        <v>44986</v>
      </c>
      <c r="B452" s="3">
        <v>11.76</v>
      </c>
      <c r="C452" s="3">
        <f t="shared" ref="C452:C494" si="36">(B452-B453)/B453</f>
        <v>8.8888888888888795E-2</v>
      </c>
      <c r="D452" s="3">
        <f t="shared" ref="D452:D493" si="37">LN(B452/B453)</f>
        <v>8.515780834030677E-2</v>
      </c>
      <c r="E452" s="3">
        <f t="shared" si="35"/>
        <v>8.3007799635674673E-2</v>
      </c>
      <c r="F452" s="4">
        <f t="shared" ref="F452:F493" si="38">(E452)^2</f>
        <v>6.8902948003563124E-3</v>
      </c>
      <c r="G452" s="1">
        <f t="shared" ref="G452:G493" si="39">F452/492</f>
        <v>1.4004664228366489E-5</v>
      </c>
    </row>
    <row r="453" spans="1:7" x14ac:dyDescent="0.3">
      <c r="A453" s="2">
        <v>44985</v>
      </c>
      <c r="B453" s="3">
        <v>10.8</v>
      </c>
      <c r="C453" s="3">
        <f t="shared" si="36"/>
        <v>-7.6923076923076802E-2</v>
      </c>
      <c r="D453" s="3">
        <f t="shared" si="37"/>
        <v>-8.0042707673536245E-2</v>
      </c>
      <c r="E453" s="3">
        <f t="shared" si="35"/>
        <v>-8.2192716378168343E-2</v>
      </c>
      <c r="F453" s="4">
        <f t="shared" si="38"/>
        <v>6.7556426256220221E-3</v>
      </c>
      <c r="G453" s="1">
        <f t="shared" si="39"/>
        <v>1.3730980946386224E-5</v>
      </c>
    </row>
    <row r="454" spans="1:7" x14ac:dyDescent="0.3">
      <c r="A454" s="2">
        <v>44984</v>
      </c>
      <c r="B454" s="3">
        <v>11.7</v>
      </c>
      <c r="C454" s="3">
        <f t="shared" si="36"/>
        <v>-2.500000000000006E-2</v>
      </c>
      <c r="D454" s="3">
        <f t="shared" si="37"/>
        <v>-2.5317807984289897E-2</v>
      </c>
      <c r="E454" s="3">
        <f t="shared" si="35"/>
        <v>-2.7467816688921995E-2</v>
      </c>
      <c r="F454" s="4">
        <f t="shared" si="38"/>
        <v>7.5448095365622167E-4</v>
      </c>
      <c r="G454" s="1">
        <f t="shared" si="39"/>
        <v>1.5334978732850033E-6</v>
      </c>
    </row>
    <row r="455" spans="1:7" x14ac:dyDescent="0.3">
      <c r="A455" s="2">
        <v>44981</v>
      </c>
      <c r="B455" s="3">
        <v>12</v>
      </c>
      <c r="C455" s="3">
        <f t="shared" si="36"/>
        <v>-5.4373522458628802E-2</v>
      </c>
      <c r="D455" s="3">
        <f t="shared" si="37"/>
        <v>-5.5907631938295947E-2</v>
      </c>
      <c r="E455" s="3">
        <f t="shared" si="35"/>
        <v>-5.8057640642928045E-2</v>
      </c>
      <c r="F455" s="4">
        <f t="shared" si="38"/>
        <v>3.3706896370233703E-3</v>
      </c>
      <c r="G455" s="1">
        <f t="shared" si="39"/>
        <v>6.850995197201972E-6</v>
      </c>
    </row>
    <row r="456" spans="1:7" x14ac:dyDescent="0.3">
      <c r="A456" s="2">
        <v>44980</v>
      </c>
      <c r="B456" s="3">
        <v>12.69</v>
      </c>
      <c r="C456" s="3">
        <f t="shared" si="36"/>
        <v>1.2769353551476469E-2</v>
      </c>
      <c r="D456" s="3">
        <f t="shared" si="37"/>
        <v>1.2688512818319472E-2</v>
      </c>
      <c r="E456" s="3">
        <f t="shared" si="35"/>
        <v>1.0538504113687374E-2</v>
      </c>
      <c r="F456" s="4">
        <f t="shared" si="38"/>
        <v>1.1106006895420572E-4</v>
      </c>
      <c r="G456" s="1">
        <f t="shared" si="39"/>
        <v>2.257318474678978E-7</v>
      </c>
    </row>
    <row r="457" spans="1:7" x14ac:dyDescent="0.3">
      <c r="A457" s="2">
        <v>44979</v>
      </c>
      <c r="B457" s="3">
        <v>12.53</v>
      </c>
      <c r="C457" s="3">
        <f t="shared" si="36"/>
        <v>8.6730268863833476E-2</v>
      </c>
      <c r="D457" s="3">
        <f t="shared" si="37"/>
        <v>8.3173434627009199E-2</v>
      </c>
      <c r="E457" s="3">
        <f t="shared" si="35"/>
        <v>8.1023425922377101E-2</v>
      </c>
      <c r="F457" s="4">
        <f t="shared" si="38"/>
        <v>6.5647955481989298E-3</v>
      </c>
      <c r="G457" s="1">
        <f t="shared" si="39"/>
        <v>1.3343080382518151E-5</v>
      </c>
    </row>
    <row r="458" spans="1:7" x14ac:dyDescent="0.3">
      <c r="A458" s="2">
        <v>44978</v>
      </c>
      <c r="B458" s="3">
        <v>11.53</v>
      </c>
      <c r="C458" s="3">
        <f t="shared" si="36"/>
        <v>-2.86436394271272E-2</v>
      </c>
      <c r="D458" s="3">
        <f t="shared" si="37"/>
        <v>-2.9061874340609022E-2</v>
      </c>
      <c r="E458" s="3">
        <f t="shared" si="35"/>
        <v>-3.1211883045241119E-2</v>
      </c>
      <c r="F458" s="4">
        <f t="shared" si="38"/>
        <v>9.7418164322981009E-4</v>
      </c>
      <c r="G458" s="1">
        <f t="shared" si="39"/>
        <v>1.980043990304492E-6</v>
      </c>
    </row>
    <row r="459" spans="1:7" x14ac:dyDescent="0.3">
      <c r="A459" s="2">
        <v>44977</v>
      </c>
      <c r="B459" s="3">
        <v>11.87</v>
      </c>
      <c r="C459" s="3">
        <f t="shared" si="36"/>
        <v>-7.6982892690513241E-2</v>
      </c>
      <c r="D459" s="3">
        <f t="shared" si="37"/>
        <v>-8.0107510187896733E-2</v>
      </c>
      <c r="E459" s="3">
        <f t="shared" si="35"/>
        <v>-8.225751889252883E-2</v>
      </c>
      <c r="F459" s="4">
        <f t="shared" si="38"/>
        <v>6.7662994143547371E-3</v>
      </c>
      <c r="G459" s="1">
        <f t="shared" si="39"/>
        <v>1.3752641086086864E-5</v>
      </c>
    </row>
    <row r="460" spans="1:7" x14ac:dyDescent="0.3">
      <c r="A460" s="2">
        <v>44974</v>
      </c>
      <c r="B460" s="3">
        <v>12.86</v>
      </c>
      <c r="C460" s="3">
        <f t="shared" si="36"/>
        <v>-1.3046815042210278E-2</v>
      </c>
      <c r="D460" s="3">
        <f t="shared" si="37"/>
        <v>-1.3132672327280418E-2</v>
      </c>
      <c r="E460" s="3">
        <f t="shared" si="35"/>
        <v>-1.5282681031912515E-2</v>
      </c>
      <c r="F460" s="4">
        <f t="shared" si="38"/>
        <v>2.3356033952317859E-4</v>
      </c>
      <c r="G460" s="1">
        <f t="shared" si="39"/>
        <v>4.7471613724223292E-7</v>
      </c>
    </row>
    <row r="461" spans="1:7" x14ac:dyDescent="0.3">
      <c r="A461" s="2">
        <v>44973</v>
      </c>
      <c r="B461" s="3">
        <v>13.03</v>
      </c>
      <c r="C461" s="3">
        <f t="shared" si="36"/>
        <v>-1.1380880121396082E-2</v>
      </c>
      <c r="D461" s="3">
        <f t="shared" si="37"/>
        <v>-1.1446137937607398E-2</v>
      </c>
      <c r="E461" s="3">
        <f t="shared" si="35"/>
        <v>-1.3596146642239496E-2</v>
      </c>
      <c r="F461" s="4">
        <f t="shared" si="38"/>
        <v>1.8485520351728033E-4</v>
      </c>
      <c r="G461" s="1">
        <f t="shared" si="39"/>
        <v>3.7572195836845593E-7</v>
      </c>
    </row>
    <row r="462" spans="1:7" x14ac:dyDescent="0.3">
      <c r="A462" s="2">
        <v>44972</v>
      </c>
      <c r="B462" s="3">
        <v>13.18</v>
      </c>
      <c r="C462" s="3">
        <f t="shared" si="36"/>
        <v>-8.2768999247554136E-3</v>
      </c>
      <c r="D462" s="3">
        <f t="shared" si="37"/>
        <v>-8.3113436507927883E-3</v>
      </c>
      <c r="E462" s="3">
        <f t="shared" si="35"/>
        <v>-1.0461352355424886E-2</v>
      </c>
      <c r="F462" s="4">
        <f t="shared" si="38"/>
        <v>1.0943989310435381E-4</v>
      </c>
      <c r="G462" s="1">
        <f t="shared" si="39"/>
        <v>2.2243880712267034E-7</v>
      </c>
    </row>
    <row r="463" spans="1:7" x14ac:dyDescent="0.3">
      <c r="A463" s="2">
        <v>44971</v>
      </c>
      <c r="B463" s="3">
        <v>13.29</v>
      </c>
      <c r="C463" s="3">
        <f t="shared" si="36"/>
        <v>-2.2794117647058861E-2</v>
      </c>
      <c r="D463" s="3">
        <f t="shared" si="37"/>
        <v>-2.3057920016852394E-2</v>
      </c>
      <c r="E463" s="3">
        <f t="shared" si="35"/>
        <v>-2.5207928721484491E-2</v>
      </c>
      <c r="F463" s="4">
        <f t="shared" si="38"/>
        <v>6.3543967042744274E-4</v>
      </c>
      <c r="G463" s="1">
        <f t="shared" si="39"/>
        <v>1.2915440455842332E-6</v>
      </c>
    </row>
    <row r="464" spans="1:7" x14ac:dyDescent="0.3">
      <c r="A464" s="2">
        <v>44970</v>
      </c>
      <c r="B464" s="3">
        <v>13.6</v>
      </c>
      <c r="C464" s="3">
        <f t="shared" si="36"/>
        <v>1.0401188707280741E-2</v>
      </c>
      <c r="D464" s="3">
        <f t="shared" si="37"/>
        <v>1.0347468525424543E-2</v>
      </c>
      <c r="E464" s="3">
        <f t="shared" si="35"/>
        <v>8.1974598207924451E-3</v>
      </c>
      <c r="F464" s="4">
        <f t="shared" si="38"/>
        <v>6.7198347513506513E-5</v>
      </c>
      <c r="G464" s="1">
        <f t="shared" si="39"/>
        <v>1.3658200714127339E-7</v>
      </c>
    </row>
    <row r="465" spans="1:7" x14ac:dyDescent="0.3">
      <c r="A465" s="2">
        <v>44967</v>
      </c>
      <c r="B465" s="3">
        <v>13.46</v>
      </c>
      <c r="C465" s="3">
        <f t="shared" si="36"/>
        <v>-3.8571428571428513E-2</v>
      </c>
      <c r="D465" s="3">
        <f t="shared" si="37"/>
        <v>-3.9335005398676771E-2</v>
      </c>
      <c r="E465" s="3">
        <f t="shared" si="35"/>
        <v>-4.1485014103308869E-2</v>
      </c>
      <c r="F465" s="4">
        <f t="shared" si="38"/>
        <v>1.7210063951517357E-3</v>
      </c>
      <c r="G465" s="1">
        <f t="shared" si="39"/>
        <v>3.4979804779506823E-6</v>
      </c>
    </row>
    <row r="466" spans="1:7" x14ac:dyDescent="0.3">
      <c r="A466" s="2">
        <v>44966</v>
      </c>
      <c r="B466" s="3">
        <v>14</v>
      </c>
      <c r="C466" s="3">
        <f t="shared" si="36"/>
        <v>-3.558718861210015E-3</v>
      </c>
      <c r="D466" s="3">
        <f t="shared" si="37"/>
        <v>-3.5650661644962569E-3</v>
      </c>
      <c r="E466" s="3">
        <f t="shared" si="35"/>
        <v>-5.715074869128354E-3</v>
      </c>
      <c r="F466" s="4">
        <f t="shared" si="38"/>
        <v>3.2662080759742474E-5</v>
      </c>
      <c r="G466" s="1">
        <f t="shared" si="39"/>
        <v>6.6386343007606657E-8</v>
      </c>
    </row>
    <row r="467" spans="1:7" x14ac:dyDescent="0.3">
      <c r="A467" s="2">
        <v>44965</v>
      </c>
      <c r="B467" s="3">
        <v>14.05</v>
      </c>
      <c r="C467" s="3">
        <f t="shared" si="36"/>
        <v>1.4255167498219068E-3</v>
      </c>
      <c r="D467" s="3">
        <f t="shared" si="37"/>
        <v>1.424501665385221E-3</v>
      </c>
      <c r="E467" s="3">
        <f t="shared" si="35"/>
        <v>-7.2550703924687617E-4</v>
      </c>
      <c r="F467" s="4">
        <f t="shared" si="38"/>
        <v>5.2636046399676836E-7</v>
      </c>
      <c r="G467" s="1">
        <f t="shared" si="39"/>
        <v>1.0698383414568462E-9</v>
      </c>
    </row>
    <row r="468" spans="1:7" x14ac:dyDescent="0.3">
      <c r="A468" s="2">
        <v>44964</v>
      </c>
      <c r="B468" s="3">
        <v>14.03</v>
      </c>
      <c r="C468" s="3">
        <f t="shared" si="36"/>
        <v>-3.1746031746031807E-2</v>
      </c>
      <c r="D468" s="3">
        <f t="shared" si="37"/>
        <v>-3.2260862218221553E-2</v>
      </c>
      <c r="E468" s="3">
        <f t="shared" si="35"/>
        <v>-3.4410870922853651E-2</v>
      </c>
      <c r="F468" s="4">
        <f t="shared" si="38"/>
        <v>1.1841080376692949E-3</v>
      </c>
      <c r="G468" s="1">
        <f t="shared" si="39"/>
        <v>2.40672365379938E-6</v>
      </c>
    </row>
    <row r="469" spans="1:7" x14ac:dyDescent="0.3">
      <c r="A469" s="2">
        <v>44963</v>
      </c>
      <c r="B469" s="3">
        <v>14.49</v>
      </c>
      <c r="C469" s="3">
        <f t="shared" si="36"/>
        <v>1.6129032258064547E-2</v>
      </c>
      <c r="D469" s="3">
        <f t="shared" si="37"/>
        <v>1.600034134644112E-2</v>
      </c>
      <c r="E469" s="3">
        <f t="shared" si="35"/>
        <v>1.3850332641809023E-2</v>
      </c>
      <c r="F469" s="4">
        <f t="shared" si="38"/>
        <v>1.9183171428876049E-4</v>
      </c>
      <c r="G469" s="1">
        <f t="shared" si="39"/>
        <v>3.899018583104888E-7</v>
      </c>
    </row>
    <row r="470" spans="1:7" x14ac:dyDescent="0.3">
      <c r="A470" s="2">
        <v>44960</v>
      </c>
      <c r="B470" s="3">
        <v>14.26</v>
      </c>
      <c r="C470" s="3">
        <f t="shared" si="36"/>
        <v>-1.5193370165745901E-2</v>
      </c>
      <c r="D470" s="3">
        <f t="shared" si="37"/>
        <v>-1.5309971971420418E-2</v>
      </c>
      <c r="E470" s="3">
        <f t="shared" si="35"/>
        <v>-1.7459980676052516E-2</v>
      </c>
      <c r="F470" s="4">
        <f t="shared" si="38"/>
        <v>3.048509252081273E-4</v>
      </c>
      <c r="G470" s="1">
        <f t="shared" si="39"/>
        <v>6.1961570164253511E-7</v>
      </c>
    </row>
    <row r="471" spans="1:7" x14ac:dyDescent="0.3">
      <c r="A471" s="2">
        <v>44959</v>
      </c>
      <c r="B471" s="3">
        <v>14.48</v>
      </c>
      <c r="C471" s="3">
        <f t="shared" si="36"/>
        <v>2.6222537207654217E-2</v>
      </c>
      <c r="D471" s="3">
        <f t="shared" si="37"/>
        <v>2.5884621092847847E-2</v>
      </c>
      <c r="E471" s="3">
        <f t="shared" si="35"/>
        <v>2.373461238821575E-2</v>
      </c>
      <c r="F471" s="4">
        <f t="shared" si="38"/>
        <v>5.6333182521884457E-4</v>
      </c>
      <c r="G471" s="1">
        <f t="shared" si="39"/>
        <v>1.1449833845911476E-6</v>
      </c>
    </row>
    <row r="472" spans="1:7" x14ac:dyDescent="0.3">
      <c r="A472" s="2">
        <v>44958</v>
      </c>
      <c r="B472" s="3">
        <v>14.11</v>
      </c>
      <c r="C472" s="3">
        <f t="shared" si="36"/>
        <v>4.9851190476190473E-2</v>
      </c>
      <c r="D472" s="3">
        <f t="shared" si="37"/>
        <v>4.8648430769719142E-2</v>
      </c>
      <c r="E472" s="3">
        <f t="shared" si="35"/>
        <v>4.6498422065087044E-2</v>
      </c>
      <c r="F472" s="4">
        <f t="shared" si="38"/>
        <v>2.1621032545429738E-3</v>
      </c>
      <c r="G472" s="1">
        <f t="shared" si="39"/>
        <v>4.3945188100466947E-6</v>
      </c>
    </row>
    <row r="473" spans="1:7" x14ac:dyDescent="0.3">
      <c r="A473" s="2">
        <v>44957</v>
      </c>
      <c r="B473" s="3">
        <v>13.44</v>
      </c>
      <c r="C473" s="3">
        <f t="shared" si="36"/>
        <v>2.9850746268656079E-3</v>
      </c>
      <c r="D473" s="3">
        <f t="shared" si="37"/>
        <v>2.9806281381377199E-3</v>
      </c>
      <c r="E473" s="3">
        <f t="shared" si="35"/>
        <v>8.3061943350562278E-4</v>
      </c>
      <c r="F473" s="4">
        <f t="shared" si="38"/>
        <v>6.8992864331720175E-7</v>
      </c>
      <c r="G473" s="1">
        <f t="shared" si="39"/>
        <v>1.4022939904821174E-9</v>
      </c>
    </row>
    <row r="474" spans="1:7" x14ac:dyDescent="0.3">
      <c r="A474" s="2">
        <v>44956</v>
      </c>
      <c r="B474" s="3">
        <v>13.4</v>
      </c>
      <c r="C474" s="3">
        <f t="shared" si="36"/>
        <v>-7.4074074074073808E-3</v>
      </c>
      <c r="D474" s="3">
        <f t="shared" si="37"/>
        <v>-7.4349784875180902E-3</v>
      </c>
      <c r="E474" s="3">
        <f t="shared" si="35"/>
        <v>-9.5849871921501878E-3</v>
      </c>
      <c r="F474" s="4">
        <f t="shared" si="38"/>
        <v>9.1871979473683138E-5</v>
      </c>
      <c r="G474" s="1">
        <f t="shared" si="39"/>
        <v>1.8673166559691694E-7</v>
      </c>
    </row>
    <row r="475" spans="1:7" x14ac:dyDescent="0.3">
      <c r="A475" s="2">
        <v>44953</v>
      </c>
      <c r="B475" s="3">
        <v>13.5</v>
      </c>
      <c r="C475" s="3">
        <f t="shared" si="36"/>
        <v>-5.5283414975507289E-2</v>
      </c>
      <c r="D475" s="3">
        <f t="shared" si="37"/>
        <v>-5.6870306497392185E-2</v>
      </c>
      <c r="E475" s="3">
        <f t="shared" si="35"/>
        <v>-5.9020315202024283E-2</v>
      </c>
      <c r="F475" s="4">
        <f t="shared" si="38"/>
        <v>3.4833976065462985E-3</v>
      </c>
      <c r="G475" s="1">
        <f t="shared" si="39"/>
        <v>7.0800764360697123E-6</v>
      </c>
    </row>
    <row r="476" spans="1:7" x14ac:dyDescent="0.3">
      <c r="A476" s="2">
        <v>44952</v>
      </c>
      <c r="B476" s="3">
        <v>14.29</v>
      </c>
      <c r="C476" s="3">
        <f t="shared" si="36"/>
        <v>2.10378681626924E-3</v>
      </c>
      <c r="D476" s="3">
        <f t="shared" si="37"/>
        <v>2.1015769556260908E-3</v>
      </c>
      <c r="E476" s="3">
        <f t="shared" si="35"/>
        <v>-4.8431749006006344E-5</v>
      </c>
      <c r="F476" s="4">
        <f t="shared" si="38"/>
        <v>2.3456343117807965E-9</v>
      </c>
      <c r="G476" s="1">
        <f t="shared" si="39"/>
        <v>4.7675494141886103E-12</v>
      </c>
    </row>
    <row r="477" spans="1:7" x14ac:dyDescent="0.3">
      <c r="A477" s="2">
        <v>44951</v>
      </c>
      <c r="B477" s="3">
        <v>14.26</v>
      </c>
      <c r="C477" s="3">
        <f t="shared" si="36"/>
        <v>7.5414781297134234E-2</v>
      </c>
      <c r="D477" s="3">
        <f t="shared" si="37"/>
        <v>7.2706430228433386E-2</v>
      </c>
      <c r="E477" s="3">
        <f t="shared" si="35"/>
        <v>7.0556421523801288E-2</v>
      </c>
      <c r="F477" s="4">
        <f t="shared" si="38"/>
        <v>4.9782086182443295E-3</v>
      </c>
      <c r="G477" s="1">
        <f t="shared" si="39"/>
        <v>1.0118310199683596E-5</v>
      </c>
    </row>
    <row r="478" spans="1:7" x14ac:dyDescent="0.3">
      <c r="A478" s="2">
        <v>44950</v>
      </c>
      <c r="B478" s="3">
        <v>13.26</v>
      </c>
      <c r="C478" s="3">
        <f t="shared" si="36"/>
        <v>1.4537107880642655E-2</v>
      </c>
      <c r="D478" s="3">
        <f t="shared" si="37"/>
        <v>1.443245712158584E-2</v>
      </c>
      <c r="E478" s="3">
        <f t="shared" si="35"/>
        <v>1.2282448416953742E-2</v>
      </c>
      <c r="F478" s="4">
        <f t="shared" si="38"/>
        <v>1.5085853911512949E-4</v>
      </c>
      <c r="G478" s="1">
        <f t="shared" si="39"/>
        <v>3.066230469819705E-7</v>
      </c>
    </row>
    <row r="479" spans="1:7" x14ac:dyDescent="0.3">
      <c r="A479" s="2">
        <v>44949</v>
      </c>
      <c r="B479" s="3">
        <v>13.07</v>
      </c>
      <c r="C479" s="3">
        <f t="shared" si="36"/>
        <v>1.5325670498083964E-3</v>
      </c>
      <c r="D479" s="3">
        <f t="shared" si="37"/>
        <v>1.5313938674280428E-3</v>
      </c>
      <c r="E479" s="3">
        <f t="shared" si="35"/>
        <v>-6.1861483720405432E-4</v>
      </c>
      <c r="F479" s="4">
        <f t="shared" si="38"/>
        <v>3.8268431680899865E-7</v>
      </c>
      <c r="G479" s="1">
        <f t="shared" si="39"/>
        <v>7.7781365205081023E-10</v>
      </c>
    </row>
    <row r="480" spans="1:7" x14ac:dyDescent="0.3">
      <c r="A480" s="2">
        <v>44946</v>
      </c>
      <c r="B480" s="3">
        <v>13.05</v>
      </c>
      <c r="C480" s="3">
        <f t="shared" si="36"/>
        <v>-8.358662613981719E-3</v>
      </c>
      <c r="D480" s="3">
        <f t="shared" si="37"/>
        <v>-8.3937921284687345E-3</v>
      </c>
      <c r="E480" s="3">
        <f t="shared" si="35"/>
        <v>-1.0543800833100832E-2</v>
      </c>
      <c r="F480" s="4">
        <f t="shared" si="38"/>
        <v>1.1117173600809781E-4</v>
      </c>
      <c r="G480" s="1">
        <f t="shared" si="39"/>
        <v>2.2595881302458905E-7</v>
      </c>
    </row>
    <row r="481" spans="1:7" x14ac:dyDescent="0.3">
      <c r="A481" s="2">
        <v>44945</v>
      </c>
      <c r="B481" s="3">
        <v>13.16</v>
      </c>
      <c r="C481" s="3">
        <f t="shared" si="36"/>
        <v>-1.0526315789473726E-2</v>
      </c>
      <c r="D481" s="3">
        <f t="shared" si="37"/>
        <v>-1.0582109330536972E-2</v>
      </c>
      <c r="E481" s="3">
        <f t="shared" si="35"/>
        <v>-1.273211803516907E-2</v>
      </c>
      <c r="F481" s="4">
        <f t="shared" si="38"/>
        <v>1.6210682966147748E-4</v>
      </c>
      <c r="G481" s="1">
        <f t="shared" si="39"/>
        <v>3.2948542614121442E-7</v>
      </c>
    </row>
    <row r="482" spans="1:7" x14ac:dyDescent="0.3">
      <c r="A482" s="2">
        <v>44944</v>
      </c>
      <c r="B482" s="3">
        <v>13.3</v>
      </c>
      <c r="C482" s="3">
        <f t="shared" si="36"/>
        <v>2.307692307692313E-2</v>
      </c>
      <c r="D482" s="3">
        <f t="shared" si="37"/>
        <v>2.2814677766171482E-2</v>
      </c>
      <c r="E482" s="3">
        <f t="shared" si="35"/>
        <v>2.0664669061539385E-2</v>
      </c>
      <c r="F482" s="4">
        <f t="shared" si="38"/>
        <v>4.2702854742294305E-4</v>
      </c>
      <c r="G482" s="1">
        <f t="shared" si="39"/>
        <v>8.679442020791525E-7</v>
      </c>
    </row>
    <row r="483" spans="1:7" x14ac:dyDescent="0.3">
      <c r="A483" s="2">
        <v>44943</v>
      </c>
      <c r="B483" s="3">
        <v>13</v>
      </c>
      <c r="C483" s="3">
        <f t="shared" si="36"/>
        <v>-7.4733096085409303E-2</v>
      </c>
      <c r="D483" s="3">
        <f t="shared" si="37"/>
        <v>-7.7673038318218132E-2</v>
      </c>
      <c r="E483" s="3">
        <f t="shared" si="35"/>
        <v>-7.982304702285023E-2</v>
      </c>
      <c r="F483" s="4">
        <f t="shared" si="38"/>
        <v>6.371718836012159E-3</v>
      </c>
      <c r="G483" s="1">
        <f t="shared" si="39"/>
        <v>1.2950648040675119E-5</v>
      </c>
    </row>
    <row r="484" spans="1:7" x14ac:dyDescent="0.3">
      <c r="A484" s="2">
        <v>44942</v>
      </c>
      <c r="B484" s="3">
        <v>14.05</v>
      </c>
      <c r="C484" s="3">
        <f t="shared" si="36"/>
        <v>-1.9539427773900862E-2</v>
      </c>
      <c r="D484" s="3">
        <f t="shared" si="37"/>
        <v>-1.9732846060325632E-2</v>
      </c>
      <c r="E484" s="3">
        <f t="shared" si="35"/>
        <v>-2.1882854764957729E-2</v>
      </c>
      <c r="F484" s="4">
        <f t="shared" si="38"/>
        <v>4.7885933266423317E-4</v>
      </c>
      <c r="G484" s="1">
        <f t="shared" si="39"/>
        <v>9.7329132655331956E-7</v>
      </c>
    </row>
    <row r="485" spans="1:7" x14ac:dyDescent="0.3">
      <c r="A485" s="2">
        <v>44939</v>
      </c>
      <c r="B485" s="3">
        <v>14.33</v>
      </c>
      <c r="C485" s="3">
        <f t="shared" si="36"/>
        <v>-3.8255033557047E-2</v>
      </c>
      <c r="D485" s="3">
        <f t="shared" si="37"/>
        <v>-3.900597111133295E-2</v>
      </c>
      <c r="E485" s="3">
        <f t="shared" si="35"/>
        <v>-4.1155979815965048E-2</v>
      </c>
      <c r="F485" s="4">
        <f t="shared" si="38"/>
        <v>1.6938146746121223E-3</v>
      </c>
      <c r="G485" s="1">
        <f t="shared" si="39"/>
        <v>3.4427127532766715E-6</v>
      </c>
    </row>
    <row r="486" spans="1:7" x14ac:dyDescent="0.3">
      <c r="A486" s="2">
        <v>44938</v>
      </c>
      <c r="B486" s="3">
        <v>14.9</v>
      </c>
      <c r="C486" s="3">
        <f t="shared" si="36"/>
        <v>3.367003367003415E-3</v>
      </c>
      <c r="D486" s="3">
        <f t="shared" si="37"/>
        <v>3.3613477027049274E-3</v>
      </c>
      <c r="E486" s="3">
        <f t="shared" si="35"/>
        <v>1.2113389980728303E-3</v>
      </c>
      <c r="F486" s="4">
        <f t="shared" si="38"/>
        <v>1.4673421682520884E-6</v>
      </c>
      <c r="G486" s="1">
        <f t="shared" si="39"/>
        <v>2.9824027810001796E-9</v>
      </c>
    </row>
    <row r="487" spans="1:7" x14ac:dyDescent="0.3">
      <c r="A487" s="2">
        <v>44937</v>
      </c>
      <c r="B487" s="3">
        <v>14.85</v>
      </c>
      <c r="C487" s="3">
        <f t="shared" si="36"/>
        <v>-7.3529411764706688E-3</v>
      </c>
      <c r="D487" s="3">
        <f t="shared" si="37"/>
        <v>-7.3801072976226456E-3</v>
      </c>
      <c r="E487" s="3">
        <f t="shared" si="35"/>
        <v>-9.5301160022547432E-3</v>
      </c>
      <c r="F487" s="4">
        <f t="shared" si="38"/>
        <v>9.0823111016431922E-5</v>
      </c>
      <c r="G487" s="1">
        <f t="shared" si="39"/>
        <v>1.8459981913908927E-7</v>
      </c>
    </row>
    <row r="488" spans="1:7" x14ac:dyDescent="0.3">
      <c r="A488" s="2">
        <v>44936</v>
      </c>
      <c r="B488" s="3">
        <v>14.96</v>
      </c>
      <c r="C488" s="3">
        <f t="shared" si="36"/>
        <v>7.4712643678160981E-2</v>
      </c>
      <c r="D488" s="3">
        <f t="shared" si="37"/>
        <v>7.2053317640057568E-2</v>
      </c>
      <c r="E488" s="3">
        <f t="shared" si="35"/>
        <v>6.9903308935425471E-2</v>
      </c>
      <c r="F488" s="4">
        <f t="shared" si="38"/>
        <v>4.8864726001215343E-3</v>
      </c>
      <c r="G488" s="1">
        <f t="shared" si="39"/>
        <v>9.9318548782958014E-6</v>
      </c>
    </row>
    <row r="489" spans="1:7" x14ac:dyDescent="0.3">
      <c r="A489" s="2">
        <v>44935</v>
      </c>
      <c r="B489" s="3">
        <v>13.92</v>
      </c>
      <c r="C489" s="3">
        <f t="shared" si="36"/>
        <v>-7.0140280561122287E-2</v>
      </c>
      <c r="D489" s="3">
        <f t="shared" si="37"/>
        <v>-7.2721543525263471E-2</v>
      </c>
      <c r="E489" s="3">
        <f t="shared" si="35"/>
        <v>-7.4871552229895569E-2</v>
      </c>
      <c r="F489" s="4">
        <f t="shared" si="38"/>
        <v>5.6057493333139799E-3</v>
      </c>
      <c r="G489" s="1">
        <f t="shared" si="39"/>
        <v>1.1393799457955244E-5</v>
      </c>
    </row>
    <row r="490" spans="1:7" x14ac:dyDescent="0.3">
      <c r="A490" s="2">
        <v>44932</v>
      </c>
      <c r="B490" s="3">
        <v>14.97</v>
      </c>
      <c r="C490" s="3">
        <f t="shared" si="36"/>
        <v>-1.7716535433070838E-2</v>
      </c>
      <c r="D490" s="3">
        <f t="shared" si="37"/>
        <v>-1.7875351826963193E-2</v>
      </c>
      <c r="E490" s="3">
        <f t="shared" si="35"/>
        <v>-2.0025360531595291E-2</v>
      </c>
      <c r="F490" s="4">
        <f t="shared" si="38"/>
        <v>4.0101506442037443E-4</v>
      </c>
      <c r="G490" s="1">
        <f t="shared" si="39"/>
        <v>8.1507126914710252E-7</v>
      </c>
    </row>
    <row r="491" spans="1:7" x14ac:dyDescent="0.3">
      <c r="A491" s="2">
        <v>44931</v>
      </c>
      <c r="B491" s="3">
        <v>15.24</v>
      </c>
      <c r="C491" s="3">
        <f t="shared" si="36"/>
        <v>-1.9305019305019239E-2</v>
      </c>
      <c r="D491" s="3">
        <f t="shared" si="37"/>
        <v>-1.9493794681001129E-2</v>
      </c>
      <c r="E491" s="3">
        <f t="shared" si="35"/>
        <v>-2.1643803385633226E-2</v>
      </c>
      <c r="F491" s="4">
        <f t="shared" si="38"/>
        <v>4.6845422499594829E-4</v>
      </c>
      <c r="G491" s="1">
        <f t="shared" si="39"/>
        <v>9.5214273373160222E-7</v>
      </c>
    </row>
    <row r="492" spans="1:7" x14ac:dyDescent="0.3">
      <c r="A492" s="2">
        <v>44930</v>
      </c>
      <c r="B492" s="3">
        <v>15.54</v>
      </c>
      <c r="C492" s="3">
        <f t="shared" si="36"/>
        <v>1.9016393442622896E-2</v>
      </c>
      <c r="D492" s="3">
        <f t="shared" si="37"/>
        <v>1.8837841886080651E-2</v>
      </c>
      <c r="E492" s="3">
        <f t="shared" si="35"/>
        <v>1.6687833181448553E-2</v>
      </c>
      <c r="F492" s="4">
        <f t="shared" si="38"/>
        <v>2.7848377629185534E-4</v>
      </c>
      <c r="G492" s="1">
        <f t="shared" si="39"/>
        <v>5.6602393555255153E-7</v>
      </c>
    </row>
    <row r="493" spans="1:7" x14ac:dyDescent="0.3">
      <c r="A493" s="2">
        <v>44929</v>
      </c>
      <c r="B493" s="3">
        <v>15.25</v>
      </c>
      <c r="C493" s="3">
        <f t="shared" si="36"/>
        <v>7.47004933051445E-2</v>
      </c>
      <c r="D493" s="3">
        <f t="shared" si="37"/>
        <v>7.2042011881469373E-2</v>
      </c>
      <c r="E493" s="3">
        <f t="shared" si="35"/>
        <v>6.9892003176837275E-2</v>
      </c>
      <c r="F493" s="4">
        <f t="shared" si="38"/>
        <v>4.8848921080710313E-3</v>
      </c>
      <c r="G493" s="1">
        <f t="shared" si="39"/>
        <v>9.9286424960793315E-6</v>
      </c>
    </row>
    <row r="494" spans="1:7" x14ac:dyDescent="0.3">
      <c r="A494" s="2">
        <v>44928</v>
      </c>
      <c r="B494" s="3">
        <v>14.19</v>
      </c>
      <c r="C494" s="3" t="e">
        <f t="shared" si="36"/>
        <v>#DIV/0!</v>
      </c>
      <c r="D494" s="3"/>
      <c r="E494" s="3"/>
      <c r="F494" s="4"/>
    </row>
  </sheetData>
  <mergeCells count="1">
    <mergeCell ref="E1:H1"/>
  </mergeCells>
  <phoneticPr fontId="17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B5155-8810-470A-BC09-0A67925A4D88}">
  <dimension ref="A1:J494"/>
  <sheetViews>
    <sheetView topLeftCell="A271" workbookViewId="0">
      <selection activeCell="F272" sqref="F272"/>
    </sheetView>
  </sheetViews>
  <sheetFormatPr defaultRowHeight="14.5" x14ac:dyDescent="0.35"/>
  <cols>
    <col min="1" max="1" width="8.81640625" style="1"/>
    <col min="2" max="2" width="10.81640625" style="1" bestFit="1" customWidth="1"/>
    <col min="3" max="4" width="8.81640625" style="1"/>
    <col min="5" max="5" width="9.81640625" style="1" bestFit="1" customWidth="1"/>
    <col min="6" max="6" width="13.453125" style="1" bestFit="1" customWidth="1"/>
    <col min="7" max="7" width="17.1796875" style="1" customWidth="1"/>
    <col min="8" max="8" width="10.453125" style="1" bestFit="1" customWidth="1"/>
    <col min="9" max="9" width="8.81640625" style="1"/>
    <col min="10" max="10" width="9.81640625" style="1" bestFit="1" customWidth="1"/>
  </cols>
  <sheetData>
    <row r="1" spans="1:10" ht="15" thickBot="1" x14ac:dyDescent="0.4">
      <c r="A1" s="7"/>
      <c r="B1" s="117" t="s">
        <v>12</v>
      </c>
      <c r="C1" s="118"/>
      <c r="D1" s="118"/>
      <c r="E1" s="119"/>
      <c r="F1" s="7"/>
      <c r="G1" s="7"/>
      <c r="H1" s="7"/>
      <c r="I1" s="7"/>
      <c r="J1" s="7"/>
    </row>
    <row r="2" spans="1:10" s="21" customFormat="1" ht="15" thickBot="1" x14ac:dyDescent="0.4">
      <c r="A2" s="19" t="s">
        <v>0</v>
      </c>
      <c r="B2" s="19" t="s">
        <v>10</v>
      </c>
      <c r="C2" s="18" t="s">
        <v>4</v>
      </c>
      <c r="D2" s="20" t="s">
        <v>1</v>
      </c>
      <c r="E2" s="20" t="s">
        <v>2</v>
      </c>
      <c r="F2" s="20" t="s">
        <v>3</v>
      </c>
      <c r="G2" s="20" t="s">
        <v>5</v>
      </c>
      <c r="H2" s="20" t="s">
        <v>6</v>
      </c>
      <c r="I2" s="19" t="s">
        <v>7</v>
      </c>
      <c r="J2" s="19" t="s">
        <v>8</v>
      </c>
    </row>
    <row r="3" spans="1:10" x14ac:dyDescent="0.35">
      <c r="A3" s="13">
        <v>45657</v>
      </c>
      <c r="B3" s="14">
        <v>2129.6</v>
      </c>
      <c r="C3" s="12">
        <f>LN(B3/B4)</f>
        <v>-9.6871500748193038E-3</v>
      </c>
      <c r="D3" s="12">
        <f>C3-$R$3</f>
        <v>-9.6871500748193038E-3</v>
      </c>
      <c r="E3" s="12">
        <f>D3^2</f>
        <v>9.3840876572071638E-5</v>
      </c>
      <c r="F3" s="12">
        <f>E3/492</f>
        <v>1.9073348896762528E-7</v>
      </c>
      <c r="G3" s="12">
        <f>AVERAGE(C3:C493)</f>
        <v>1.5386034293724247E-3</v>
      </c>
      <c r="H3" s="12">
        <f>AVERAGE(D3:D493)</f>
        <v>1.5386034293724247E-3</v>
      </c>
      <c r="I3" s="12">
        <f>SUM(F3:F493)</f>
        <v>2.088723296964984E-4</v>
      </c>
      <c r="J3" s="12">
        <f>SQRT(I3)</f>
        <v>1.4452416050491294E-2</v>
      </c>
    </row>
    <row r="4" spans="1:10" x14ac:dyDescent="0.35">
      <c r="A4" s="5">
        <v>45656</v>
      </c>
      <c r="B4" s="6">
        <v>2150.33</v>
      </c>
      <c r="C4" s="1">
        <f t="shared" ref="C4:C67" si="0">LN(B4/B5)</f>
        <v>-1.8538097836865574E-3</v>
      </c>
      <c r="D4" s="1">
        <f t="shared" ref="D4:D67" si="1">C4-$R$3</f>
        <v>-1.8538097836865574E-3</v>
      </c>
      <c r="E4" s="1">
        <f t="shared" ref="E4:E67" si="2">D4^2</f>
        <v>3.4366107140920004E-6</v>
      </c>
      <c r="F4" s="1">
        <f t="shared" ref="F4:F67" si="3">E4/492</f>
        <v>6.9849811262032529E-9</v>
      </c>
    </row>
    <row r="5" spans="1:10" x14ac:dyDescent="0.35">
      <c r="A5" s="5">
        <v>45653</v>
      </c>
      <c r="B5" s="6">
        <v>2154.3200000000002</v>
      </c>
      <c r="C5" s="1">
        <f t="shared" si="0"/>
        <v>-5.1022644870456638E-3</v>
      </c>
      <c r="D5" s="1">
        <f t="shared" si="1"/>
        <v>-5.1022644870456638E-3</v>
      </c>
      <c r="E5" s="1">
        <f t="shared" si="2"/>
        <v>2.6033102895767352E-5</v>
      </c>
      <c r="F5" s="1">
        <f t="shared" si="3"/>
        <v>5.2912810763754783E-8</v>
      </c>
    </row>
    <row r="6" spans="1:10" x14ac:dyDescent="0.35">
      <c r="A6" s="5">
        <v>45652</v>
      </c>
      <c r="B6" s="6">
        <v>2165.34</v>
      </c>
      <c r="C6" s="1">
        <f t="shared" si="0"/>
        <v>-1.5652668802375796E-2</v>
      </c>
      <c r="D6" s="1">
        <f t="shared" si="1"/>
        <v>-1.5652668802375796E-2</v>
      </c>
      <c r="E6" s="1">
        <f t="shared" si="2"/>
        <v>2.4500604063686852E-4</v>
      </c>
      <c r="F6" s="1">
        <f t="shared" si="3"/>
        <v>4.9797975739200916E-7</v>
      </c>
    </row>
    <row r="7" spans="1:10" x14ac:dyDescent="0.35">
      <c r="A7" s="5">
        <v>45650</v>
      </c>
      <c r="B7" s="6">
        <v>2199.5</v>
      </c>
      <c r="C7" s="1">
        <f t="shared" si="0"/>
        <v>-1.7919858088550986E-2</v>
      </c>
      <c r="D7" s="1">
        <f t="shared" si="1"/>
        <v>-1.7919858088550986E-2</v>
      </c>
      <c r="E7" s="1">
        <f t="shared" si="2"/>
        <v>3.2112131391380619E-4</v>
      </c>
      <c r="F7" s="1">
        <f t="shared" si="3"/>
        <v>6.5268559738578493E-7</v>
      </c>
    </row>
    <row r="8" spans="1:10" x14ac:dyDescent="0.35">
      <c r="A8" s="5">
        <v>45649</v>
      </c>
      <c r="B8" s="6">
        <v>2239.27</v>
      </c>
      <c r="C8" s="1">
        <f t="shared" si="0"/>
        <v>4.8885186057991943E-3</v>
      </c>
      <c r="D8" s="1">
        <f t="shared" si="1"/>
        <v>4.8885186057991943E-3</v>
      </c>
      <c r="E8" s="1">
        <f t="shared" si="2"/>
        <v>2.3897614159244899E-5</v>
      </c>
      <c r="F8" s="1">
        <f t="shared" si="3"/>
        <v>4.8572386502530285E-8</v>
      </c>
    </row>
    <row r="9" spans="1:10" x14ac:dyDescent="0.35">
      <c r="A9" s="5">
        <v>45646</v>
      </c>
      <c r="B9" s="6">
        <v>2228.35</v>
      </c>
      <c r="C9" s="1">
        <f t="shared" si="0"/>
        <v>-7.6044633965625221E-3</v>
      </c>
      <c r="D9" s="1">
        <f t="shared" si="1"/>
        <v>-7.6044633965625221E-3</v>
      </c>
      <c r="E9" s="1">
        <f t="shared" si="2"/>
        <v>5.782786354965921E-5</v>
      </c>
      <c r="F9" s="1">
        <f t="shared" si="3"/>
        <v>1.1753630802776262E-7</v>
      </c>
    </row>
    <row r="10" spans="1:10" x14ac:dyDescent="0.35">
      <c r="A10" s="5">
        <v>45645</v>
      </c>
      <c r="B10" s="6">
        <v>2245.36</v>
      </c>
      <c r="C10" s="1">
        <f t="shared" si="0"/>
        <v>8.6854297692600974E-2</v>
      </c>
      <c r="D10" s="1">
        <f t="shared" si="1"/>
        <v>8.6854297692600974E-2</v>
      </c>
      <c r="E10" s="1">
        <f t="shared" si="2"/>
        <v>7.5436690276749511E-3</v>
      </c>
      <c r="F10" s="1">
        <f t="shared" si="3"/>
        <v>1.5332660625355592E-5</v>
      </c>
    </row>
    <row r="11" spans="1:10" x14ac:dyDescent="0.35">
      <c r="A11" s="5">
        <v>45644</v>
      </c>
      <c r="B11" s="6">
        <v>2058.5700000000002</v>
      </c>
      <c r="C11" s="1">
        <f t="shared" si="0"/>
        <v>2.1437037604622639E-2</v>
      </c>
      <c r="D11" s="1">
        <f t="shared" si="1"/>
        <v>2.1437037604622639E-2</v>
      </c>
      <c r="E11" s="1">
        <f t="shared" si="2"/>
        <v>4.5954658126200513E-4</v>
      </c>
      <c r="F11" s="1">
        <f t="shared" si="3"/>
        <v>9.3403776679269331E-7</v>
      </c>
    </row>
    <row r="12" spans="1:10" x14ac:dyDescent="0.35">
      <c r="A12" s="5">
        <v>45643</v>
      </c>
      <c r="B12" s="6">
        <v>2014.91</v>
      </c>
      <c r="C12" s="1">
        <f t="shared" si="0"/>
        <v>-1.0731771787127205E-2</v>
      </c>
      <c r="D12" s="1">
        <f t="shared" si="1"/>
        <v>-1.0731771787127205E-2</v>
      </c>
      <c r="E12" s="1">
        <f t="shared" si="2"/>
        <v>1.1517092569097943E-4</v>
      </c>
      <c r="F12" s="1">
        <f t="shared" si="3"/>
        <v>2.340872473393891E-7</v>
      </c>
    </row>
    <row r="13" spans="1:10" x14ac:dyDescent="0.35">
      <c r="A13" s="5">
        <v>45642</v>
      </c>
      <c r="B13" s="6">
        <v>2036.65</v>
      </c>
      <c r="C13" s="1">
        <f t="shared" si="0"/>
        <v>3.605539608398713E-3</v>
      </c>
      <c r="D13" s="1">
        <f t="shared" si="1"/>
        <v>3.605539608398713E-3</v>
      </c>
      <c r="E13" s="1">
        <f t="shared" si="2"/>
        <v>1.2999915867731944E-5</v>
      </c>
      <c r="F13" s="1">
        <f t="shared" si="3"/>
        <v>2.6422593227097448E-8</v>
      </c>
    </row>
    <row r="14" spans="1:10" x14ac:dyDescent="0.35">
      <c r="A14" s="5">
        <v>45639</v>
      </c>
      <c r="B14" s="6">
        <v>2029.32</v>
      </c>
      <c r="C14" s="1">
        <f t="shared" si="0"/>
        <v>1.0566539830055665E-2</v>
      </c>
      <c r="D14" s="1">
        <f t="shared" si="1"/>
        <v>1.0566539830055665E-2</v>
      </c>
      <c r="E14" s="1">
        <f t="shared" si="2"/>
        <v>1.116517639801528E-4</v>
      </c>
      <c r="F14" s="1">
        <f t="shared" si="3"/>
        <v>2.269344796344569E-7</v>
      </c>
    </row>
    <row r="15" spans="1:10" x14ac:dyDescent="0.35">
      <c r="A15" s="5">
        <v>45638</v>
      </c>
      <c r="B15" s="6">
        <v>2007.99</v>
      </c>
      <c r="C15" s="1">
        <f t="shared" si="0"/>
        <v>-2.6409451127653756E-3</v>
      </c>
      <c r="D15" s="1">
        <f t="shared" si="1"/>
        <v>-2.6409451127653756E-3</v>
      </c>
      <c r="E15" s="1">
        <f t="shared" si="2"/>
        <v>6.9745910886393226E-6</v>
      </c>
      <c r="F15" s="1">
        <f t="shared" si="3"/>
        <v>1.41759981476409E-8</v>
      </c>
    </row>
    <row r="16" spans="1:10" x14ac:dyDescent="0.35">
      <c r="A16" s="5">
        <v>45637</v>
      </c>
      <c r="B16" s="6">
        <v>2013.3</v>
      </c>
      <c r="C16" s="1">
        <f t="shared" si="0"/>
        <v>9.6902843854251321E-4</v>
      </c>
      <c r="D16" s="1">
        <f t="shared" si="1"/>
        <v>9.6902843854251321E-4</v>
      </c>
      <c r="E16" s="1">
        <f t="shared" si="2"/>
        <v>9.3901611470414128E-7</v>
      </c>
      <c r="F16" s="1">
        <f t="shared" si="3"/>
        <v>1.9085693388295553E-9</v>
      </c>
    </row>
    <row r="17" spans="1:6" x14ac:dyDescent="0.35">
      <c r="A17" s="5">
        <v>45636</v>
      </c>
      <c r="B17" s="6">
        <v>2011.35</v>
      </c>
      <c r="C17" s="1">
        <f t="shared" si="0"/>
        <v>-9.7664563510588779E-3</v>
      </c>
      <c r="D17" s="1">
        <f t="shared" si="1"/>
        <v>-9.7664563510588779E-3</v>
      </c>
      <c r="E17" s="1">
        <f t="shared" si="2"/>
        <v>9.5383669657138286E-5</v>
      </c>
      <c r="F17" s="1">
        <f t="shared" si="3"/>
        <v>1.9386924727060627E-7</v>
      </c>
    </row>
    <row r="18" spans="1:6" x14ac:dyDescent="0.35">
      <c r="A18" s="5">
        <v>45635</v>
      </c>
      <c r="B18" s="6">
        <v>2031.09</v>
      </c>
      <c r="C18" s="1">
        <f t="shared" si="0"/>
        <v>1.3846661089522486E-2</v>
      </c>
      <c r="D18" s="1">
        <f t="shared" si="1"/>
        <v>1.3846661089522486E-2</v>
      </c>
      <c r="E18" s="1">
        <f t="shared" si="2"/>
        <v>1.9173002332809606E-4</v>
      </c>
      <c r="F18" s="1">
        <f t="shared" si="3"/>
        <v>3.8969516936604889E-7</v>
      </c>
    </row>
    <row r="19" spans="1:6" x14ac:dyDescent="0.35">
      <c r="A19" s="5">
        <v>45632</v>
      </c>
      <c r="B19" s="6">
        <v>2003.16</v>
      </c>
      <c r="C19" s="1">
        <f t="shared" si="0"/>
        <v>-2.2389501749817188E-3</v>
      </c>
      <c r="D19" s="1">
        <f t="shared" si="1"/>
        <v>-2.2389501749817188E-3</v>
      </c>
      <c r="E19" s="1">
        <f t="shared" si="2"/>
        <v>5.0128978860506687E-6</v>
      </c>
      <c r="F19" s="1">
        <f t="shared" si="3"/>
        <v>1.01888168415664E-8</v>
      </c>
    </row>
    <row r="20" spans="1:6" x14ac:dyDescent="0.35">
      <c r="A20" s="5">
        <v>45631</v>
      </c>
      <c r="B20" s="6">
        <v>2007.65</v>
      </c>
      <c r="C20" s="1">
        <f t="shared" si="0"/>
        <v>1.2659617516272068E-3</v>
      </c>
      <c r="D20" s="1">
        <f t="shared" si="1"/>
        <v>1.2659617516272068E-3</v>
      </c>
      <c r="E20" s="1">
        <f t="shared" si="2"/>
        <v>1.6026591565830257E-6</v>
      </c>
      <c r="F20" s="1">
        <f t="shared" si="3"/>
        <v>3.257437310128101E-9</v>
      </c>
    </row>
    <row r="21" spans="1:6" x14ac:dyDescent="0.35">
      <c r="A21" s="5">
        <v>45630</v>
      </c>
      <c r="B21" s="6">
        <v>2005.11</v>
      </c>
      <c r="C21" s="1">
        <f t="shared" si="0"/>
        <v>-4.1385672671583371E-4</v>
      </c>
      <c r="D21" s="1">
        <f t="shared" si="1"/>
        <v>-4.1385672671583371E-4</v>
      </c>
      <c r="E21" s="1">
        <f t="shared" si="2"/>
        <v>1.7127739024794427E-7</v>
      </c>
      <c r="F21" s="1">
        <f t="shared" si="3"/>
        <v>3.4812477692671598E-10</v>
      </c>
    </row>
    <row r="22" spans="1:6" x14ac:dyDescent="0.35">
      <c r="A22" s="5">
        <v>45629</v>
      </c>
      <c r="B22" s="6">
        <v>2005.94</v>
      </c>
      <c r="C22" s="1">
        <f t="shared" si="0"/>
        <v>-1.0241798823834424E-2</v>
      </c>
      <c r="D22" s="1">
        <f t="shared" si="1"/>
        <v>-1.0241798823834424E-2</v>
      </c>
      <c r="E22" s="1">
        <f t="shared" si="2"/>
        <v>1.0489444314789619E-4</v>
      </c>
      <c r="F22" s="1">
        <f t="shared" si="3"/>
        <v>2.1320008769897598E-7</v>
      </c>
    </row>
    <row r="23" spans="1:6" x14ac:dyDescent="0.35">
      <c r="A23" s="5">
        <v>45628</v>
      </c>
      <c r="B23" s="6">
        <v>2026.59</v>
      </c>
      <c r="C23" s="1">
        <f t="shared" si="0"/>
        <v>1.3087404286543635E-2</v>
      </c>
      <c r="D23" s="1">
        <f t="shared" si="1"/>
        <v>1.3087404286543635E-2</v>
      </c>
      <c r="E23" s="1">
        <f t="shared" si="2"/>
        <v>1.7128015095944069E-4</v>
      </c>
      <c r="F23" s="1">
        <f t="shared" si="3"/>
        <v>3.4813038812894453E-7</v>
      </c>
    </row>
    <row r="24" spans="1:6" x14ac:dyDescent="0.35">
      <c r="A24" s="5">
        <v>45625</v>
      </c>
      <c r="B24" s="6">
        <v>2000.24</v>
      </c>
      <c r="C24" s="1">
        <f t="shared" si="0"/>
        <v>3.8770416782881218E-3</v>
      </c>
      <c r="D24" s="1">
        <f t="shared" si="1"/>
        <v>3.8770416782881218E-3</v>
      </c>
      <c r="E24" s="1">
        <f t="shared" si="2"/>
        <v>1.5031452175183177E-5</v>
      </c>
      <c r="F24" s="1">
        <f t="shared" si="3"/>
        <v>3.055173206338044E-8</v>
      </c>
    </row>
    <row r="25" spans="1:6" x14ac:dyDescent="0.35">
      <c r="A25" s="5">
        <v>45624</v>
      </c>
      <c r="B25" s="6">
        <v>1992.5</v>
      </c>
      <c r="C25" s="1">
        <f t="shared" si="0"/>
        <v>-2.7265180631883086E-3</v>
      </c>
      <c r="D25" s="1">
        <f t="shared" si="1"/>
        <v>-2.7265180631883086E-3</v>
      </c>
      <c r="E25" s="1">
        <f t="shared" si="2"/>
        <v>7.4339007488921254E-6</v>
      </c>
      <c r="F25" s="1">
        <f t="shared" si="3"/>
        <v>1.5109554367666921E-8</v>
      </c>
    </row>
    <row r="26" spans="1:6" x14ac:dyDescent="0.35">
      <c r="A26" s="5">
        <v>45623</v>
      </c>
      <c r="B26" s="6">
        <v>1997.94</v>
      </c>
      <c r="C26" s="1">
        <f t="shared" si="0"/>
        <v>1.3798883431477695E-2</v>
      </c>
      <c r="D26" s="1">
        <f t="shared" si="1"/>
        <v>1.3798883431477695E-2</v>
      </c>
      <c r="E26" s="1">
        <f t="shared" si="2"/>
        <v>1.9040918395550965E-4</v>
      </c>
      <c r="F26" s="1">
        <f t="shared" si="3"/>
        <v>3.870105364949383E-7</v>
      </c>
    </row>
    <row r="27" spans="1:6" x14ac:dyDescent="0.35">
      <c r="A27" s="5">
        <v>45622</v>
      </c>
      <c r="B27" s="6">
        <v>1970.56</v>
      </c>
      <c r="C27" s="1">
        <f t="shared" si="0"/>
        <v>-1.8099063113624206E-2</v>
      </c>
      <c r="D27" s="1">
        <f t="shared" si="1"/>
        <v>-1.8099063113624206E-2</v>
      </c>
      <c r="E27" s="1">
        <f t="shared" si="2"/>
        <v>3.2757608559095234E-4</v>
      </c>
      <c r="F27" s="1">
        <f t="shared" si="3"/>
        <v>6.6580505201413079E-7</v>
      </c>
    </row>
    <row r="28" spans="1:6" x14ac:dyDescent="0.35">
      <c r="A28" s="5">
        <v>45621</v>
      </c>
      <c r="B28" s="6">
        <v>2006.55</v>
      </c>
      <c r="C28" s="1">
        <f t="shared" si="0"/>
        <v>-5.6058471317197945E-3</v>
      </c>
      <c r="D28" s="1">
        <f t="shared" si="1"/>
        <v>-5.6058471317197945E-3</v>
      </c>
      <c r="E28" s="1">
        <f t="shared" si="2"/>
        <v>3.1425522064211046E-5</v>
      </c>
      <c r="F28" s="1">
        <f t="shared" si="3"/>
        <v>6.3873012325632204E-8</v>
      </c>
    </row>
    <row r="29" spans="1:6" x14ac:dyDescent="0.35">
      <c r="A29" s="5">
        <v>45618</v>
      </c>
      <c r="B29" s="6">
        <v>2017.83</v>
      </c>
      <c r="C29" s="1">
        <f t="shared" si="0"/>
        <v>1.5077049540352576E-3</v>
      </c>
      <c r="D29" s="1">
        <f t="shared" si="1"/>
        <v>1.5077049540352576E-3</v>
      </c>
      <c r="E29" s="1">
        <f t="shared" si="2"/>
        <v>2.2731742284224583E-6</v>
      </c>
      <c r="F29" s="1">
        <f t="shared" si="3"/>
        <v>4.6202728219968669E-9</v>
      </c>
    </row>
    <row r="30" spans="1:6" x14ac:dyDescent="0.35">
      <c r="A30" s="5">
        <v>45617</v>
      </c>
      <c r="B30" s="6">
        <v>2014.79</v>
      </c>
      <c r="C30" s="1">
        <f t="shared" si="0"/>
        <v>1.1123968827992496E-3</v>
      </c>
      <c r="D30" s="1">
        <f t="shared" si="1"/>
        <v>1.1123968827992496E-3</v>
      </c>
      <c r="E30" s="1">
        <f t="shared" si="2"/>
        <v>1.2374268248614875E-6</v>
      </c>
      <c r="F30" s="1">
        <f t="shared" si="3"/>
        <v>2.5150951724826982E-9</v>
      </c>
    </row>
    <row r="31" spans="1:6" x14ac:dyDescent="0.35">
      <c r="A31" s="5">
        <v>45616</v>
      </c>
      <c r="B31" s="6">
        <v>2012.55</v>
      </c>
      <c r="C31" s="1">
        <f t="shared" si="0"/>
        <v>8.6494875351928249E-4</v>
      </c>
      <c r="D31" s="1">
        <f t="shared" si="1"/>
        <v>8.6494875351928249E-4</v>
      </c>
      <c r="E31" s="1">
        <f t="shared" si="2"/>
        <v>7.4813634621456055E-7</v>
      </c>
      <c r="F31" s="1">
        <f t="shared" si="3"/>
        <v>1.5206023297043914E-9</v>
      </c>
    </row>
    <row r="32" spans="1:6" x14ac:dyDescent="0.35">
      <c r="A32" s="5">
        <v>45615</v>
      </c>
      <c r="B32" s="6">
        <v>2010.81</v>
      </c>
      <c r="C32" s="1">
        <f t="shared" si="0"/>
        <v>7.8835506147012131E-3</v>
      </c>
      <c r="D32" s="1">
        <f t="shared" si="1"/>
        <v>7.8835506147012131E-3</v>
      </c>
      <c r="E32" s="1">
        <f t="shared" si="2"/>
        <v>6.2150370294555875E-5</v>
      </c>
      <c r="F32" s="1">
        <f t="shared" si="3"/>
        <v>1.2632189084259323E-7</v>
      </c>
    </row>
    <row r="33" spans="1:6" x14ac:dyDescent="0.35">
      <c r="A33" s="5">
        <v>45614</v>
      </c>
      <c r="B33" s="6">
        <v>1995.02</v>
      </c>
      <c r="C33" s="1">
        <f t="shared" si="0"/>
        <v>-8.6441486902190424E-3</v>
      </c>
      <c r="D33" s="1">
        <f t="shared" si="1"/>
        <v>-8.6441486902190424E-3</v>
      </c>
      <c r="E33" s="1">
        <f t="shared" si="2"/>
        <v>7.4721306578615581E-5</v>
      </c>
      <c r="F33" s="1">
        <f t="shared" si="3"/>
        <v>1.5187257434677965E-7</v>
      </c>
    </row>
    <row r="34" spans="1:6" x14ac:dyDescent="0.35">
      <c r="A34" s="5">
        <v>45611</v>
      </c>
      <c r="B34" s="6">
        <v>2012.34</v>
      </c>
      <c r="C34" s="1">
        <f t="shared" si="0"/>
        <v>5.57620873366393E-3</v>
      </c>
      <c r="D34" s="1">
        <f t="shared" si="1"/>
        <v>5.57620873366393E-3</v>
      </c>
      <c r="E34" s="1">
        <f t="shared" si="2"/>
        <v>3.1094103841389891E-5</v>
      </c>
      <c r="F34" s="1">
        <f t="shared" si="3"/>
        <v>6.3199398051605466E-8</v>
      </c>
    </row>
    <row r="35" spans="1:6" x14ac:dyDescent="0.35">
      <c r="A35" s="5">
        <v>45610</v>
      </c>
      <c r="B35" s="6">
        <v>2001.15</v>
      </c>
      <c r="C35" s="1">
        <f t="shared" si="0"/>
        <v>8.7988127280214275E-4</v>
      </c>
      <c r="D35" s="1">
        <f t="shared" si="1"/>
        <v>8.7988127280214275E-4</v>
      </c>
      <c r="E35" s="1">
        <f t="shared" si="2"/>
        <v>7.7419105422791876E-7</v>
      </c>
      <c r="F35" s="1">
        <f t="shared" si="3"/>
        <v>1.5735590533087779E-9</v>
      </c>
    </row>
    <row r="36" spans="1:6" x14ac:dyDescent="0.35">
      <c r="A36" s="5">
        <v>45609</v>
      </c>
      <c r="B36" s="6">
        <v>1999.39</v>
      </c>
      <c r="C36" s="1">
        <f t="shared" si="0"/>
        <v>-3.2955704444673681E-3</v>
      </c>
      <c r="D36" s="1">
        <f t="shared" si="1"/>
        <v>-3.2955704444673681E-3</v>
      </c>
      <c r="E36" s="1">
        <f t="shared" si="2"/>
        <v>1.0860784554446846E-5</v>
      </c>
      <c r="F36" s="1">
        <f t="shared" si="3"/>
        <v>2.207476535456676E-8</v>
      </c>
    </row>
    <row r="37" spans="1:6" x14ac:dyDescent="0.35">
      <c r="A37" s="5">
        <v>45608</v>
      </c>
      <c r="B37" s="6">
        <v>2005.99</v>
      </c>
      <c r="C37" s="1">
        <f t="shared" si="0"/>
        <v>-7.2755544590315789E-4</v>
      </c>
      <c r="D37" s="1">
        <f t="shared" si="1"/>
        <v>-7.2755544590315789E-4</v>
      </c>
      <c r="E37" s="1">
        <f t="shared" si="2"/>
        <v>5.2933692686334285E-7</v>
      </c>
      <c r="F37" s="1">
        <f t="shared" si="3"/>
        <v>1.0758880627303716E-9</v>
      </c>
    </row>
    <row r="38" spans="1:6" x14ac:dyDescent="0.35">
      <c r="A38" s="5">
        <v>45607</v>
      </c>
      <c r="B38" s="6">
        <v>2007.45</v>
      </c>
      <c r="C38" s="1">
        <f t="shared" si="0"/>
        <v>-9.4597108972948925E-3</v>
      </c>
      <c r="D38" s="1">
        <f t="shared" si="1"/>
        <v>-9.4597108972948925E-3</v>
      </c>
      <c r="E38" s="1">
        <f t="shared" si="2"/>
        <v>8.9486130260399747E-5</v>
      </c>
      <c r="F38" s="1">
        <f t="shared" si="3"/>
        <v>1.8188237857804827E-7</v>
      </c>
    </row>
    <row r="39" spans="1:6" x14ac:dyDescent="0.35">
      <c r="A39" s="5">
        <v>45604</v>
      </c>
      <c r="B39" s="6">
        <v>2026.53</v>
      </c>
      <c r="C39" s="1">
        <f t="shared" si="0"/>
        <v>8.5136841388290217E-3</v>
      </c>
      <c r="D39" s="1">
        <f t="shared" si="1"/>
        <v>8.5136841388290217E-3</v>
      </c>
      <c r="E39" s="1">
        <f t="shared" si="2"/>
        <v>7.2482817615748856E-5</v>
      </c>
      <c r="F39" s="1">
        <f t="shared" si="3"/>
        <v>1.4732280003200987E-7</v>
      </c>
    </row>
    <row r="40" spans="1:6" x14ac:dyDescent="0.35">
      <c r="A40" s="5">
        <v>45603</v>
      </c>
      <c r="B40" s="6">
        <v>2009.35</v>
      </c>
      <c r="C40" s="1">
        <f t="shared" si="0"/>
        <v>-4.7811467008078146E-3</v>
      </c>
      <c r="D40" s="1">
        <f t="shared" si="1"/>
        <v>-4.7811467008078146E-3</v>
      </c>
      <c r="E40" s="1">
        <f t="shared" si="2"/>
        <v>2.2859363774645449E-5</v>
      </c>
      <c r="F40" s="1">
        <f t="shared" si="3"/>
        <v>4.6462121493181808E-8</v>
      </c>
    </row>
    <row r="41" spans="1:6" x14ac:dyDescent="0.35">
      <c r="A41" s="5">
        <v>45602</v>
      </c>
      <c r="B41" s="6">
        <v>2018.98</v>
      </c>
      <c r="C41" s="1">
        <f t="shared" si="0"/>
        <v>-2.1510631292760617E-2</v>
      </c>
      <c r="D41" s="1">
        <f t="shared" si="1"/>
        <v>-2.1510631292760617E-2</v>
      </c>
      <c r="E41" s="1">
        <f t="shared" si="2"/>
        <v>4.6270725861309229E-4</v>
      </c>
      <c r="F41" s="1">
        <f t="shared" si="3"/>
        <v>9.4046190775018757E-7</v>
      </c>
    </row>
    <row r="42" spans="1:6" x14ac:dyDescent="0.35">
      <c r="A42" s="5">
        <v>45601</v>
      </c>
      <c r="B42" s="6">
        <v>2062.88</v>
      </c>
      <c r="C42" s="1">
        <f t="shared" si="0"/>
        <v>3.633030045790013E-2</v>
      </c>
      <c r="D42" s="1">
        <f t="shared" si="1"/>
        <v>3.633030045790013E-2</v>
      </c>
      <c r="E42" s="1">
        <f t="shared" si="2"/>
        <v>1.3198907313612983E-3</v>
      </c>
      <c r="F42" s="1">
        <f t="shared" si="3"/>
        <v>2.6827047385392243E-6</v>
      </c>
    </row>
    <row r="43" spans="1:6" x14ac:dyDescent="0.35">
      <c r="A43" s="5">
        <v>45600</v>
      </c>
      <c r="B43" s="6">
        <v>1989.28</v>
      </c>
      <c r="C43" s="1">
        <f t="shared" si="0"/>
        <v>3.6083196812195156E-2</v>
      </c>
      <c r="D43" s="1">
        <f t="shared" si="1"/>
        <v>3.6083196812195156E-2</v>
      </c>
      <c r="E43" s="1">
        <f t="shared" si="2"/>
        <v>1.3019970921876107E-3</v>
      </c>
      <c r="F43" s="1">
        <f t="shared" si="3"/>
        <v>2.6463355532268512E-6</v>
      </c>
    </row>
    <row r="44" spans="1:6" x14ac:dyDescent="0.35">
      <c r="A44" s="5">
        <v>45597</v>
      </c>
      <c r="B44" s="6">
        <v>1918.78</v>
      </c>
      <c r="C44" s="1">
        <f t="shared" si="0"/>
        <v>1.0504325783480995E-2</v>
      </c>
      <c r="D44" s="1">
        <f t="shared" si="1"/>
        <v>1.0504325783480995E-2</v>
      </c>
      <c r="E44" s="1">
        <f t="shared" si="2"/>
        <v>1.1034086016550363E-4</v>
      </c>
      <c r="F44" s="1">
        <f t="shared" si="3"/>
        <v>2.24270040986796E-7</v>
      </c>
    </row>
    <row r="45" spans="1:6" x14ac:dyDescent="0.35">
      <c r="A45" s="5">
        <v>45596</v>
      </c>
      <c r="B45" s="6">
        <v>1898.73</v>
      </c>
      <c r="C45" s="1">
        <f t="shared" si="0"/>
        <v>-5.5933404055180319E-3</v>
      </c>
      <c r="D45" s="1">
        <f t="shared" si="1"/>
        <v>-5.5933404055180319E-3</v>
      </c>
      <c r="E45" s="1">
        <f t="shared" si="2"/>
        <v>3.1285456892000622E-5</v>
      </c>
      <c r="F45" s="1">
        <f t="shared" si="3"/>
        <v>6.3588327016261426E-8</v>
      </c>
    </row>
    <row r="46" spans="1:6" x14ac:dyDescent="0.35">
      <c r="A46" s="5">
        <v>45595</v>
      </c>
      <c r="B46" s="6">
        <v>1909.38</v>
      </c>
      <c r="C46" s="1">
        <f t="shared" si="0"/>
        <v>-1.3478604020939935E-2</v>
      </c>
      <c r="D46" s="1">
        <f t="shared" si="1"/>
        <v>-1.3478604020939935E-2</v>
      </c>
      <c r="E46" s="1">
        <f t="shared" si="2"/>
        <v>1.8167276635329819E-4</v>
      </c>
      <c r="F46" s="1">
        <f t="shared" si="3"/>
        <v>3.6925359014898007E-7</v>
      </c>
    </row>
    <row r="47" spans="1:6" x14ac:dyDescent="0.35">
      <c r="A47" s="5">
        <v>45594</v>
      </c>
      <c r="B47" s="6">
        <v>1935.29</v>
      </c>
      <c r="C47" s="1">
        <f t="shared" si="0"/>
        <v>5.7209046209825039E-3</v>
      </c>
      <c r="D47" s="1">
        <f t="shared" si="1"/>
        <v>5.7209046209825039E-3</v>
      </c>
      <c r="E47" s="1">
        <f t="shared" si="2"/>
        <v>3.2728749682378969E-5</v>
      </c>
      <c r="F47" s="1">
        <f t="shared" si="3"/>
        <v>6.6521848947924732E-8</v>
      </c>
    </row>
    <row r="48" spans="1:6" x14ac:dyDescent="0.35">
      <c r="A48" s="5">
        <v>45593</v>
      </c>
      <c r="B48" s="6">
        <v>1924.25</v>
      </c>
      <c r="C48" s="1">
        <f t="shared" si="0"/>
        <v>5.6837790268679987E-2</v>
      </c>
      <c r="D48" s="1">
        <f t="shared" si="1"/>
        <v>5.6837790268679987E-2</v>
      </c>
      <c r="E48" s="1">
        <f t="shared" si="2"/>
        <v>3.2305344026264536E-3</v>
      </c>
      <c r="F48" s="1">
        <f t="shared" si="3"/>
        <v>6.5661268346066131E-6</v>
      </c>
    </row>
    <row r="49" spans="1:6" x14ac:dyDescent="0.35">
      <c r="A49" s="5">
        <v>45590</v>
      </c>
      <c r="B49" s="6">
        <v>1817.93</v>
      </c>
      <c r="C49" s="1">
        <f t="shared" si="0"/>
        <v>-3.2127791789844421E-3</v>
      </c>
      <c r="D49" s="1">
        <f t="shared" si="1"/>
        <v>-3.2127791789844421E-3</v>
      </c>
      <c r="E49" s="1">
        <f t="shared" si="2"/>
        <v>1.0321950052915946E-5</v>
      </c>
      <c r="F49" s="1">
        <f t="shared" si="3"/>
        <v>2.0979573278284442E-8</v>
      </c>
    </row>
    <row r="50" spans="1:6" x14ac:dyDescent="0.35">
      <c r="A50" s="5">
        <v>45589</v>
      </c>
      <c r="B50" s="6">
        <v>1823.78</v>
      </c>
      <c r="C50" s="1">
        <f t="shared" si="0"/>
        <v>-5.9424572767505634E-3</v>
      </c>
      <c r="D50" s="1">
        <f t="shared" si="1"/>
        <v>-5.9424572767505634E-3</v>
      </c>
      <c r="E50" s="1">
        <f t="shared" si="2"/>
        <v>3.5312798486005719E-5</v>
      </c>
      <c r="F50" s="1">
        <f t="shared" si="3"/>
        <v>7.1773980662613253E-8</v>
      </c>
    </row>
    <row r="51" spans="1:6" x14ac:dyDescent="0.35">
      <c r="A51" s="5">
        <v>45588</v>
      </c>
      <c r="B51" s="6">
        <v>1834.65</v>
      </c>
      <c r="C51" s="1">
        <f t="shared" si="0"/>
        <v>-6.2161613357134817E-3</v>
      </c>
      <c r="D51" s="1">
        <f t="shared" si="1"/>
        <v>-6.2161613357134817E-3</v>
      </c>
      <c r="E51" s="1">
        <f t="shared" si="2"/>
        <v>3.8640661751619217E-5</v>
      </c>
      <c r="F51" s="1">
        <f t="shared" si="3"/>
        <v>7.8537930389469954E-8</v>
      </c>
    </row>
    <row r="52" spans="1:6" x14ac:dyDescent="0.35">
      <c r="A52" s="5">
        <v>45587</v>
      </c>
      <c r="B52" s="6">
        <v>1846.09</v>
      </c>
      <c r="C52" s="1">
        <f t="shared" si="0"/>
        <v>1.7131925405070975E-3</v>
      </c>
      <c r="D52" s="1">
        <f t="shared" si="1"/>
        <v>1.7131925405070975E-3</v>
      </c>
      <c r="E52" s="1">
        <f t="shared" si="2"/>
        <v>2.9350286808491629E-6</v>
      </c>
      <c r="F52" s="1">
        <f t="shared" si="3"/>
        <v>5.9655054488804125E-9</v>
      </c>
    </row>
    <row r="53" spans="1:6" x14ac:dyDescent="0.35">
      <c r="A53" s="5">
        <v>45586</v>
      </c>
      <c r="B53" s="6">
        <v>1842.93</v>
      </c>
      <c r="C53" s="1">
        <f t="shared" si="0"/>
        <v>-1.5661365344461862E-2</v>
      </c>
      <c r="D53" s="1">
        <f t="shared" si="1"/>
        <v>-1.5661365344461862E-2</v>
      </c>
      <c r="E53" s="1">
        <f t="shared" si="2"/>
        <v>2.4527836445271099E-4</v>
      </c>
      <c r="F53" s="1">
        <f t="shared" si="3"/>
        <v>4.9853326108274594E-7</v>
      </c>
    </row>
    <row r="54" spans="1:6" x14ac:dyDescent="0.35">
      <c r="A54" s="5">
        <v>45583</v>
      </c>
      <c r="B54" s="6">
        <v>1872.02</v>
      </c>
      <c r="C54" s="1">
        <f t="shared" si="0"/>
        <v>5.1252364853699613E-3</v>
      </c>
      <c r="D54" s="1">
        <f t="shared" si="1"/>
        <v>5.1252364853699613E-3</v>
      </c>
      <c r="E54" s="1">
        <f t="shared" si="2"/>
        <v>2.6268049030967434E-5</v>
      </c>
      <c r="F54" s="1">
        <f t="shared" si="3"/>
        <v>5.3390343558876895E-8</v>
      </c>
    </row>
    <row r="55" spans="1:6" x14ac:dyDescent="0.35">
      <c r="A55" s="5">
        <v>45582</v>
      </c>
      <c r="B55" s="6">
        <v>1862.45</v>
      </c>
      <c r="C55" s="1">
        <f t="shared" si="0"/>
        <v>2.3276128559931154E-2</v>
      </c>
      <c r="D55" s="1">
        <f t="shared" si="1"/>
        <v>2.3276128559931154E-2</v>
      </c>
      <c r="E55" s="1">
        <f t="shared" si="2"/>
        <v>5.4177816073844277E-4</v>
      </c>
      <c r="F55" s="1">
        <f t="shared" si="3"/>
        <v>1.1011751234521195E-6</v>
      </c>
    </row>
    <row r="56" spans="1:6" x14ac:dyDescent="0.35">
      <c r="A56" s="5">
        <v>45581</v>
      </c>
      <c r="B56" s="6">
        <v>1819.6</v>
      </c>
      <c r="C56" s="1">
        <f t="shared" si="0"/>
        <v>2.5385449820791432E-2</v>
      </c>
      <c r="D56" s="1">
        <f t="shared" si="1"/>
        <v>2.5385449820791432E-2</v>
      </c>
      <c r="E56" s="1">
        <f t="shared" si="2"/>
        <v>6.4442106260391972E-4</v>
      </c>
      <c r="F56" s="1">
        <f t="shared" si="3"/>
        <v>1.3097989077315441E-6</v>
      </c>
    </row>
    <row r="57" spans="1:6" x14ac:dyDescent="0.35">
      <c r="A57" s="5">
        <v>45580</v>
      </c>
      <c r="B57" s="6">
        <v>1773.99</v>
      </c>
      <c r="C57" s="1">
        <f t="shared" si="0"/>
        <v>1.6327705202830032E-2</v>
      </c>
      <c r="D57" s="1">
        <f t="shared" si="1"/>
        <v>1.6327705202830032E-2</v>
      </c>
      <c r="E57" s="1">
        <f t="shared" si="2"/>
        <v>2.6659395719052289E-4</v>
      </c>
      <c r="F57" s="1">
        <f t="shared" si="3"/>
        <v>5.4185763656610347E-7</v>
      </c>
    </row>
    <row r="58" spans="1:6" x14ac:dyDescent="0.35">
      <c r="A58" s="5">
        <v>45579</v>
      </c>
      <c r="B58" s="6">
        <v>1745.26</v>
      </c>
      <c r="C58" s="1">
        <f t="shared" si="0"/>
        <v>2.3347541762099543E-3</v>
      </c>
      <c r="D58" s="1">
        <f t="shared" si="1"/>
        <v>2.3347541762099543E-3</v>
      </c>
      <c r="E58" s="1">
        <f t="shared" si="2"/>
        <v>5.4510770633298225E-6</v>
      </c>
      <c r="F58" s="1">
        <f t="shared" si="3"/>
        <v>1.1079424925467119E-8</v>
      </c>
    </row>
    <row r="59" spans="1:6" x14ac:dyDescent="0.35">
      <c r="A59" s="5">
        <v>45576</v>
      </c>
      <c r="B59" s="6">
        <v>1741.19</v>
      </c>
      <c r="C59" s="1">
        <f t="shared" si="0"/>
        <v>6.7792717752081005E-4</v>
      </c>
      <c r="D59" s="1">
        <f t="shared" si="1"/>
        <v>6.7792717752081005E-4</v>
      </c>
      <c r="E59" s="1">
        <f t="shared" si="2"/>
        <v>4.5958525802133189E-7</v>
      </c>
      <c r="F59" s="1">
        <f t="shared" si="3"/>
        <v>9.3411637809213799E-10</v>
      </c>
    </row>
    <row r="60" spans="1:6" x14ac:dyDescent="0.35">
      <c r="A60" s="5">
        <v>45575</v>
      </c>
      <c r="B60" s="6">
        <v>1740.01</v>
      </c>
      <c r="C60" s="1">
        <f t="shared" si="0"/>
        <v>1.0810376713341148E-3</v>
      </c>
      <c r="D60" s="1">
        <f t="shared" si="1"/>
        <v>1.0810376713341148E-3</v>
      </c>
      <c r="E60" s="1">
        <f t="shared" si="2"/>
        <v>1.1686424468434855E-6</v>
      </c>
      <c r="F60" s="1">
        <f t="shared" si="3"/>
        <v>2.3752895261046453E-9</v>
      </c>
    </row>
    <row r="61" spans="1:6" x14ac:dyDescent="0.35">
      <c r="A61" s="5">
        <v>45574</v>
      </c>
      <c r="B61" s="6">
        <v>1738.13</v>
      </c>
      <c r="C61" s="1">
        <f t="shared" si="0"/>
        <v>1.0591696870359641E-3</v>
      </c>
      <c r="D61" s="1">
        <f t="shared" si="1"/>
        <v>1.0591696870359641E-3</v>
      </c>
      <c r="E61" s="1">
        <f t="shared" si="2"/>
        <v>1.1218404259358621E-6</v>
      </c>
      <c r="F61" s="1">
        <f t="shared" si="3"/>
        <v>2.2801634673493134E-9</v>
      </c>
    </row>
    <row r="62" spans="1:6" x14ac:dyDescent="0.35">
      <c r="A62" s="5">
        <v>45573</v>
      </c>
      <c r="B62" s="6">
        <v>1736.29</v>
      </c>
      <c r="C62" s="1">
        <f t="shared" si="0"/>
        <v>-5.8153093972704675E-4</v>
      </c>
      <c r="D62" s="1">
        <f t="shared" si="1"/>
        <v>-5.8153093972704675E-4</v>
      </c>
      <c r="E62" s="1">
        <f t="shared" si="2"/>
        <v>3.3817823385982206E-7</v>
      </c>
      <c r="F62" s="1">
        <f t="shared" si="3"/>
        <v>6.8735413386142696E-10</v>
      </c>
    </row>
    <row r="63" spans="1:6" x14ac:dyDescent="0.35">
      <c r="A63" s="5">
        <v>45572</v>
      </c>
      <c r="B63" s="6">
        <v>1737.3</v>
      </c>
      <c r="C63" s="1">
        <f t="shared" si="0"/>
        <v>-6.6948593129777193E-3</v>
      </c>
      <c r="D63" s="1">
        <f t="shared" si="1"/>
        <v>-6.6948593129777193E-3</v>
      </c>
      <c r="E63" s="1">
        <f t="shared" si="2"/>
        <v>4.4821141220564502E-5</v>
      </c>
      <c r="F63" s="1">
        <f t="shared" si="3"/>
        <v>9.1099880529602642E-8</v>
      </c>
    </row>
    <row r="64" spans="1:6" x14ac:dyDescent="0.35">
      <c r="A64" s="5">
        <v>45569</v>
      </c>
      <c r="B64" s="6">
        <v>1748.97</v>
      </c>
      <c r="C64" s="1">
        <f t="shared" si="0"/>
        <v>7.5125538057022019E-3</v>
      </c>
      <c r="D64" s="1">
        <f t="shared" si="1"/>
        <v>7.5125538057022019E-3</v>
      </c>
      <c r="E64" s="1">
        <f t="shared" si="2"/>
        <v>5.6438464683570638E-5</v>
      </c>
      <c r="F64" s="1">
        <f t="shared" si="3"/>
        <v>1.1471232659262325E-7</v>
      </c>
    </row>
    <row r="65" spans="1:6" x14ac:dyDescent="0.35">
      <c r="A65" s="5">
        <v>45568</v>
      </c>
      <c r="B65" s="6">
        <v>1735.88</v>
      </c>
      <c r="C65" s="1">
        <f t="shared" si="0"/>
        <v>2.8267673126883518E-3</v>
      </c>
      <c r="D65" s="1">
        <f t="shared" si="1"/>
        <v>2.8267673126883518E-3</v>
      </c>
      <c r="E65" s="1">
        <f t="shared" si="2"/>
        <v>7.9906134400833267E-6</v>
      </c>
      <c r="F65" s="1">
        <f t="shared" si="3"/>
        <v>1.6241084227811639E-8</v>
      </c>
    </row>
    <row r="66" spans="1:6" x14ac:dyDescent="0.35">
      <c r="A66" s="5">
        <v>45567</v>
      </c>
      <c r="B66" s="6">
        <v>1730.98</v>
      </c>
      <c r="C66" s="1">
        <f t="shared" si="0"/>
        <v>-9.8739206617797274E-4</v>
      </c>
      <c r="D66" s="1">
        <f t="shared" si="1"/>
        <v>-9.8739206617797274E-4</v>
      </c>
      <c r="E66" s="1">
        <f t="shared" si="2"/>
        <v>9.7494309235120613E-7</v>
      </c>
      <c r="F66" s="1">
        <f t="shared" si="3"/>
        <v>1.9815916511203376E-9</v>
      </c>
    </row>
    <row r="67" spans="1:6" x14ac:dyDescent="0.35">
      <c r="A67" s="5">
        <v>45566</v>
      </c>
      <c r="B67" s="6">
        <v>1732.69</v>
      </c>
      <c r="C67" s="1">
        <f t="shared" si="0"/>
        <v>-5.7120274345644792E-4</v>
      </c>
      <c r="D67" s="1">
        <f t="shared" si="1"/>
        <v>-5.7120274345644792E-4</v>
      </c>
      <c r="E67" s="1">
        <f t="shared" si="2"/>
        <v>3.2627257413217265E-7</v>
      </c>
      <c r="F67" s="1">
        <f t="shared" si="3"/>
        <v>6.6315563848002567E-10</v>
      </c>
    </row>
    <row r="68" spans="1:6" x14ac:dyDescent="0.35">
      <c r="A68" s="5">
        <v>45565</v>
      </c>
      <c r="B68" s="6">
        <v>1733.68</v>
      </c>
      <c r="C68" s="1">
        <f t="shared" ref="C68:C131" si="4">LN(B68/B69)</f>
        <v>7.7127456716712169E-3</v>
      </c>
      <c r="D68" s="1">
        <f t="shared" ref="D68:D131" si="5">C68-$R$3</f>
        <v>7.7127456716712169E-3</v>
      </c>
      <c r="E68" s="1">
        <f t="shared" ref="E68:E131" si="6">D68^2</f>
        <v>5.9486445795883091E-5</v>
      </c>
      <c r="F68" s="1">
        <f t="shared" ref="F68:F131" si="7">E68/492</f>
        <v>1.2090741015423392E-7</v>
      </c>
    </row>
    <row r="69" spans="1:6" x14ac:dyDescent="0.35">
      <c r="A69" s="5">
        <v>45562</v>
      </c>
      <c r="B69" s="6">
        <v>1720.36</v>
      </c>
      <c r="C69" s="1">
        <f t="shared" si="4"/>
        <v>-4.1842950073522238E-4</v>
      </c>
      <c r="D69" s="1">
        <f t="shared" si="5"/>
        <v>-4.1842950073522238E-4</v>
      </c>
      <c r="E69" s="1">
        <f t="shared" si="6"/>
        <v>1.7508324708552746E-7</v>
      </c>
      <c r="F69" s="1">
        <f t="shared" si="7"/>
        <v>3.5586025830391761E-10</v>
      </c>
    </row>
    <row r="70" spans="1:6" x14ac:dyDescent="0.35">
      <c r="A70" s="5">
        <v>45561</v>
      </c>
      <c r="B70" s="6">
        <v>1721.08</v>
      </c>
      <c r="C70" s="1">
        <f t="shared" si="4"/>
        <v>2.9734823555352475E-3</v>
      </c>
      <c r="D70" s="1">
        <f t="shared" si="5"/>
        <v>2.9734823555352475E-3</v>
      </c>
      <c r="E70" s="1">
        <f t="shared" si="6"/>
        <v>8.8415973186794432E-6</v>
      </c>
      <c r="F70" s="1">
        <f t="shared" si="7"/>
        <v>1.7970726257478542E-8</v>
      </c>
    </row>
    <row r="71" spans="1:6" x14ac:dyDescent="0.35">
      <c r="A71" s="5">
        <v>45560</v>
      </c>
      <c r="B71" s="6">
        <v>1715.97</v>
      </c>
      <c r="C71" s="1">
        <f t="shared" si="4"/>
        <v>-3.3557080736791652E-2</v>
      </c>
      <c r="D71" s="1">
        <f t="shared" si="5"/>
        <v>-3.3557080736791652E-2</v>
      </c>
      <c r="E71" s="1">
        <f t="shared" si="6"/>
        <v>1.1260776675755533E-3</v>
      </c>
      <c r="F71" s="1">
        <f t="shared" si="7"/>
        <v>2.2887757471047833E-6</v>
      </c>
    </row>
    <row r="72" spans="1:6" x14ac:dyDescent="0.35">
      <c r="A72" s="5">
        <v>45559</v>
      </c>
      <c r="B72" s="6">
        <v>1774.53</v>
      </c>
      <c r="C72" s="1">
        <f t="shared" si="4"/>
        <v>2.5052063815819829E-3</v>
      </c>
      <c r="D72" s="1">
        <f t="shared" si="5"/>
        <v>2.5052063815819829E-3</v>
      </c>
      <c r="E72" s="1">
        <f t="shared" si="6"/>
        <v>6.2760590143190914E-6</v>
      </c>
      <c r="F72" s="1">
        <f t="shared" si="7"/>
        <v>1.2756217508778641E-8</v>
      </c>
    </row>
    <row r="73" spans="1:6" x14ac:dyDescent="0.35">
      <c r="A73" s="5">
        <v>45558</v>
      </c>
      <c r="B73" s="6">
        <v>1770.09</v>
      </c>
      <c r="C73" s="1">
        <f t="shared" si="4"/>
        <v>1.656654559398464E-3</v>
      </c>
      <c r="D73" s="1">
        <f t="shared" si="5"/>
        <v>1.656654559398464E-3</v>
      </c>
      <c r="E73" s="1">
        <f t="shared" si="6"/>
        <v>2.7445043291757188E-6</v>
      </c>
      <c r="F73" s="1">
        <f t="shared" si="7"/>
        <v>5.5782608316579647E-9</v>
      </c>
    </row>
    <row r="74" spans="1:6" x14ac:dyDescent="0.35">
      <c r="A74" s="5">
        <v>45555</v>
      </c>
      <c r="B74" s="6">
        <v>1767.16</v>
      </c>
      <c r="C74" s="1">
        <f t="shared" si="4"/>
        <v>1.2573338315543676E-2</v>
      </c>
      <c r="D74" s="1">
        <f t="shared" si="5"/>
        <v>1.2573338315543676E-2</v>
      </c>
      <c r="E74" s="1">
        <f t="shared" si="6"/>
        <v>1.5808883639711869E-4</v>
      </c>
      <c r="F74" s="1">
        <f t="shared" si="7"/>
        <v>3.213187731648754E-7</v>
      </c>
    </row>
    <row r="75" spans="1:6" x14ac:dyDescent="0.35">
      <c r="A75" s="5">
        <v>45554</v>
      </c>
      <c r="B75" s="6">
        <v>1745.08</v>
      </c>
      <c r="C75" s="1">
        <f t="shared" si="4"/>
        <v>-2.9010986721431952E-3</v>
      </c>
      <c r="D75" s="1">
        <f t="shared" si="5"/>
        <v>-2.9010986721431952E-3</v>
      </c>
      <c r="E75" s="1">
        <f t="shared" si="6"/>
        <v>8.4163735055110102E-6</v>
      </c>
      <c r="F75" s="1">
        <f t="shared" si="7"/>
        <v>1.7106450214453273E-8</v>
      </c>
    </row>
    <row r="76" spans="1:6" x14ac:dyDescent="0.35">
      <c r="A76" s="5">
        <v>45553</v>
      </c>
      <c r="B76" s="6">
        <v>1750.15</v>
      </c>
      <c r="C76" s="1">
        <f t="shared" si="4"/>
        <v>1.4237482428231449E-3</v>
      </c>
      <c r="D76" s="1">
        <f t="shared" si="5"/>
        <v>1.4237482428231449E-3</v>
      </c>
      <c r="E76" s="1">
        <f t="shared" si="6"/>
        <v>2.0270590589419929E-6</v>
      </c>
      <c r="F76" s="1">
        <f t="shared" si="7"/>
        <v>4.1200387376869771E-9</v>
      </c>
    </row>
    <row r="77" spans="1:6" x14ac:dyDescent="0.35">
      <c r="A77" s="5">
        <v>45551</v>
      </c>
      <c r="B77" s="6">
        <v>1747.66</v>
      </c>
      <c r="C77" s="1">
        <f t="shared" si="4"/>
        <v>-1.0982805538021962E-2</v>
      </c>
      <c r="D77" s="1">
        <f t="shared" si="5"/>
        <v>-1.0982805538021962E-2</v>
      </c>
      <c r="E77" s="1">
        <f t="shared" si="6"/>
        <v>1.2062201748600587E-4</v>
      </c>
      <c r="F77" s="1">
        <f t="shared" si="7"/>
        <v>2.4516670220732901E-7</v>
      </c>
    </row>
    <row r="78" spans="1:6" x14ac:dyDescent="0.35">
      <c r="A78" s="5">
        <v>45548</v>
      </c>
      <c r="B78" s="6">
        <v>1766.96</v>
      </c>
      <c r="C78" s="1">
        <f t="shared" si="4"/>
        <v>7.5865235282452737E-4</v>
      </c>
      <c r="D78" s="1">
        <f t="shared" si="5"/>
        <v>7.5865235282452737E-4</v>
      </c>
      <c r="E78" s="1">
        <f t="shared" si="6"/>
        <v>5.7555339244619119E-7</v>
      </c>
      <c r="F78" s="1">
        <f t="shared" si="7"/>
        <v>1.1698239683865674E-9</v>
      </c>
    </row>
    <row r="79" spans="1:6" x14ac:dyDescent="0.35">
      <c r="A79" s="5">
        <v>45547</v>
      </c>
      <c r="B79" s="6">
        <v>1765.62</v>
      </c>
      <c r="C79" s="1">
        <f t="shared" si="4"/>
        <v>3.8758308766893546E-3</v>
      </c>
      <c r="D79" s="1">
        <f t="shared" si="5"/>
        <v>3.8758308766893546E-3</v>
      </c>
      <c r="E79" s="1">
        <f t="shared" si="6"/>
        <v>1.5022064984698571E-5</v>
      </c>
      <c r="F79" s="1">
        <f t="shared" si="7"/>
        <v>3.0532652407923922E-8</v>
      </c>
    </row>
    <row r="80" spans="1:6" x14ac:dyDescent="0.35">
      <c r="A80" s="5">
        <v>45546</v>
      </c>
      <c r="B80" s="6">
        <v>1758.79</v>
      </c>
      <c r="C80" s="1">
        <f t="shared" si="4"/>
        <v>3.0179849116825411E-3</v>
      </c>
      <c r="D80" s="1">
        <f t="shared" si="5"/>
        <v>3.0179849116825411E-3</v>
      </c>
      <c r="E80" s="1">
        <f t="shared" si="6"/>
        <v>9.1082329271434764E-6</v>
      </c>
      <c r="F80" s="1">
        <f t="shared" si="7"/>
        <v>1.8512668551104628E-8</v>
      </c>
    </row>
    <row r="81" spans="1:6" x14ac:dyDescent="0.35">
      <c r="A81" s="5">
        <v>45545</v>
      </c>
      <c r="B81" s="6">
        <v>1753.49</v>
      </c>
      <c r="C81" s="1">
        <f t="shared" si="4"/>
        <v>1.9922997664570986E-3</v>
      </c>
      <c r="D81" s="1">
        <f t="shared" si="5"/>
        <v>1.9922997664570986E-3</v>
      </c>
      <c r="E81" s="1">
        <f t="shared" si="6"/>
        <v>3.9692583594250095E-6</v>
      </c>
      <c r="F81" s="1">
        <f t="shared" si="7"/>
        <v>8.0675982915142461E-9</v>
      </c>
    </row>
    <row r="82" spans="1:6" x14ac:dyDescent="0.35">
      <c r="A82" s="5">
        <v>45544</v>
      </c>
      <c r="B82" s="6">
        <v>1750</v>
      </c>
      <c r="C82" s="1">
        <f t="shared" si="4"/>
        <v>-1.0425465483582731E-2</v>
      </c>
      <c r="D82" s="1">
        <f t="shared" si="5"/>
        <v>-1.0425465483582731E-2</v>
      </c>
      <c r="E82" s="1">
        <f t="shared" si="6"/>
        <v>1.0869033054937492E-4</v>
      </c>
      <c r="F82" s="1">
        <f t="shared" si="7"/>
        <v>2.2091530599466447E-7</v>
      </c>
    </row>
    <row r="83" spans="1:6" x14ac:dyDescent="0.35">
      <c r="A83" s="5">
        <v>45541</v>
      </c>
      <c r="B83" s="6">
        <v>1768.34</v>
      </c>
      <c r="C83" s="1">
        <f t="shared" si="4"/>
        <v>1.0025545462255748E-2</v>
      </c>
      <c r="D83" s="1">
        <f t="shared" si="5"/>
        <v>1.0025545462255748E-2</v>
      </c>
      <c r="E83" s="1">
        <f t="shared" si="6"/>
        <v>1.0051156181575681E-4</v>
      </c>
      <c r="F83" s="1">
        <f t="shared" si="7"/>
        <v>2.042917923084488E-7</v>
      </c>
    </row>
    <row r="84" spans="1:6" x14ac:dyDescent="0.35">
      <c r="A84" s="5">
        <v>45540</v>
      </c>
      <c r="B84" s="6">
        <v>1750.7</v>
      </c>
      <c r="C84" s="1">
        <f t="shared" si="4"/>
        <v>-4.7398372781852813E-4</v>
      </c>
      <c r="D84" s="1">
        <f t="shared" si="5"/>
        <v>-4.7398372781852813E-4</v>
      </c>
      <c r="E84" s="1">
        <f t="shared" si="6"/>
        <v>2.2466057423674856E-7</v>
      </c>
      <c r="F84" s="1">
        <f t="shared" si="7"/>
        <v>4.5662718340802554E-10</v>
      </c>
    </row>
    <row r="85" spans="1:6" x14ac:dyDescent="0.35">
      <c r="A85" s="5">
        <v>45539</v>
      </c>
      <c r="B85" s="6">
        <v>1751.53</v>
      </c>
      <c r="C85" s="1">
        <f t="shared" si="4"/>
        <v>8.6238572092069126E-3</v>
      </c>
      <c r="D85" s="1">
        <f t="shared" si="5"/>
        <v>8.6238572092069126E-3</v>
      </c>
      <c r="E85" s="1">
        <f t="shared" si="6"/>
        <v>7.4370913164790035E-5</v>
      </c>
      <c r="F85" s="1">
        <f t="shared" si="7"/>
        <v>1.5116039261136186E-7</v>
      </c>
    </row>
    <row r="86" spans="1:6" x14ac:dyDescent="0.35">
      <c r="A86" s="5">
        <v>45538</v>
      </c>
      <c r="B86" s="6">
        <v>1736.49</v>
      </c>
      <c r="C86" s="1">
        <f t="shared" si="4"/>
        <v>-5.7765790655386583E-3</v>
      </c>
      <c r="D86" s="1">
        <f t="shared" si="5"/>
        <v>-5.7765790655386583E-3</v>
      </c>
      <c r="E86" s="1">
        <f t="shared" si="6"/>
        <v>3.3368865700419482E-5</v>
      </c>
      <c r="F86" s="1">
        <f t="shared" si="7"/>
        <v>6.7822897765080241E-8</v>
      </c>
    </row>
    <row r="87" spans="1:6" x14ac:dyDescent="0.35">
      <c r="A87" s="5">
        <v>45537</v>
      </c>
      <c r="B87" s="6">
        <v>1746.55</v>
      </c>
      <c r="C87" s="1">
        <f t="shared" si="4"/>
        <v>1.3813441363032759E-2</v>
      </c>
      <c r="D87" s="1">
        <f t="shared" si="5"/>
        <v>1.3813441363032759E-2</v>
      </c>
      <c r="E87" s="1">
        <f t="shared" si="6"/>
        <v>1.9081116228994433E-4</v>
      </c>
      <c r="F87" s="1">
        <f t="shared" si="7"/>
        <v>3.8782756562996816E-7</v>
      </c>
    </row>
    <row r="88" spans="1:6" x14ac:dyDescent="0.35">
      <c r="A88" s="5">
        <v>45534</v>
      </c>
      <c r="B88" s="6">
        <v>1722.59</v>
      </c>
      <c r="C88" s="1">
        <f t="shared" si="4"/>
        <v>1.06921056185048E-2</v>
      </c>
      <c r="D88" s="1">
        <f t="shared" si="5"/>
        <v>1.06921056185048E-2</v>
      </c>
      <c r="E88" s="1">
        <f t="shared" si="6"/>
        <v>1.1432112255726191E-4</v>
      </c>
      <c r="F88" s="1">
        <f t="shared" si="7"/>
        <v>2.3236000519768681E-7</v>
      </c>
    </row>
    <row r="89" spans="1:6" x14ac:dyDescent="0.35">
      <c r="A89" s="5">
        <v>45533</v>
      </c>
      <c r="B89" s="6">
        <v>1704.27</v>
      </c>
      <c r="C89" s="1">
        <f t="shared" si="4"/>
        <v>2.2263024101054673E-3</v>
      </c>
      <c r="D89" s="1">
        <f t="shared" si="5"/>
        <v>2.2263024101054673E-3</v>
      </c>
      <c r="E89" s="1">
        <f t="shared" si="6"/>
        <v>4.9564224212414124E-6</v>
      </c>
      <c r="F89" s="1">
        <f t="shared" si="7"/>
        <v>1.0074029311466286E-8</v>
      </c>
    </row>
    <row r="90" spans="1:6" x14ac:dyDescent="0.35">
      <c r="A90" s="5">
        <v>45532</v>
      </c>
      <c r="B90" s="6">
        <v>1700.48</v>
      </c>
      <c r="C90" s="1">
        <f t="shared" si="4"/>
        <v>-8.5724848662818032E-3</v>
      </c>
      <c r="D90" s="1">
        <f t="shared" si="5"/>
        <v>-8.5724848662818032E-3</v>
      </c>
      <c r="E90" s="1">
        <f t="shared" si="6"/>
        <v>7.3487496782630545E-5</v>
      </c>
      <c r="F90" s="1">
        <f t="shared" si="7"/>
        <v>1.4936483085900518E-7</v>
      </c>
    </row>
    <row r="91" spans="1:6" x14ac:dyDescent="0.35">
      <c r="A91" s="5">
        <v>45531</v>
      </c>
      <c r="B91" s="6">
        <v>1715.12</v>
      </c>
      <c r="C91" s="1">
        <f t="shared" si="4"/>
        <v>-1.5322459135095024E-3</v>
      </c>
      <c r="D91" s="1">
        <f t="shared" si="5"/>
        <v>-1.5322459135095024E-3</v>
      </c>
      <c r="E91" s="1">
        <f t="shared" si="6"/>
        <v>2.3477775394665696E-6</v>
      </c>
      <c r="F91" s="1">
        <f t="shared" si="7"/>
        <v>4.7719055680214831E-9</v>
      </c>
    </row>
    <row r="92" spans="1:6" x14ac:dyDescent="0.35">
      <c r="A92" s="5">
        <v>45530</v>
      </c>
      <c r="B92" s="6">
        <v>1717.75</v>
      </c>
      <c r="C92" s="1">
        <f t="shared" si="4"/>
        <v>1.0134134674633238E-2</v>
      </c>
      <c r="D92" s="1">
        <f t="shared" si="5"/>
        <v>1.0134134674633238E-2</v>
      </c>
      <c r="E92" s="1">
        <f t="shared" si="6"/>
        <v>1.0270068560360372E-4</v>
      </c>
      <c r="F92" s="1">
        <f t="shared" si="7"/>
        <v>2.0874123090163358E-7</v>
      </c>
    </row>
    <row r="93" spans="1:6" x14ac:dyDescent="0.35">
      <c r="A93" s="5">
        <v>45527</v>
      </c>
      <c r="B93" s="6">
        <v>1700.43</v>
      </c>
      <c r="C93" s="1">
        <f t="shared" si="4"/>
        <v>-5.4835470126326719E-3</v>
      </c>
      <c r="D93" s="1">
        <f t="shared" si="5"/>
        <v>-5.4835470126326719E-3</v>
      </c>
      <c r="E93" s="1">
        <f t="shared" si="6"/>
        <v>3.00692878397527E-5</v>
      </c>
      <c r="F93" s="1">
        <f t="shared" si="7"/>
        <v>6.1116438698684355E-8</v>
      </c>
    </row>
    <row r="94" spans="1:6" x14ac:dyDescent="0.35">
      <c r="A94" s="5">
        <v>45526</v>
      </c>
      <c r="B94" s="6">
        <v>1709.78</v>
      </c>
      <c r="C94" s="1">
        <f t="shared" si="4"/>
        <v>-8.7927755791123371E-3</v>
      </c>
      <c r="D94" s="1">
        <f t="shared" si="5"/>
        <v>-8.7927755791123371E-3</v>
      </c>
      <c r="E94" s="1">
        <f t="shared" si="6"/>
        <v>7.7312902384634295E-5</v>
      </c>
      <c r="F94" s="1">
        <f t="shared" si="7"/>
        <v>1.5714004549722419E-7</v>
      </c>
    </row>
    <row r="95" spans="1:6" x14ac:dyDescent="0.35">
      <c r="A95" s="5">
        <v>45525</v>
      </c>
      <c r="B95" s="6">
        <v>1724.88</v>
      </c>
      <c r="C95" s="1">
        <f t="shared" si="4"/>
        <v>-2.3105330583116208E-3</v>
      </c>
      <c r="D95" s="1">
        <f t="shared" si="5"/>
        <v>-2.3105330583116208E-3</v>
      </c>
      <c r="E95" s="1">
        <f t="shared" si="6"/>
        <v>5.3385630135508514E-6</v>
      </c>
      <c r="F95" s="1">
        <f t="shared" si="7"/>
        <v>1.0850737832420429E-8</v>
      </c>
    </row>
    <row r="96" spans="1:6" x14ac:dyDescent="0.35">
      <c r="A96" s="5">
        <v>45524</v>
      </c>
      <c r="B96" s="6">
        <v>1728.87</v>
      </c>
      <c r="C96" s="1">
        <f t="shared" si="4"/>
        <v>1.3902905168991434E-2</v>
      </c>
      <c r="D96" s="1">
        <f t="shared" si="5"/>
        <v>1.3902905168991434E-2</v>
      </c>
      <c r="E96" s="1">
        <f t="shared" si="6"/>
        <v>1.9329077213796873E-4</v>
      </c>
      <c r="F96" s="1">
        <f t="shared" si="7"/>
        <v>3.9286742304465189E-7</v>
      </c>
    </row>
    <row r="97" spans="1:6" x14ac:dyDescent="0.35">
      <c r="A97" s="5">
        <v>45523</v>
      </c>
      <c r="B97" s="6">
        <v>1705</v>
      </c>
      <c r="C97" s="1">
        <f t="shared" si="4"/>
        <v>8.6254197037285226E-4</v>
      </c>
      <c r="D97" s="1">
        <f t="shared" si="5"/>
        <v>8.6254197037285226E-4</v>
      </c>
      <c r="E97" s="1">
        <f t="shared" si="6"/>
        <v>7.439786506546823E-7</v>
      </c>
      <c r="F97" s="1">
        <f t="shared" si="7"/>
        <v>1.5121517289729314E-9</v>
      </c>
    </row>
    <row r="98" spans="1:6" x14ac:dyDescent="0.35">
      <c r="A98" s="5">
        <v>45520</v>
      </c>
      <c r="B98" s="6">
        <v>1703.53</v>
      </c>
      <c r="C98" s="1">
        <f t="shared" si="4"/>
        <v>-4.3052892611021715E-3</v>
      </c>
      <c r="D98" s="1">
        <f t="shared" si="5"/>
        <v>-4.3052892611021715E-3</v>
      </c>
      <c r="E98" s="1">
        <f t="shared" si="6"/>
        <v>1.8535515621761682E-5</v>
      </c>
      <c r="F98" s="1">
        <f t="shared" si="7"/>
        <v>3.7673812239353012E-8</v>
      </c>
    </row>
    <row r="99" spans="1:6" x14ac:dyDescent="0.35">
      <c r="A99" s="5">
        <v>45519</v>
      </c>
      <c r="B99" s="6">
        <v>1710.88</v>
      </c>
      <c r="C99" s="1">
        <f t="shared" si="4"/>
        <v>1.0936025348017764E-3</v>
      </c>
      <c r="D99" s="1">
        <f t="shared" si="5"/>
        <v>1.0936025348017764E-3</v>
      </c>
      <c r="E99" s="1">
        <f t="shared" si="6"/>
        <v>1.1959665041248706E-6</v>
      </c>
      <c r="F99" s="1">
        <f t="shared" si="7"/>
        <v>2.4308262278960784E-9</v>
      </c>
    </row>
    <row r="100" spans="1:6" x14ac:dyDescent="0.35">
      <c r="A100" s="5">
        <v>45517</v>
      </c>
      <c r="B100" s="6">
        <v>1709.01</v>
      </c>
      <c r="C100" s="1">
        <f t="shared" si="4"/>
        <v>-5.7911502316068285E-4</v>
      </c>
      <c r="D100" s="1">
        <f t="shared" si="5"/>
        <v>-5.7911502316068285E-4</v>
      </c>
      <c r="E100" s="1">
        <f t="shared" si="6"/>
        <v>3.3537421005039824E-7</v>
      </c>
      <c r="F100" s="1">
        <f t="shared" si="7"/>
        <v>6.8165489847641916E-10</v>
      </c>
    </row>
    <row r="101" spans="1:6" x14ac:dyDescent="0.35">
      <c r="A101" s="5">
        <v>45516</v>
      </c>
      <c r="B101" s="6">
        <v>1710</v>
      </c>
      <c r="C101" s="1">
        <f t="shared" si="4"/>
        <v>-4.7896807345465973E-3</v>
      </c>
      <c r="D101" s="1">
        <f t="shared" si="5"/>
        <v>-4.7896807345465973E-3</v>
      </c>
      <c r="E101" s="1">
        <f t="shared" si="6"/>
        <v>2.2941041538886832E-5</v>
      </c>
      <c r="F101" s="1">
        <f t="shared" si="7"/>
        <v>4.6628133209119575E-8</v>
      </c>
    </row>
    <row r="102" spans="1:6" x14ac:dyDescent="0.35">
      <c r="A102" s="5">
        <v>45513</v>
      </c>
      <c r="B102" s="6">
        <v>1718.21</v>
      </c>
      <c r="C102" s="1">
        <f t="shared" si="4"/>
        <v>4.3920989619414897E-3</v>
      </c>
      <c r="D102" s="1">
        <f t="shared" si="5"/>
        <v>4.3920989619414897E-3</v>
      </c>
      <c r="E102" s="1">
        <f t="shared" si="6"/>
        <v>1.9290533291487511E-5</v>
      </c>
      <c r="F102" s="1">
        <f t="shared" si="7"/>
        <v>3.9208400998958356E-8</v>
      </c>
    </row>
    <row r="103" spans="1:6" x14ac:dyDescent="0.35">
      <c r="A103" s="5">
        <v>45512</v>
      </c>
      <c r="B103" s="6">
        <v>1710.68</v>
      </c>
      <c r="C103" s="1">
        <f t="shared" si="4"/>
        <v>3.9173383648786737E-4</v>
      </c>
      <c r="D103" s="1">
        <f t="shared" si="5"/>
        <v>3.9173383648786737E-4</v>
      </c>
      <c r="E103" s="1">
        <f t="shared" si="6"/>
        <v>1.534553986495032E-7</v>
      </c>
      <c r="F103" s="1">
        <f t="shared" si="7"/>
        <v>3.1190121676728292E-10</v>
      </c>
    </row>
    <row r="104" spans="1:6" x14ac:dyDescent="0.35">
      <c r="A104" s="5">
        <v>45511</v>
      </c>
      <c r="B104" s="6">
        <v>1710.01</v>
      </c>
      <c r="C104" s="1">
        <f t="shared" si="4"/>
        <v>1.4680243609847515E-2</v>
      </c>
      <c r="D104" s="1">
        <f t="shared" si="5"/>
        <v>1.4680243609847515E-2</v>
      </c>
      <c r="E104" s="1">
        <f t="shared" si="6"/>
        <v>2.1550955244446882E-4</v>
      </c>
      <c r="F104" s="1">
        <f t="shared" si="7"/>
        <v>4.3802754561883904E-7</v>
      </c>
    </row>
    <row r="105" spans="1:6" x14ac:dyDescent="0.35">
      <c r="A105" s="5">
        <v>45510</v>
      </c>
      <c r="B105" s="6">
        <v>1685.09</v>
      </c>
      <c r="C105" s="1">
        <f t="shared" si="4"/>
        <v>2.6264514052420471E-3</v>
      </c>
      <c r="D105" s="1">
        <f t="shared" si="5"/>
        <v>2.6264514052420471E-3</v>
      </c>
      <c r="E105" s="1">
        <f t="shared" si="6"/>
        <v>6.8982469840979234E-6</v>
      </c>
      <c r="F105" s="1">
        <f t="shared" si="7"/>
        <v>1.4020827203451063E-8</v>
      </c>
    </row>
    <row r="106" spans="1:6" x14ac:dyDescent="0.35">
      <c r="A106" s="5">
        <v>45509</v>
      </c>
      <c r="B106" s="6">
        <v>1680.67</v>
      </c>
      <c r="C106" s="1">
        <f t="shared" si="4"/>
        <v>-1.998146154582979E-2</v>
      </c>
      <c r="D106" s="1">
        <f t="shared" si="5"/>
        <v>-1.998146154582979E-2</v>
      </c>
      <c r="E106" s="1">
        <f t="shared" si="6"/>
        <v>3.9925880550747462E-4</v>
      </c>
      <c r="F106" s="1">
        <f t="shared" si="7"/>
        <v>8.1150163721031425E-7</v>
      </c>
    </row>
    <row r="107" spans="1:6" x14ac:dyDescent="0.35">
      <c r="A107" s="5">
        <v>45506</v>
      </c>
      <c r="B107" s="6">
        <v>1714.59</v>
      </c>
      <c r="C107" s="1">
        <f t="shared" si="4"/>
        <v>-7.8427673774815951E-3</v>
      </c>
      <c r="D107" s="1">
        <f t="shared" si="5"/>
        <v>-7.8427673774815951E-3</v>
      </c>
      <c r="E107" s="1">
        <f t="shared" si="6"/>
        <v>6.1509000137289536E-5</v>
      </c>
      <c r="F107" s="1">
        <f t="shared" si="7"/>
        <v>1.250182929619706E-7</v>
      </c>
    </row>
    <row r="108" spans="1:6" x14ac:dyDescent="0.35">
      <c r="A108" s="5">
        <v>45505</v>
      </c>
      <c r="B108" s="6">
        <v>1728.09</v>
      </c>
      <c r="C108" s="1">
        <f t="shared" si="4"/>
        <v>1.1482906368278784E-2</v>
      </c>
      <c r="D108" s="1">
        <f t="shared" si="5"/>
        <v>1.1482906368278784E-2</v>
      </c>
      <c r="E108" s="1">
        <f t="shared" si="6"/>
        <v>1.3185713866265745E-4</v>
      </c>
      <c r="F108" s="1">
        <f t="shared" si="7"/>
        <v>2.6800231435499484E-7</v>
      </c>
    </row>
    <row r="109" spans="1:6" x14ac:dyDescent="0.35">
      <c r="A109" s="5">
        <v>45504</v>
      </c>
      <c r="B109" s="6">
        <v>1708.36</v>
      </c>
      <c r="C109" s="1">
        <f t="shared" si="4"/>
        <v>1.7107040319390692E-3</v>
      </c>
      <c r="D109" s="1">
        <f t="shared" si="5"/>
        <v>1.7107040319390692E-3</v>
      </c>
      <c r="E109" s="1">
        <f t="shared" si="6"/>
        <v>2.9265082848925879E-6</v>
      </c>
      <c r="F109" s="1">
        <f t="shared" si="7"/>
        <v>5.948187570919894E-9</v>
      </c>
    </row>
    <row r="110" spans="1:6" x14ac:dyDescent="0.35">
      <c r="A110" s="5">
        <v>45503</v>
      </c>
      <c r="B110" s="6">
        <v>1705.44</v>
      </c>
      <c r="C110" s="1">
        <f t="shared" si="4"/>
        <v>-4.685739907239154E-3</v>
      </c>
      <c r="D110" s="1">
        <f t="shared" si="5"/>
        <v>-4.685739907239154E-3</v>
      </c>
      <c r="E110" s="1">
        <f t="shared" si="6"/>
        <v>2.1956158478293596E-5</v>
      </c>
      <c r="F110" s="1">
        <f t="shared" si="7"/>
        <v>4.4626338370515439E-8</v>
      </c>
    </row>
    <row r="111" spans="1:6" x14ac:dyDescent="0.35">
      <c r="A111" s="5">
        <v>45502</v>
      </c>
      <c r="B111" s="6">
        <v>1713.45</v>
      </c>
      <c r="C111" s="1">
        <f t="shared" si="4"/>
        <v>1.793096665725976E-2</v>
      </c>
      <c r="D111" s="1">
        <f t="shared" si="5"/>
        <v>1.793096665725976E-2</v>
      </c>
      <c r="E111" s="1">
        <f t="shared" si="6"/>
        <v>3.2151956526376124E-4</v>
      </c>
      <c r="F111" s="1">
        <f t="shared" si="7"/>
        <v>6.5349505134910824E-7</v>
      </c>
    </row>
    <row r="112" spans="1:6" x14ac:dyDescent="0.35">
      <c r="A112" s="5">
        <v>45499</v>
      </c>
      <c r="B112" s="6">
        <v>1683</v>
      </c>
      <c r="C112" s="1">
        <f t="shared" si="4"/>
        <v>-1.9825847756703894E-3</v>
      </c>
      <c r="D112" s="1">
        <f t="shared" si="5"/>
        <v>-1.9825847756703894E-3</v>
      </c>
      <c r="E112" s="1">
        <f t="shared" si="6"/>
        <v>3.9306423927200082E-6</v>
      </c>
      <c r="F112" s="1">
        <f t="shared" si="7"/>
        <v>7.9891105543089601E-9</v>
      </c>
    </row>
    <row r="113" spans="1:6" x14ac:dyDescent="0.35">
      <c r="A113" s="5">
        <v>45498</v>
      </c>
      <c r="B113" s="6">
        <v>1686.34</v>
      </c>
      <c r="C113" s="1">
        <f t="shared" si="4"/>
        <v>-3.9356964746721668E-3</v>
      </c>
      <c r="D113" s="1">
        <f t="shared" si="5"/>
        <v>-3.9356964746721668E-3</v>
      </c>
      <c r="E113" s="1">
        <f t="shared" si="6"/>
        <v>1.5489706740746923E-5</v>
      </c>
      <c r="F113" s="1">
        <f t="shared" si="7"/>
        <v>3.1483143782005937E-8</v>
      </c>
    </row>
    <row r="114" spans="1:6" x14ac:dyDescent="0.35">
      <c r="A114" s="5">
        <v>45497</v>
      </c>
      <c r="B114" s="6">
        <v>1692.99</v>
      </c>
      <c r="C114" s="1">
        <f t="shared" si="4"/>
        <v>-2.126189345169717E-4</v>
      </c>
      <c r="D114" s="1">
        <f t="shared" si="5"/>
        <v>-2.126189345169717E-4</v>
      </c>
      <c r="E114" s="1">
        <f t="shared" si="6"/>
        <v>4.52068113151323E-8</v>
      </c>
      <c r="F114" s="1">
        <f t="shared" si="7"/>
        <v>9.1883762835634758E-11</v>
      </c>
    </row>
    <row r="115" spans="1:6" x14ac:dyDescent="0.35">
      <c r="A115" s="5">
        <v>45496</v>
      </c>
      <c r="B115" s="6">
        <v>1693.35</v>
      </c>
      <c r="C115" s="1">
        <f t="shared" si="4"/>
        <v>1.6649485155442262E-2</v>
      </c>
      <c r="D115" s="1">
        <f t="shared" si="5"/>
        <v>1.6649485155442262E-2</v>
      </c>
      <c r="E115" s="1">
        <f t="shared" si="6"/>
        <v>2.7720535594129221E-4</v>
      </c>
      <c r="F115" s="1">
        <f t="shared" si="7"/>
        <v>5.6342552020587846E-7</v>
      </c>
    </row>
    <row r="116" spans="1:6" x14ac:dyDescent="0.35">
      <c r="A116" s="5">
        <v>45495</v>
      </c>
      <c r="B116" s="6">
        <v>1665.39</v>
      </c>
      <c r="C116" s="1">
        <f t="shared" si="4"/>
        <v>-3.9022282218023109E-4</v>
      </c>
      <c r="D116" s="1">
        <f t="shared" si="5"/>
        <v>-3.9022282218023109E-4</v>
      </c>
      <c r="E116" s="1">
        <f t="shared" si="6"/>
        <v>1.5227385095030425E-7</v>
      </c>
      <c r="F116" s="1">
        <f t="shared" si="7"/>
        <v>3.0949969705346393E-10</v>
      </c>
    </row>
    <row r="117" spans="1:6" x14ac:dyDescent="0.35">
      <c r="A117" s="5">
        <v>45492</v>
      </c>
      <c r="B117" s="6">
        <v>1666.04</v>
      </c>
      <c r="C117" s="1">
        <f t="shared" si="4"/>
        <v>8.8321955454973913E-3</v>
      </c>
      <c r="D117" s="1">
        <f t="shared" si="5"/>
        <v>8.8321955454973913E-3</v>
      </c>
      <c r="E117" s="1">
        <f t="shared" si="6"/>
        <v>7.8007678153903964E-5</v>
      </c>
      <c r="F117" s="1">
        <f t="shared" si="7"/>
        <v>1.5855219136972351E-7</v>
      </c>
    </row>
    <row r="118" spans="1:6" x14ac:dyDescent="0.35">
      <c r="A118" s="5">
        <v>45491</v>
      </c>
      <c r="B118" s="6">
        <v>1651.39</v>
      </c>
      <c r="C118" s="1">
        <f t="shared" si="4"/>
        <v>1.0690405657094348E-2</v>
      </c>
      <c r="D118" s="1">
        <f t="shared" si="5"/>
        <v>1.0690405657094348E-2</v>
      </c>
      <c r="E118" s="1">
        <f t="shared" si="6"/>
        <v>1.1428477311323483E-4</v>
      </c>
      <c r="F118" s="1">
        <f t="shared" si="7"/>
        <v>2.3228612421389193E-7</v>
      </c>
    </row>
    <row r="119" spans="1:6" x14ac:dyDescent="0.35">
      <c r="A119" s="5">
        <v>45488</v>
      </c>
      <c r="B119" s="6">
        <v>1633.83</v>
      </c>
      <c r="C119" s="1">
        <f t="shared" si="4"/>
        <v>2.7538907416558914E-2</v>
      </c>
      <c r="D119" s="1">
        <f t="shared" si="5"/>
        <v>2.7538907416558914E-2</v>
      </c>
      <c r="E119" s="1">
        <f t="shared" si="6"/>
        <v>7.5839142169780349E-4</v>
      </c>
      <c r="F119" s="1">
        <f t="shared" si="7"/>
        <v>1.5414459790605762E-6</v>
      </c>
    </row>
    <row r="120" spans="1:6" x14ac:dyDescent="0.35">
      <c r="A120" s="5">
        <v>45485</v>
      </c>
      <c r="B120" s="6">
        <v>1589.45</v>
      </c>
      <c r="C120" s="1">
        <f t="shared" si="4"/>
        <v>-6.2266306821053365E-4</v>
      </c>
      <c r="D120" s="1">
        <f t="shared" si="5"/>
        <v>-6.2266306821053365E-4</v>
      </c>
      <c r="E120" s="1">
        <f t="shared" si="6"/>
        <v>3.8770929651335571E-7</v>
      </c>
      <c r="F120" s="1">
        <f t="shared" si="7"/>
        <v>7.8802702543364985E-10</v>
      </c>
    </row>
    <row r="121" spans="1:6" x14ac:dyDescent="0.35">
      <c r="A121" s="5">
        <v>45484</v>
      </c>
      <c r="B121" s="6">
        <v>1590.44</v>
      </c>
      <c r="C121" s="1">
        <f t="shared" si="4"/>
        <v>3.5903514906524318E-3</v>
      </c>
      <c r="D121" s="1">
        <f t="shared" si="5"/>
        <v>3.5903514906524318E-3</v>
      </c>
      <c r="E121" s="1">
        <f t="shared" si="6"/>
        <v>1.2890623826430139E-5</v>
      </c>
      <c r="F121" s="1">
        <f t="shared" si="7"/>
        <v>2.6200454931768577E-8</v>
      </c>
    </row>
    <row r="122" spans="1:6" x14ac:dyDescent="0.35">
      <c r="A122" s="5">
        <v>45483</v>
      </c>
      <c r="B122" s="6">
        <v>1584.74</v>
      </c>
      <c r="C122" s="1">
        <f t="shared" si="4"/>
        <v>3.2423748917185203E-3</v>
      </c>
      <c r="D122" s="1">
        <f t="shared" si="5"/>
        <v>3.2423748917185203E-3</v>
      </c>
      <c r="E122" s="1">
        <f t="shared" si="6"/>
        <v>1.0512994938446687E-5</v>
      </c>
      <c r="F122" s="1">
        <f t="shared" si="7"/>
        <v>2.1367875891151803E-8</v>
      </c>
    </row>
    <row r="123" spans="1:6" x14ac:dyDescent="0.35">
      <c r="A123" s="5">
        <v>45482</v>
      </c>
      <c r="B123" s="6">
        <v>1579.61</v>
      </c>
      <c r="C123" s="1">
        <f t="shared" si="4"/>
        <v>-1.0936364545972585E-2</v>
      </c>
      <c r="D123" s="1">
        <f t="shared" si="5"/>
        <v>-1.0936364545972585E-2</v>
      </c>
      <c r="E123" s="1">
        <f t="shared" si="6"/>
        <v>1.1960406948240616E-4</v>
      </c>
      <c r="F123" s="1">
        <f t="shared" si="7"/>
        <v>2.4309770220001251E-7</v>
      </c>
    </row>
    <row r="124" spans="1:6" x14ac:dyDescent="0.35">
      <c r="A124" s="5">
        <v>45481</v>
      </c>
      <c r="B124" s="6">
        <v>1596.98</v>
      </c>
      <c r="C124" s="1">
        <f t="shared" si="4"/>
        <v>-1.5204655678078469E-3</v>
      </c>
      <c r="D124" s="1">
        <f t="shared" si="5"/>
        <v>-1.5204655678078469E-3</v>
      </c>
      <c r="E124" s="1">
        <f t="shared" si="6"/>
        <v>2.3118155428892384E-6</v>
      </c>
      <c r="F124" s="1">
        <f t="shared" si="7"/>
        <v>4.6988120790431675E-9</v>
      </c>
    </row>
    <row r="125" spans="1:6" x14ac:dyDescent="0.35">
      <c r="A125" s="5">
        <v>45478</v>
      </c>
      <c r="B125" s="6">
        <v>1599.41</v>
      </c>
      <c r="C125" s="1">
        <f t="shared" si="4"/>
        <v>4.6437238185447214E-3</v>
      </c>
      <c r="D125" s="1">
        <f t="shared" si="5"/>
        <v>4.6437238185447214E-3</v>
      </c>
      <c r="E125" s="1">
        <f t="shared" si="6"/>
        <v>2.1564170902919568E-5</v>
      </c>
      <c r="F125" s="1">
        <f t="shared" si="7"/>
        <v>4.3829615656340588E-8</v>
      </c>
    </row>
    <row r="126" spans="1:6" x14ac:dyDescent="0.35">
      <c r="A126" s="5">
        <v>45477</v>
      </c>
      <c r="B126" s="6">
        <v>1592</v>
      </c>
      <c r="C126" s="1">
        <f t="shared" si="4"/>
        <v>8.9864486640327907E-4</v>
      </c>
      <c r="D126" s="1">
        <f t="shared" si="5"/>
        <v>8.9864486640327907E-4</v>
      </c>
      <c r="E126" s="1">
        <f t="shared" si="6"/>
        <v>8.0756259591296732E-7</v>
      </c>
      <c r="F126" s="1">
        <f t="shared" si="7"/>
        <v>1.6413873900670068E-9</v>
      </c>
    </row>
    <row r="127" spans="1:6" x14ac:dyDescent="0.35">
      <c r="A127" s="5">
        <v>45476</v>
      </c>
      <c r="B127" s="6">
        <v>1590.57</v>
      </c>
      <c r="C127" s="1">
        <f t="shared" si="4"/>
        <v>-1.1812682412374767E-3</v>
      </c>
      <c r="D127" s="1">
        <f t="shared" si="5"/>
        <v>-1.1812682412374767E-3</v>
      </c>
      <c r="E127" s="1">
        <f t="shared" si="6"/>
        <v>1.3953946577562814E-6</v>
      </c>
      <c r="F127" s="1">
        <f t="shared" si="7"/>
        <v>2.8361680035696776E-9</v>
      </c>
    </row>
    <row r="128" spans="1:6" x14ac:dyDescent="0.35">
      <c r="A128" s="5">
        <v>45475</v>
      </c>
      <c r="B128" s="6">
        <v>1592.45</v>
      </c>
      <c r="C128" s="1">
        <f t="shared" si="4"/>
        <v>-4.7361684291788633E-3</v>
      </c>
      <c r="D128" s="1">
        <f t="shared" si="5"/>
        <v>-4.7361684291788633E-3</v>
      </c>
      <c r="E128" s="1">
        <f t="shared" si="6"/>
        <v>2.243129138955058E-5</v>
      </c>
      <c r="F128" s="1">
        <f t="shared" si="7"/>
        <v>4.5592055669818252E-8</v>
      </c>
    </row>
    <row r="129" spans="1:6" x14ac:dyDescent="0.35">
      <c r="A129" s="5">
        <v>45474</v>
      </c>
      <c r="B129" s="6">
        <v>1600.01</v>
      </c>
      <c r="C129" s="1">
        <f t="shared" si="4"/>
        <v>1.2585032187329028E-2</v>
      </c>
      <c r="D129" s="1">
        <f t="shared" si="5"/>
        <v>1.2585032187329028E-2</v>
      </c>
      <c r="E129" s="1">
        <f t="shared" si="6"/>
        <v>1.5838303515610768E-4</v>
      </c>
      <c r="F129" s="1">
        <f t="shared" si="7"/>
        <v>3.2191673812217009E-7</v>
      </c>
    </row>
    <row r="130" spans="1:6" x14ac:dyDescent="0.35">
      <c r="A130" s="5">
        <v>45471</v>
      </c>
      <c r="B130" s="6">
        <v>1580</v>
      </c>
      <c r="C130" s="1">
        <f t="shared" si="4"/>
        <v>1.3925020118832422E-4</v>
      </c>
      <c r="D130" s="1">
        <f t="shared" si="5"/>
        <v>1.3925020118832422E-4</v>
      </c>
      <c r="E130" s="1">
        <f t="shared" si="6"/>
        <v>1.939061853098877E-8</v>
      </c>
      <c r="F130" s="1">
        <f t="shared" si="7"/>
        <v>3.9411826282497498E-11</v>
      </c>
    </row>
    <row r="131" spans="1:6" x14ac:dyDescent="0.35">
      <c r="A131" s="5">
        <v>45470</v>
      </c>
      <c r="B131" s="6">
        <v>1579.78</v>
      </c>
      <c r="C131" s="1">
        <f t="shared" si="4"/>
        <v>-1.3979513752809287E-3</v>
      </c>
      <c r="D131" s="1">
        <f t="shared" si="5"/>
        <v>-1.3979513752809287E-3</v>
      </c>
      <c r="E131" s="1">
        <f t="shared" si="6"/>
        <v>1.9542680476498398E-6</v>
      </c>
      <c r="F131" s="1">
        <f t="shared" si="7"/>
        <v>3.9720895277435769E-9</v>
      </c>
    </row>
    <row r="132" spans="1:6" x14ac:dyDescent="0.35">
      <c r="A132" s="5">
        <v>45469</v>
      </c>
      <c r="B132" s="6">
        <v>1581.99</v>
      </c>
      <c r="C132" s="1">
        <f t="shared" ref="C132:C195" si="8">LN(B132/B133)</f>
        <v>-4.4213393416109494E-3</v>
      </c>
      <c r="D132" s="1">
        <f t="shared" ref="D132:D195" si="9">C132-$R$3</f>
        <v>-4.4213393416109494E-3</v>
      </c>
      <c r="E132" s="1">
        <f t="shared" ref="E132:E195" si="10">D132^2</f>
        <v>1.9548241573676742E-5</v>
      </c>
      <c r="F132" s="1">
        <f t="shared" ref="F132:F195" si="11">E132/492</f>
        <v>3.9732198320481181E-8</v>
      </c>
    </row>
    <row r="133" spans="1:6" x14ac:dyDescent="0.35">
      <c r="A133" s="5">
        <v>45468</v>
      </c>
      <c r="B133" s="6">
        <v>1589</v>
      </c>
      <c r="C133" s="1">
        <f t="shared" si="8"/>
        <v>-6.291286775612293E-4</v>
      </c>
      <c r="D133" s="1">
        <f t="shared" si="9"/>
        <v>-6.291286775612293E-4</v>
      </c>
      <c r="E133" s="1">
        <f t="shared" si="10"/>
        <v>3.9580289292994121E-7</v>
      </c>
      <c r="F133" s="1">
        <f t="shared" si="11"/>
        <v>8.0447742465435204E-10</v>
      </c>
    </row>
    <row r="134" spans="1:6" x14ac:dyDescent="0.35">
      <c r="A134" s="5">
        <v>45467</v>
      </c>
      <c r="B134" s="6">
        <v>1590</v>
      </c>
      <c r="C134" s="1">
        <f t="shared" si="8"/>
        <v>-3.9043179073102378E-3</v>
      </c>
      <c r="D134" s="1">
        <f t="shared" si="9"/>
        <v>-3.9043179073102378E-3</v>
      </c>
      <c r="E134" s="1">
        <f t="shared" si="10"/>
        <v>1.5243698321343394E-5</v>
      </c>
      <c r="F134" s="1">
        <f t="shared" si="11"/>
        <v>3.0983126669397142E-8</v>
      </c>
    </row>
    <row r="135" spans="1:6" x14ac:dyDescent="0.35">
      <c r="A135" s="5">
        <v>45464</v>
      </c>
      <c r="B135" s="6">
        <v>1596.22</v>
      </c>
      <c r="C135" s="1">
        <f t="shared" si="8"/>
        <v>-3.4459609765262762E-3</v>
      </c>
      <c r="D135" s="1">
        <f t="shared" si="9"/>
        <v>-3.4459609765262762E-3</v>
      </c>
      <c r="E135" s="1">
        <f t="shared" si="10"/>
        <v>1.1874647051741927E-5</v>
      </c>
      <c r="F135" s="1">
        <f t="shared" si="11"/>
        <v>2.4135461487280342E-8</v>
      </c>
    </row>
    <row r="136" spans="1:6" x14ac:dyDescent="0.35">
      <c r="A136" s="5">
        <v>45463</v>
      </c>
      <c r="B136" s="6">
        <v>1601.73</v>
      </c>
      <c r="C136" s="1">
        <f t="shared" si="8"/>
        <v>2.5943108530361307E-3</v>
      </c>
      <c r="D136" s="1">
        <f t="shared" si="9"/>
        <v>2.5943108530361307E-3</v>
      </c>
      <c r="E136" s="1">
        <f t="shared" si="10"/>
        <v>6.7304488021810564E-6</v>
      </c>
      <c r="F136" s="1">
        <f t="shared" si="11"/>
        <v>1.3679773988172879E-8</v>
      </c>
    </row>
    <row r="137" spans="1:6" x14ac:dyDescent="0.35">
      <c r="A137" s="5">
        <v>45457</v>
      </c>
      <c r="B137" s="6">
        <v>1597.58</v>
      </c>
      <c r="C137" s="1">
        <f t="shared" si="8"/>
        <v>-7.5889031732153008E-3</v>
      </c>
      <c r="D137" s="1">
        <f t="shared" si="9"/>
        <v>-7.5889031732153008E-3</v>
      </c>
      <c r="E137" s="1">
        <f t="shared" si="10"/>
        <v>5.7591451372437261E-5</v>
      </c>
      <c r="F137" s="1">
        <f t="shared" si="11"/>
        <v>1.1705579547243346E-7</v>
      </c>
    </row>
    <row r="138" spans="1:6" x14ac:dyDescent="0.35">
      <c r="A138" s="5">
        <v>45456</v>
      </c>
      <c r="B138" s="6">
        <v>1609.75</v>
      </c>
      <c r="C138" s="1">
        <f t="shared" si="8"/>
        <v>1.8755311347794869E-2</v>
      </c>
      <c r="D138" s="1">
        <f t="shared" si="9"/>
        <v>1.8755311347794869E-2</v>
      </c>
      <c r="E138" s="1">
        <f t="shared" si="10"/>
        <v>3.51761703752723E-4</v>
      </c>
      <c r="F138" s="1">
        <f t="shared" si="11"/>
        <v>7.149628125055346E-7</v>
      </c>
    </row>
    <row r="139" spans="1:6" x14ac:dyDescent="0.35">
      <c r="A139" s="5">
        <v>45455</v>
      </c>
      <c r="B139" s="6">
        <v>1579.84</v>
      </c>
      <c r="C139" s="1">
        <f t="shared" si="8"/>
        <v>-3.1851185955732247E-3</v>
      </c>
      <c r="D139" s="1">
        <f t="shared" si="9"/>
        <v>-3.1851185955732247E-3</v>
      </c>
      <c r="E139" s="1">
        <f t="shared" si="10"/>
        <v>1.014498046786635E-5</v>
      </c>
      <c r="F139" s="1">
        <f t="shared" si="11"/>
        <v>2.0619878999728354E-8</v>
      </c>
    </row>
    <row r="140" spans="1:6" x14ac:dyDescent="0.35">
      <c r="A140" s="5">
        <v>45454</v>
      </c>
      <c r="B140" s="6">
        <v>1584.88</v>
      </c>
      <c r="C140" s="1">
        <f t="shared" si="8"/>
        <v>3.8943025572146851E-3</v>
      </c>
      <c r="D140" s="1">
        <f t="shared" si="9"/>
        <v>3.8943025572146851E-3</v>
      </c>
      <c r="E140" s="1">
        <f t="shared" si="10"/>
        <v>1.5165592407128835E-5</v>
      </c>
      <c r="F140" s="1">
        <f t="shared" si="11"/>
        <v>3.0824374811237466E-8</v>
      </c>
    </row>
    <row r="141" spans="1:6" x14ac:dyDescent="0.35">
      <c r="A141" s="5">
        <v>45453</v>
      </c>
      <c r="B141" s="6">
        <v>1578.72</v>
      </c>
      <c r="C141" s="1">
        <f t="shared" si="8"/>
        <v>3.7124160939333833E-3</v>
      </c>
      <c r="D141" s="1">
        <f t="shared" si="9"/>
        <v>3.7124160939333833E-3</v>
      </c>
      <c r="E141" s="1">
        <f t="shared" si="10"/>
        <v>1.3782033254495599E-5</v>
      </c>
      <c r="F141" s="1">
        <f t="shared" si="11"/>
        <v>2.8012262712389428E-8</v>
      </c>
    </row>
    <row r="142" spans="1:6" x14ac:dyDescent="0.35">
      <c r="A142" s="5">
        <v>45450</v>
      </c>
      <c r="B142" s="6">
        <v>1572.87</v>
      </c>
      <c r="C142" s="1">
        <f t="shared" si="8"/>
        <v>-1.0360230801595057E-2</v>
      </c>
      <c r="D142" s="1">
        <f t="shared" si="9"/>
        <v>-1.0360230801595057E-2</v>
      </c>
      <c r="E142" s="1">
        <f t="shared" si="10"/>
        <v>1.0733438226231897E-4</v>
      </c>
      <c r="F142" s="1">
        <f t="shared" si="11"/>
        <v>2.1815931354129872E-7</v>
      </c>
    </row>
    <row r="143" spans="1:6" x14ac:dyDescent="0.35">
      <c r="A143" s="5">
        <v>45449</v>
      </c>
      <c r="B143" s="6">
        <v>1589.25</v>
      </c>
      <c r="C143" s="1">
        <f t="shared" si="8"/>
        <v>-2.356824093530351E-3</v>
      </c>
      <c r="D143" s="1">
        <f t="shared" si="9"/>
        <v>-2.356824093530351E-3</v>
      </c>
      <c r="E143" s="1">
        <f t="shared" si="10"/>
        <v>5.5546198078451607E-6</v>
      </c>
      <c r="F143" s="1">
        <f t="shared" si="11"/>
        <v>1.1289877658221871E-8</v>
      </c>
    </row>
    <row r="144" spans="1:6" x14ac:dyDescent="0.35">
      <c r="A144" s="5">
        <v>45448</v>
      </c>
      <c r="B144" s="6">
        <v>1593</v>
      </c>
      <c r="C144" s="1">
        <f t="shared" si="8"/>
        <v>-4.3845983178240986E-3</v>
      </c>
      <c r="D144" s="1">
        <f t="shared" si="9"/>
        <v>-4.3845983178240986E-3</v>
      </c>
      <c r="E144" s="1">
        <f t="shared" si="10"/>
        <v>1.9224702408665914E-5</v>
      </c>
      <c r="F144" s="1">
        <f t="shared" si="11"/>
        <v>3.9074598391597389E-8</v>
      </c>
    </row>
    <row r="145" spans="1:6" x14ac:dyDescent="0.35">
      <c r="A145" s="5">
        <v>45447</v>
      </c>
      <c r="B145" s="6">
        <v>1600</v>
      </c>
      <c r="C145" s="1">
        <f t="shared" si="8"/>
        <v>9.6296350056173361E-4</v>
      </c>
      <c r="D145" s="1">
        <f t="shared" si="9"/>
        <v>9.6296350056173361E-4</v>
      </c>
      <c r="E145" s="1">
        <f t="shared" si="10"/>
        <v>9.272987034141079E-7</v>
      </c>
      <c r="F145" s="1">
        <f t="shared" si="11"/>
        <v>1.8847534622237967E-9</v>
      </c>
    </row>
    <row r="146" spans="1:6" x14ac:dyDescent="0.35">
      <c r="A146" s="5">
        <v>45446</v>
      </c>
      <c r="B146" s="6">
        <v>1598.46</v>
      </c>
      <c r="C146" s="1">
        <f t="shared" si="8"/>
        <v>4.9167884118316288E-3</v>
      </c>
      <c r="D146" s="1">
        <f t="shared" si="9"/>
        <v>4.9167884118316288E-3</v>
      </c>
      <c r="E146" s="1">
        <f t="shared" si="10"/>
        <v>2.4174808286721791E-5</v>
      </c>
      <c r="F146" s="1">
        <f t="shared" si="11"/>
        <v>4.9135789200654045E-8</v>
      </c>
    </row>
    <row r="147" spans="1:6" x14ac:dyDescent="0.35">
      <c r="A147" s="5">
        <v>45443</v>
      </c>
      <c r="B147" s="6">
        <v>1590.62</v>
      </c>
      <c r="C147" s="1">
        <f t="shared" si="8"/>
        <v>-6.6856770674543686E-3</v>
      </c>
      <c r="D147" s="1">
        <f t="shared" si="9"/>
        <v>-6.6856770674543686E-3</v>
      </c>
      <c r="E147" s="1">
        <f t="shared" si="10"/>
        <v>4.4698277850285244E-5</v>
      </c>
      <c r="F147" s="1">
        <f t="shared" si="11"/>
        <v>9.0850158232287086E-8</v>
      </c>
    </row>
    <row r="148" spans="1:6" x14ac:dyDescent="0.35">
      <c r="A148" s="5">
        <v>45442</v>
      </c>
      <c r="B148" s="6">
        <v>1601.29</v>
      </c>
      <c r="C148" s="1">
        <f t="shared" si="8"/>
        <v>-2.3328935952819925E-3</v>
      </c>
      <c r="D148" s="1">
        <f t="shared" si="9"/>
        <v>-2.3328935952819925E-3</v>
      </c>
      <c r="E148" s="1">
        <f t="shared" si="10"/>
        <v>5.4423925269077406E-6</v>
      </c>
      <c r="F148" s="1">
        <f t="shared" si="11"/>
        <v>1.1061773428674269E-8</v>
      </c>
    </row>
    <row r="149" spans="1:6" x14ac:dyDescent="0.35">
      <c r="A149" s="5">
        <v>45441</v>
      </c>
      <c r="B149" s="6">
        <v>1605.03</v>
      </c>
      <c r="C149" s="1">
        <f t="shared" si="8"/>
        <v>-3.7126561987586831E-3</v>
      </c>
      <c r="D149" s="1">
        <f t="shared" si="9"/>
        <v>-3.7126561987586831E-3</v>
      </c>
      <c r="E149" s="1">
        <f t="shared" si="10"/>
        <v>1.3783816050181273E-5</v>
      </c>
      <c r="F149" s="1">
        <f t="shared" si="11"/>
        <v>2.8015886280856247E-8</v>
      </c>
    </row>
    <row r="150" spans="1:6" x14ac:dyDescent="0.35">
      <c r="A150" s="5">
        <v>45439</v>
      </c>
      <c r="B150" s="6">
        <v>1611</v>
      </c>
      <c r="C150" s="1">
        <f t="shared" si="8"/>
        <v>-1.0551895161199866E-4</v>
      </c>
      <c r="D150" s="1">
        <f t="shared" si="9"/>
        <v>-1.0551895161199866E-4</v>
      </c>
      <c r="E150" s="1">
        <f t="shared" si="10"/>
        <v>1.1134249149295315E-8</v>
      </c>
      <c r="F150" s="1">
        <f t="shared" si="11"/>
        <v>2.2630587701819746E-11</v>
      </c>
    </row>
    <row r="151" spans="1:6" x14ac:dyDescent="0.35">
      <c r="A151" s="5">
        <v>45436</v>
      </c>
      <c r="B151" s="6">
        <v>1611.17</v>
      </c>
      <c r="C151" s="1">
        <f t="shared" si="8"/>
        <v>2.7797659772565542E-2</v>
      </c>
      <c r="D151" s="1">
        <f t="shared" si="9"/>
        <v>2.7797659772565542E-2</v>
      </c>
      <c r="E151" s="1">
        <f t="shared" si="10"/>
        <v>7.7270988883130858E-4</v>
      </c>
      <c r="F151" s="1">
        <f t="shared" si="11"/>
        <v>1.57054855453518E-6</v>
      </c>
    </row>
    <row r="152" spans="1:6" x14ac:dyDescent="0.35">
      <c r="A152" s="5">
        <v>45435</v>
      </c>
      <c r="B152" s="6">
        <v>1567</v>
      </c>
      <c r="C152" s="1">
        <f t="shared" si="8"/>
        <v>-8.1922609882248767E-3</v>
      </c>
      <c r="D152" s="1">
        <f t="shared" si="9"/>
        <v>-8.1922609882248767E-3</v>
      </c>
      <c r="E152" s="1">
        <f t="shared" si="10"/>
        <v>6.7113140099191233E-5</v>
      </c>
      <c r="F152" s="1">
        <f t="shared" si="11"/>
        <v>1.3640882133981959E-7</v>
      </c>
    </row>
    <row r="153" spans="1:6" x14ac:dyDescent="0.35">
      <c r="A153" s="5">
        <v>45434</v>
      </c>
      <c r="B153" s="6">
        <v>1579.89</v>
      </c>
      <c r="C153" s="1">
        <f t="shared" si="8"/>
        <v>4.6216426646852107E-4</v>
      </c>
      <c r="D153" s="1">
        <f t="shared" si="9"/>
        <v>4.6216426646852107E-4</v>
      </c>
      <c r="E153" s="1">
        <f t="shared" si="10"/>
        <v>2.1359580920038616E-7</v>
      </c>
      <c r="F153" s="1">
        <f t="shared" si="11"/>
        <v>4.3413782357802063E-10</v>
      </c>
    </row>
    <row r="154" spans="1:6" x14ac:dyDescent="0.35">
      <c r="A154" s="5">
        <v>45433</v>
      </c>
      <c r="B154" s="6">
        <v>1579.16</v>
      </c>
      <c r="C154" s="1">
        <f t="shared" si="8"/>
        <v>-2.4693625054634393E-4</v>
      </c>
      <c r="D154" s="1">
        <f t="shared" si="9"/>
        <v>-2.4693625054634393E-4</v>
      </c>
      <c r="E154" s="1">
        <f t="shared" si="10"/>
        <v>6.0977511833886749E-8</v>
      </c>
      <c r="F154" s="1">
        <f t="shared" si="11"/>
        <v>1.2393803218269666E-10</v>
      </c>
    </row>
    <row r="155" spans="1:6" x14ac:dyDescent="0.35">
      <c r="A155" s="5">
        <v>45432</v>
      </c>
      <c r="B155" s="6">
        <v>1579.55</v>
      </c>
      <c r="C155" s="1">
        <f t="shared" si="8"/>
        <v>-5.0708478695906988E-3</v>
      </c>
      <c r="D155" s="1">
        <f t="shared" si="9"/>
        <v>-5.0708478695906988E-3</v>
      </c>
      <c r="E155" s="1">
        <f t="shared" si="10"/>
        <v>2.5713498116532528E-5</v>
      </c>
      <c r="F155" s="1">
        <f t="shared" si="11"/>
        <v>5.2263207553927902E-8</v>
      </c>
    </row>
    <row r="156" spans="1:6" x14ac:dyDescent="0.35">
      <c r="A156" s="5">
        <v>45429</v>
      </c>
      <c r="B156" s="6">
        <v>1587.58</v>
      </c>
      <c r="C156" s="1">
        <f t="shared" si="8"/>
        <v>3.7043039370196706E-3</v>
      </c>
      <c r="D156" s="1">
        <f t="shared" si="9"/>
        <v>3.7043039370196706E-3</v>
      </c>
      <c r="E156" s="1">
        <f t="shared" si="10"/>
        <v>1.3721867657819432E-5</v>
      </c>
      <c r="F156" s="1">
        <f t="shared" si="11"/>
        <v>2.7889974914267139E-8</v>
      </c>
    </row>
    <row r="157" spans="1:6" x14ac:dyDescent="0.35">
      <c r="A157" s="5">
        <v>45428</v>
      </c>
      <c r="B157" s="6">
        <v>1581.71</v>
      </c>
      <c r="C157" s="1">
        <f t="shared" si="8"/>
        <v>-3.3389012655145986E-3</v>
      </c>
      <c r="D157" s="1">
        <f t="shared" si="9"/>
        <v>-3.3389012655145986E-3</v>
      </c>
      <c r="E157" s="1">
        <f t="shared" si="10"/>
        <v>1.1148261660854988E-5</v>
      </c>
      <c r="F157" s="1">
        <f t="shared" si="11"/>
        <v>2.2659068416371926E-8</v>
      </c>
    </row>
    <row r="158" spans="1:6" x14ac:dyDescent="0.35">
      <c r="A158" s="5">
        <v>45427</v>
      </c>
      <c r="B158" s="6">
        <v>1587</v>
      </c>
      <c r="C158" s="1">
        <f t="shared" si="8"/>
        <v>0</v>
      </c>
      <c r="D158" s="1">
        <f t="shared" si="9"/>
        <v>0</v>
      </c>
      <c r="E158" s="1">
        <f t="shared" si="10"/>
        <v>0</v>
      </c>
      <c r="F158" s="1">
        <f t="shared" si="11"/>
        <v>0</v>
      </c>
    </row>
    <row r="159" spans="1:6" x14ac:dyDescent="0.35">
      <c r="A159" s="5">
        <v>45426</v>
      </c>
      <c r="B159" s="6">
        <v>1587</v>
      </c>
      <c r="C159" s="1">
        <f t="shared" si="8"/>
        <v>1.9489679480701818E-3</v>
      </c>
      <c r="D159" s="1">
        <f t="shared" si="9"/>
        <v>1.9489679480701818E-3</v>
      </c>
      <c r="E159" s="1">
        <f t="shared" si="10"/>
        <v>3.7984760626048949E-6</v>
      </c>
      <c r="F159" s="1">
        <f t="shared" si="11"/>
        <v>7.7204798020424691E-9</v>
      </c>
    </row>
    <row r="160" spans="1:6" x14ac:dyDescent="0.35">
      <c r="A160" s="5">
        <v>45425</v>
      </c>
      <c r="B160" s="6">
        <v>1583.91</v>
      </c>
      <c r="C160" s="1">
        <f t="shared" si="8"/>
        <v>-2.0560825639618159E-3</v>
      </c>
      <c r="D160" s="1">
        <f t="shared" si="9"/>
        <v>-2.0560825639618159E-3</v>
      </c>
      <c r="E160" s="1">
        <f t="shared" si="10"/>
        <v>4.2274755098277949E-6</v>
      </c>
      <c r="F160" s="1">
        <f t="shared" si="11"/>
        <v>8.5924298980239729E-9</v>
      </c>
    </row>
    <row r="161" spans="1:6" x14ac:dyDescent="0.35">
      <c r="A161" s="5">
        <v>45422</v>
      </c>
      <c r="B161" s="6">
        <v>1587.17</v>
      </c>
      <c r="C161" s="1">
        <f t="shared" si="8"/>
        <v>1.860095791185476E-2</v>
      </c>
      <c r="D161" s="1">
        <f t="shared" si="9"/>
        <v>1.860095791185476E-2</v>
      </c>
      <c r="E161" s="1">
        <f t="shared" si="10"/>
        <v>3.4599563523859218E-4</v>
      </c>
      <c r="F161" s="1">
        <f t="shared" si="11"/>
        <v>7.0324316105404914E-7</v>
      </c>
    </row>
    <row r="162" spans="1:6" x14ac:dyDescent="0.35">
      <c r="A162" s="5">
        <v>45421</v>
      </c>
      <c r="B162" s="6">
        <v>1557.92</v>
      </c>
      <c r="C162" s="1">
        <f t="shared" si="8"/>
        <v>-3.0289158622372723E-2</v>
      </c>
      <c r="D162" s="1">
        <f t="shared" si="9"/>
        <v>-3.0289158622372723E-2</v>
      </c>
      <c r="E162" s="1">
        <f t="shared" si="10"/>
        <v>9.1743313005125584E-4</v>
      </c>
      <c r="F162" s="1">
        <f t="shared" si="11"/>
        <v>1.8647014838440159E-6</v>
      </c>
    </row>
    <row r="163" spans="1:6" x14ac:dyDescent="0.35">
      <c r="A163" s="5">
        <v>45420</v>
      </c>
      <c r="B163" s="6">
        <v>1605.83</v>
      </c>
      <c r="C163" s="1">
        <f t="shared" si="8"/>
        <v>-1.9925404333708715E-4</v>
      </c>
      <c r="D163" s="1">
        <f t="shared" si="9"/>
        <v>-1.9925404333708715E-4</v>
      </c>
      <c r="E163" s="1">
        <f t="shared" si="10"/>
        <v>3.9702173786177805E-8</v>
      </c>
      <c r="F163" s="1">
        <f t="shared" si="11"/>
        <v>8.069547517515814E-11</v>
      </c>
    </row>
    <row r="164" spans="1:6" x14ac:dyDescent="0.35">
      <c r="A164" s="5">
        <v>45419</v>
      </c>
      <c r="B164" s="6">
        <v>1606.15</v>
      </c>
      <c r="C164" s="1">
        <f t="shared" si="8"/>
        <v>-6.6212462305512143E-3</v>
      </c>
      <c r="D164" s="1">
        <f t="shared" si="9"/>
        <v>-6.6212462305512143E-3</v>
      </c>
      <c r="E164" s="1">
        <f t="shared" si="10"/>
        <v>4.3840901645588663E-5</v>
      </c>
      <c r="F164" s="1">
        <f t="shared" si="11"/>
        <v>8.9107523669895657E-8</v>
      </c>
    </row>
    <row r="165" spans="1:6" x14ac:dyDescent="0.35">
      <c r="A165" s="5">
        <v>45418</v>
      </c>
      <c r="B165" s="6">
        <v>1616.82</v>
      </c>
      <c r="C165" s="1">
        <f t="shared" si="8"/>
        <v>1.0845202996360182E-2</v>
      </c>
      <c r="D165" s="1">
        <f t="shared" si="9"/>
        <v>1.0845202996360182E-2</v>
      </c>
      <c r="E165" s="1">
        <f t="shared" si="10"/>
        <v>1.1761842803225986E-4</v>
      </c>
      <c r="F165" s="1">
        <f t="shared" si="11"/>
        <v>2.3906184559402409E-7</v>
      </c>
    </row>
    <row r="166" spans="1:6" x14ac:dyDescent="0.35">
      <c r="A166" s="5">
        <v>45415</v>
      </c>
      <c r="B166" s="6">
        <v>1599.38</v>
      </c>
      <c r="C166" s="1">
        <f t="shared" si="8"/>
        <v>1.4203081389908845E-3</v>
      </c>
      <c r="D166" s="1">
        <f t="shared" si="9"/>
        <v>1.4203081389908845E-3</v>
      </c>
      <c r="E166" s="1">
        <f t="shared" si="10"/>
        <v>2.0172752096837495E-6</v>
      </c>
      <c r="F166" s="1">
        <f t="shared" si="11"/>
        <v>4.1001528652108731E-9</v>
      </c>
    </row>
    <row r="167" spans="1:6" x14ac:dyDescent="0.35">
      <c r="A167" s="5">
        <v>45414</v>
      </c>
      <c r="B167" s="6">
        <v>1597.11</v>
      </c>
      <c r="C167" s="1">
        <f t="shared" si="8"/>
        <v>-8.0384329871526199E-3</v>
      </c>
      <c r="D167" s="1">
        <f t="shared" si="9"/>
        <v>-8.0384329871526199E-3</v>
      </c>
      <c r="E167" s="1">
        <f t="shared" si="10"/>
        <v>6.4616404888943397E-5</v>
      </c>
      <c r="F167" s="1">
        <f t="shared" si="11"/>
        <v>1.3133415627834023E-7</v>
      </c>
    </row>
    <row r="168" spans="1:6" x14ac:dyDescent="0.35">
      <c r="A168" s="5">
        <v>45412</v>
      </c>
      <c r="B168" s="6">
        <v>1610</v>
      </c>
      <c r="C168" s="1">
        <f t="shared" si="8"/>
        <v>-6.1857973893628664E-3</v>
      </c>
      <c r="D168" s="1">
        <f t="shared" si="9"/>
        <v>-6.1857973893628664E-3</v>
      </c>
      <c r="E168" s="1">
        <f t="shared" si="10"/>
        <v>3.8264089342248455E-5</v>
      </c>
      <c r="F168" s="1">
        <f t="shared" si="11"/>
        <v>7.7772539313513125E-8</v>
      </c>
    </row>
    <row r="169" spans="1:6" x14ac:dyDescent="0.35">
      <c r="A169" s="5">
        <v>45411</v>
      </c>
      <c r="B169" s="6">
        <v>1619.99</v>
      </c>
      <c r="C169" s="1">
        <f t="shared" si="8"/>
        <v>1.8346395170799865E-2</v>
      </c>
      <c r="D169" s="1">
        <f t="shared" si="9"/>
        <v>1.8346395170799865E-2</v>
      </c>
      <c r="E169" s="1">
        <f t="shared" si="10"/>
        <v>3.3659021576314861E-4</v>
      </c>
      <c r="F169" s="1">
        <f t="shared" si="11"/>
        <v>6.8412645480314761E-7</v>
      </c>
    </row>
    <row r="170" spans="1:6" x14ac:dyDescent="0.35">
      <c r="A170" s="5">
        <v>45408</v>
      </c>
      <c r="B170" s="6">
        <v>1590.54</v>
      </c>
      <c r="C170" s="1">
        <f t="shared" si="8"/>
        <v>1.8438404921763878E-3</v>
      </c>
      <c r="D170" s="1">
        <f t="shared" si="9"/>
        <v>1.8438404921763878E-3</v>
      </c>
      <c r="E170" s="1">
        <f t="shared" si="10"/>
        <v>3.3997477605892637E-6</v>
      </c>
      <c r="F170" s="1">
        <f t="shared" si="11"/>
        <v>6.9100564239619178E-9</v>
      </c>
    </row>
    <row r="171" spans="1:6" x14ac:dyDescent="0.35">
      <c r="A171" s="5">
        <v>45407</v>
      </c>
      <c r="B171" s="6">
        <v>1587.61</v>
      </c>
      <c r="C171" s="1">
        <f t="shared" si="8"/>
        <v>3.8429917848644579E-4</v>
      </c>
      <c r="D171" s="1">
        <f t="shared" si="9"/>
        <v>3.8429917848644579E-4</v>
      </c>
      <c r="E171" s="1">
        <f t="shared" si="10"/>
        <v>1.476858585853571E-7</v>
      </c>
      <c r="F171" s="1">
        <f t="shared" si="11"/>
        <v>3.001745093198315E-10</v>
      </c>
    </row>
    <row r="172" spans="1:6" x14ac:dyDescent="0.35">
      <c r="A172" s="5">
        <v>45406</v>
      </c>
      <c r="B172" s="6">
        <v>1587</v>
      </c>
      <c r="C172" s="1">
        <f t="shared" si="8"/>
        <v>2.5207965850667171E-4</v>
      </c>
      <c r="D172" s="1">
        <f t="shared" si="9"/>
        <v>2.5207965850667171E-4</v>
      </c>
      <c r="E172" s="1">
        <f t="shared" si="10"/>
        <v>6.3544154232840231E-8</v>
      </c>
      <c r="F172" s="1">
        <f t="shared" si="11"/>
        <v>1.2915478502609802E-10</v>
      </c>
    </row>
    <row r="173" spans="1:6" x14ac:dyDescent="0.35">
      <c r="A173" s="5">
        <v>45405</v>
      </c>
      <c r="B173" s="6">
        <v>1586.6</v>
      </c>
      <c r="C173" s="1">
        <f t="shared" si="8"/>
        <v>-2.583808358815363E-4</v>
      </c>
      <c r="D173" s="1">
        <f t="shared" si="9"/>
        <v>-2.583808358815363E-4</v>
      </c>
      <c r="E173" s="1">
        <f t="shared" si="10"/>
        <v>6.6760656350841398E-8</v>
      </c>
      <c r="F173" s="1">
        <f t="shared" si="11"/>
        <v>1.3569239095699471E-10</v>
      </c>
    </row>
    <row r="174" spans="1:6" x14ac:dyDescent="0.35">
      <c r="A174" s="5">
        <v>45404</v>
      </c>
      <c r="B174" s="6">
        <v>1587.01</v>
      </c>
      <c r="C174" s="1">
        <f t="shared" si="8"/>
        <v>3.9017171574620246E-3</v>
      </c>
      <c r="D174" s="1">
        <f t="shared" si="9"/>
        <v>3.9017171574620246E-3</v>
      </c>
      <c r="E174" s="1">
        <f t="shared" si="10"/>
        <v>1.5223396776833541E-5</v>
      </c>
      <c r="F174" s="1">
        <f t="shared" si="11"/>
        <v>3.0941863367547851E-8</v>
      </c>
    </row>
    <row r="175" spans="1:6" x14ac:dyDescent="0.35">
      <c r="A175" s="5">
        <v>45401</v>
      </c>
      <c r="B175" s="6">
        <v>1580.83</v>
      </c>
      <c r="C175" s="1">
        <f t="shared" si="8"/>
        <v>-6.3237909438588558E-4</v>
      </c>
      <c r="D175" s="1">
        <f t="shared" si="9"/>
        <v>-6.3237909438588558E-4</v>
      </c>
      <c r="E175" s="1">
        <f t="shared" si="10"/>
        <v>3.9990331901631279E-7</v>
      </c>
      <c r="F175" s="1">
        <f t="shared" si="11"/>
        <v>8.1281162401689596E-10</v>
      </c>
    </row>
    <row r="176" spans="1:6" x14ac:dyDescent="0.35">
      <c r="A176" s="5">
        <v>45400</v>
      </c>
      <c r="B176" s="6">
        <v>1581.83</v>
      </c>
      <c r="C176" s="1">
        <f t="shared" si="8"/>
        <v>-3.2693380630762206E-3</v>
      </c>
      <c r="D176" s="1">
        <f t="shared" si="9"/>
        <v>-3.2693380630762206E-3</v>
      </c>
      <c r="E176" s="1">
        <f t="shared" si="10"/>
        <v>1.0688571370678974E-5</v>
      </c>
      <c r="F176" s="1">
        <f t="shared" si="11"/>
        <v>2.1724738558290596E-8</v>
      </c>
    </row>
    <row r="177" spans="1:6" x14ac:dyDescent="0.35">
      <c r="A177" s="5">
        <v>45399</v>
      </c>
      <c r="B177" s="6">
        <v>1587.01</v>
      </c>
      <c r="C177" s="1">
        <f t="shared" si="8"/>
        <v>-3.7806230471298815E-5</v>
      </c>
      <c r="D177" s="1">
        <f t="shared" si="9"/>
        <v>-3.7806230471298815E-5</v>
      </c>
      <c r="E177" s="1">
        <f t="shared" si="10"/>
        <v>1.429311062448963E-9</v>
      </c>
      <c r="F177" s="1">
        <f t="shared" si="11"/>
        <v>2.9051037854653719E-12</v>
      </c>
    </row>
    <row r="178" spans="1:6" x14ac:dyDescent="0.35">
      <c r="A178" s="5">
        <v>45398</v>
      </c>
      <c r="B178" s="6">
        <v>1587.07</v>
      </c>
      <c r="C178" s="1">
        <f t="shared" si="8"/>
        <v>-5.5106944235022879E-3</v>
      </c>
      <c r="D178" s="1">
        <f t="shared" si="9"/>
        <v>-5.5106944235022879E-3</v>
      </c>
      <c r="E178" s="1">
        <f t="shared" si="10"/>
        <v>3.0367753029219214E-5</v>
      </c>
      <c r="F178" s="1">
        <f t="shared" si="11"/>
        <v>6.1723075262640681E-8</v>
      </c>
    </row>
    <row r="179" spans="1:6" x14ac:dyDescent="0.35">
      <c r="A179" s="5">
        <v>45397</v>
      </c>
      <c r="B179" s="6">
        <v>1595.84</v>
      </c>
      <c r="C179" s="1">
        <f t="shared" si="8"/>
        <v>4.7107976746000721E-3</v>
      </c>
      <c r="D179" s="1">
        <f t="shared" si="9"/>
        <v>4.7107976746000721E-3</v>
      </c>
      <c r="E179" s="1">
        <f t="shared" si="10"/>
        <v>2.2191614731017448E-5</v>
      </c>
      <c r="F179" s="1">
        <f t="shared" si="11"/>
        <v>4.5104907989872864E-8</v>
      </c>
    </row>
    <row r="180" spans="1:6" x14ac:dyDescent="0.35">
      <c r="A180" s="5">
        <v>45391</v>
      </c>
      <c r="B180" s="6">
        <v>1588.34</v>
      </c>
      <c r="C180" s="1">
        <f t="shared" si="8"/>
        <v>-1.9121186307202735E-3</v>
      </c>
      <c r="D180" s="1">
        <f t="shared" si="9"/>
        <v>-1.9121186307202735E-3</v>
      </c>
      <c r="E180" s="1">
        <f t="shared" si="10"/>
        <v>3.6561976579475738E-6</v>
      </c>
      <c r="F180" s="1">
        <f t="shared" si="11"/>
        <v>7.4312960527389709E-9</v>
      </c>
    </row>
    <row r="181" spans="1:6" x14ac:dyDescent="0.35">
      <c r="A181" s="5">
        <v>45390</v>
      </c>
      <c r="B181" s="6">
        <v>1591.38</v>
      </c>
      <c r="C181" s="1">
        <f t="shared" si="8"/>
        <v>2.7561227874687223E-3</v>
      </c>
      <c r="D181" s="1">
        <f t="shared" si="9"/>
        <v>2.7561227874687223E-3</v>
      </c>
      <c r="E181" s="1">
        <f t="shared" si="10"/>
        <v>7.5962128196043599E-6</v>
      </c>
      <c r="F181" s="1">
        <f t="shared" si="11"/>
        <v>1.5439456950415366E-8</v>
      </c>
    </row>
    <row r="182" spans="1:6" x14ac:dyDescent="0.35">
      <c r="A182" s="5">
        <v>45386</v>
      </c>
      <c r="B182" s="6">
        <v>1587</v>
      </c>
      <c r="C182" s="1">
        <f t="shared" si="8"/>
        <v>-3.2760858627498273E-4</v>
      </c>
      <c r="D182" s="1">
        <f t="shared" si="9"/>
        <v>-3.2760858627498273E-4</v>
      </c>
      <c r="E182" s="1">
        <f t="shared" si="10"/>
        <v>1.073273858010928E-7</v>
      </c>
      <c r="F182" s="1">
        <f t="shared" si="11"/>
        <v>2.1814509309165205E-10</v>
      </c>
    </row>
    <row r="183" spans="1:6" x14ac:dyDescent="0.35">
      <c r="A183" s="5">
        <v>45385</v>
      </c>
      <c r="B183" s="6">
        <v>1587.52</v>
      </c>
      <c r="C183" s="1">
        <f t="shared" si="8"/>
        <v>1.3552671708454991E-2</v>
      </c>
      <c r="D183" s="1">
        <f t="shared" si="9"/>
        <v>1.3552671708454991E-2</v>
      </c>
      <c r="E183" s="1">
        <f t="shared" si="10"/>
        <v>1.8367491043715635E-4</v>
      </c>
      <c r="F183" s="1">
        <f t="shared" si="11"/>
        <v>3.7332298869340721E-7</v>
      </c>
    </row>
    <row r="184" spans="1:6" x14ac:dyDescent="0.35">
      <c r="A184" s="5">
        <v>45384</v>
      </c>
      <c r="B184" s="6">
        <v>1566.15</v>
      </c>
      <c r="C184" s="1">
        <f t="shared" si="8"/>
        <v>-1.0865634094265155E-2</v>
      </c>
      <c r="D184" s="1">
        <f t="shared" si="9"/>
        <v>-1.0865634094265155E-2</v>
      </c>
      <c r="E184" s="1">
        <f t="shared" si="10"/>
        <v>1.1806200427045737E-4</v>
      </c>
      <c r="F184" s="1">
        <f t="shared" si="11"/>
        <v>2.3996342331393774E-7</v>
      </c>
    </row>
    <row r="185" spans="1:6" x14ac:dyDescent="0.35">
      <c r="A185" s="5">
        <v>45383</v>
      </c>
      <c r="B185" s="6">
        <v>1583.26</v>
      </c>
      <c r="C185" s="1">
        <f t="shared" si="8"/>
        <v>-3.7132695759946243E-3</v>
      </c>
      <c r="D185" s="1">
        <f t="shared" si="9"/>
        <v>-3.7132695759946243E-3</v>
      </c>
      <c r="E185" s="1">
        <f t="shared" si="10"/>
        <v>1.3788370944007298E-5</v>
      </c>
      <c r="F185" s="1">
        <f t="shared" si="11"/>
        <v>2.8025144195136784E-8</v>
      </c>
    </row>
    <row r="186" spans="1:6" x14ac:dyDescent="0.35">
      <c r="A186" s="5">
        <v>45380</v>
      </c>
      <c r="B186" s="6">
        <v>1589.15</v>
      </c>
      <c r="C186" s="1">
        <f t="shared" si="8"/>
        <v>1.1333229609087328E-3</v>
      </c>
      <c r="D186" s="1">
        <f t="shared" si="9"/>
        <v>1.1333229609087328E-3</v>
      </c>
      <c r="E186" s="1">
        <f t="shared" si="10"/>
        <v>1.2844209337229371E-6</v>
      </c>
      <c r="F186" s="1">
        <f t="shared" si="11"/>
        <v>2.6106116539084086E-9</v>
      </c>
    </row>
    <row r="187" spans="1:6" x14ac:dyDescent="0.35">
      <c r="A187" s="5">
        <v>45379</v>
      </c>
      <c r="B187" s="6">
        <v>1587.35</v>
      </c>
      <c r="C187" s="1">
        <f t="shared" si="8"/>
        <v>2.2051758717105572E-4</v>
      </c>
      <c r="D187" s="1">
        <f t="shared" si="9"/>
        <v>2.2051758717105572E-4</v>
      </c>
      <c r="E187" s="1">
        <f t="shared" si="10"/>
        <v>4.862800625174416E-8</v>
      </c>
      <c r="F187" s="1">
        <f t="shared" si="11"/>
        <v>9.8837411080780807E-11</v>
      </c>
    </row>
    <row r="188" spans="1:6" x14ac:dyDescent="0.35">
      <c r="A188" s="5">
        <v>45378</v>
      </c>
      <c r="B188" s="6">
        <v>1587</v>
      </c>
      <c r="C188" s="1">
        <f t="shared" si="8"/>
        <v>-1.5751752415017487E-4</v>
      </c>
      <c r="D188" s="1">
        <f t="shared" si="9"/>
        <v>-1.5751752415017487E-4</v>
      </c>
      <c r="E188" s="1">
        <f t="shared" si="10"/>
        <v>2.4811770414400924E-8</v>
      </c>
      <c r="F188" s="1">
        <f t="shared" si="11"/>
        <v>5.0430427671546595E-11</v>
      </c>
    </row>
    <row r="189" spans="1:6" x14ac:dyDescent="0.35">
      <c r="A189" s="5">
        <v>45377</v>
      </c>
      <c r="B189" s="6">
        <v>1587.25</v>
      </c>
      <c r="C189" s="1">
        <f t="shared" si="8"/>
        <v>1.4491520910479556E-4</v>
      </c>
      <c r="D189" s="1">
        <f t="shared" si="9"/>
        <v>1.4491520910479556E-4</v>
      </c>
      <c r="E189" s="1">
        <f t="shared" si="10"/>
        <v>2.1000417829886621E-8</v>
      </c>
      <c r="F189" s="1">
        <f t="shared" si="11"/>
        <v>4.2683776077005329E-11</v>
      </c>
    </row>
    <row r="190" spans="1:6" x14ac:dyDescent="0.35">
      <c r="A190" s="5">
        <v>45376</v>
      </c>
      <c r="B190" s="6">
        <v>1587.02</v>
      </c>
      <c r="C190" s="1">
        <f t="shared" si="8"/>
        <v>-2.3664181223777537E-3</v>
      </c>
      <c r="D190" s="1">
        <f t="shared" si="9"/>
        <v>-2.3664181223777537E-3</v>
      </c>
      <c r="E190" s="1">
        <f t="shared" si="10"/>
        <v>5.599934729917853E-6</v>
      </c>
      <c r="F190" s="1">
        <f t="shared" si="11"/>
        <v>1.1381981158369621E-8</v>
      </c>
    </row>
    <row r="191" spans="1:6" x14ac:dyDescent="0.35">
      <c r="A191" s="5">
        <v>45373</v>
      </c>
      <c r="B191" s="6">
        <v>1590.78</v>
      </c>
      <c r="C191" s="1">
        <f t="shared" si="8"/>
        <v>2.1207047174753085E-3</v>
      </c>
      <c r="D191" s="1">
        <f t="shared" si="9"/>
        <v>2.1207047174753085E-3</v>
      </c>
      <c r="E191" s="1">
        <f t="shared" si="10"/>
        <v>4.4973884987220277E-6</v>
      </c>
      <c r="F191" s="1">
        <f t="shared" si="11"/>
        <v>9.1410335339878618E-9</v>
      </c>
    </row>
    <row r="192" spans="1:6" x14ac:dyDescent="0.35">
      <c r="A192" s="5">
        <v>45372</v>
      </c>
      <c r="B192" s="6">
        <v>1587.41</v>
      </c>
      <c r="C192" s="1">
        <f t="shared" si="8"/>
        <v>-1.5799432366962682E-3</v>
      </c>
      <c r="D192" s="1">
        <f t="shared" si="9"/>
        <v>-1.5799432366962682E-3</v>
      </c>
      <c r="E192" s="1">
        <f t="shared" si="10"/>
        <v>2.4962206311822801E-6</v>
      </c>
      <c r="F192" s="1">
        <f t="shared" si="11"/>
        <v>5.0736191690696753E-9</v>
      </c>
    </row>
    <row r="193" spans="1:6" x14ac:dyDescent="0.35">
      <c r="A193" s="5">
        <v>45371</v>
      </c>
      <c r="B193" s="6">
        <v>1589.92</v>
      </c>
      <c r="C193" s="1">
        <f t="shared" si="8"/>
        <v>-3.6914773911272264E-3</v>
      </c>
      <c r="D193" s="1">
        <f t="shared" si="9"/>
        <v>-3.6914773911272264E-3</v>
      </c>
      <c r="E193" s="1">
        <f t="shared" si="10"/>
        <v>1.3627005329203474E-5</v>
      </c>
      <c r="F193" s="1">
        <f t="shared" si="11"/>
        <v>2.7697165303259093E-8</v>
      </c>
    </row>
    <row r="194" spans="1:6" x14ac:dyDescent="0.35">
      <c r="A194" s="5">
        <v>45370</v>
      </c>
      <c r="B194" s="6">
        <v>1595.8</v>
      </c>
      <c r="C194" s="1">
        <f t="shared" si="8"/>
        <v>3.0915405681655753E-2</v>
      </c>
      <c r="D194" s="1">
        <f t="shared" si="9"/>
        <v>3.0915405681655753E-2</v>
      </c>
      <c r="E194" s="1">
        <f t="shared" si="10"/>
        <v>9.5576230846135279E-4</v>
      </c>
      <c r="F194" s="1">
        <f t="shared" si="11"/>
        <v>1.9426063180108798E-6</v>
      </c>
    </row>
    <row r="195" spans="1:6" x14ac:dyDescent="0.35">
      <c r="A195" s="5">
        <v>45369</v>
      </c>
      <c r="B195" s="6">
        <v>1547.22</v>
      </c>
      <c r="C195" s="1">
        <f t="shared" si="8"/>
        <v>-5.9670892651133367E-3</v>
      </c>
      <c r="D195" s="1">
        <f t="shared" si="9"/>
        <v>-5.9670892651133367E-3</v>
      </c>
      <c r="E195" s="1">
        <f t="shared" si="10"/>
        <v>3.5606154297830824E-5</v>
      </c>
      <c r="F195" s="1">
        <f t="shared" si="11"/>
        <v>7.2370232312664279E-8</v>
      </c>
    </row>
    <row r="196" spans="1:6" x14ac:dyDescent="0.35">
      <c r="A196" s="5">
        <v>45366</v>
      </c>
      <c r="B196" s="6">
        <v>1556.48</v>
      </c>
      <c r="C196" s="1">
        <f t="shared" ref="C196:C259" si="12">LN(B196/B197)</f>
        <v>1.4144068086891103E-2</v>
      </c>
      <c r="D196" s="1">
        <f t="shared" ref="D196:D259" si="13">C196-$R$3</f>
        <v>1.4144068086891103E-2</v>
      </c>
      <c r="E196" s="1">
        <f t="shared" ref="E196:E259" si="14">D196^2</f>
        <v>2.0005466204661135E-4</v>
      </c>
      <c r="F196" s="1">
        <f t="shared" ref="F196:F259" si="15">E196/492</f>
        <v>4.0661516676140518E-7</v>
      </c>
    </row>
    <row r="197" spans="1:6" x14ac:dyDescent="0.35">
      <c r="A197" s="5">
        <v>45365</v>
      </c>
      <c r="B197" s="6">
        <v>1534.62</v>
      </c>
      <c r="C197" s="1">
        <f t="shared" si="12"/>
        <v>4.7027558552745321E-3</v>
      </c>
      <c r="D197" s="1">
        <f t="shared" si="13"/>
        <v>4.7027558552745321E-3</v>
      </c>
      <c r="E197" s="1">
        <f t="shared" si="14"/>
        <v>2.2115912634318897E-5</v>
      </c>
      <c r="F197" s="1">
        <f t="shared" si="15"/>
        <v>4.4951041939672557E-8</v>
      </c>
    </row>
    <row r="198" spans="1:6" x14ac:dyDescent="0.35">
      <c r="A198" s="5">
        <v>45364</v>
      </c>
      <c r="B198" s="6">
        <v>1527.42</v>
      </c>
      <c r="C198" s="1">
        <f t="shared" si="12"/>
        <v>-4.7679164435674975E-3</v>
      </c>
      <c r="D198" s="1">
        <f t="shared" si="13"/>
        <v>-4.7679164435674975E-3</v>
      </c>
      <c r="E198" s="1">
        <f t="shared" si="14"/>
        <v>2.2733027212841332E-5</v>
      </c>
      <c r="F198" s="1">
        <f t="shared" si="15"/>
        <v>4.620533986349864E-8</v>
      </c>
    </row>
    <row r="199" spans="1:6" x14ac:dyDescent="0.35">
      <c r="A199" s="5">
        <v>45363</v>
      </c>
      <c r="B199" s="6">
        <v>1534.72</v>
      </c>
      <c r="C199" s="1">
        <f t="shared" si="12"/>
        <v>-1.1518580848593715E-2</v>
      </c>
      <c r="D199" s="1">
        <f t="shared" si="13"/>
        <v>-1.1518580848593715E-2</v>
      </c>
      <c r="E199" s="1">
        <f t="shared" si="14"/>
        <v>1.326777047655899E-4</v>
      </c>
      <c r="F199" s="1">
        <f t="shared" si="15"/>
        <v>2.6967013163737784E-7</v>
      </c>
    </row>
    <row r="200" spans="1:6" x14ac:dyDescent="0.35">
      <c r="A200" s="5">
        <v>45362</v>
      </c>
      <c r="B200" s="6">
        <v>1552.5</v>
      </c>
      <c r="C200" s="1">
        <f t="shared" si="12"/>
        <v>-1.0686719228915143E-3</v>
      </c>
      <c r="D200" s="1">
        <f t="shared" si="13"/>
        <v>-1.0686719228915143E-3</v>
      </c>
      <c r="E200" s="1">
        <f t="shared" si="14"/>
        <v>1.1420596787766467E-6</v>
      </c>
      <c r="F200" s="1">
        <f t="shared" si="15"/>
        <v>2.3212595097086314E-9</v>
      </c>
    </row>
    <row r="201" spans="1:6" x14ac:dyDescent="0.35">
      <c r="A201" s="5">
        <v>45359</v>
      </c>
      <c r="B201" s="6">
        <v>1554.16</v>
      </c>
      <c r="C201" s="1">
        <f t="shared" si="12"/>
        <v>4.6111710542402597E-3</v>
      </c>
      <c r="D201" s="1">
        <f t="shared" si="13"/>
        <v>4.6111710542402597E-3</v>
      </c>
      <c r="E201" s="1">
        <f t="shared" si="14"/>
        <v>2.1262898491463228E-5</v>
      </c>
      <c r="F201" s="1">
        <f t="shared" si="15"/>
        <v>4.3217273356632575E-8</v>
      </c>
    </row>
    <row r="202" spans="1:6" x14ac:dyDescent="0.35">
      <c r="A202" s="5">
        <v>45358</v>
      </c>
      <c r="B202" s="6">
        <v>1547.01</v>
      </c>
      <c r="C202" s="1">
        <f t="shared" si="12"/>
        <v>-1.5179067431915013E-3</v>
      </c>
      <c r="D202" s="1">
        <f t="shared" si="13"/>
        <v>-1.5179067431915013E-3</v>
      </c>
      <c r="E202" s="1">
        <f t="shared" si="14"/>
        <v>2.3040408810262303E-6</v>
      </c>
      <c r="F202" s="1">
        <f t="shared" si="15"/>
        <v>4.6830099207850209E-9</v>
      </c>
    </row>
    <row r="203" spans="1:6" x14ac:dyDescent="0.35">
      <c r="A203" s="5">
        <v>45357</v>
      </c>
      <c r="B203" s="6">
        <v>1549.36</v>
      </c>
      <c r="C203" s="1">
        <f t="shared" si="12"/>
        <v>-2.6363215078310802E-3</v>
      </c>
      <c r="D203" s="1">
        <f t="shared" si="13"/>
        <v>-2.6363215078310802E-3</v>
      </c>
      <c r="E203" s="1">
        <f t="shared" si="14"/>
        <v>6.9501910926527399E-6</v>
      </c>
      <c r="F203" s="1">
        <f t="shared" si="15"/>
        <v>1.4126404659863293E-8</v>
      </c>
    </row>
    <row r="204" spans="1:6" x14ac:dyDescent="0.35">
      <c r="A204" s="5">
        <v>45356</v>
      </c>
      <c r="B204" s="6">
        <v>1553.45</v>
      </c>
      <c r="C204" s="1">
        <f t="shared" si="12"/>
        <v>-6.7428024033213104E-3</v>
      </c>
      <c r="D204" s="1">
        <f t="shared" si="13"/>
        <v>-6.7428024033213104E-3</v>
      </c>
      <c r="E204" s="1">
        <f t="shared" si="14"/>
        <v>4.546538425023564E-5</v>
      </c>
      <c r="F204" s="1">
        <f t="shared" si="15"/>
        <v>9.2409317581779751E-8</v>
      </c>
    </row>
    <row r="205" spans="1:6" x14ac:dyDescent="0.35">
      <c r="A205" s="5">
        <v>45355</v>
      </c>
      <c r="B205" s="6">
        <v>1563.96</v>
      </c>
      <c r="C205" s="1">
        <f t="shared" si="12"/>
        <v>1.1446628653416384E-2</v>
      </c>
      <c r="D205" s="1">
        <f t="shared" si="13"/>
        <v>1.1446628653416384E-2</v>
      </c>
      <c r="E205" s="1">
        <f t="shared" si="14"/>
        <v>1.3102530752921298E-4</v>
      </c>
      <c r="F205" s="1">
        <f t="shared" si="15"/>
        <v>2.6631160066913209E-7</v>
      </c>
    </row>
    <row r="206" spans="1:6" x14ac:dyDescent="0.35">
      <c r="A206" s="5">
        <v>45352</v>
      </c>
      <c r="B206" s="6">
        <v>1546.16</v>
      </c>
      <c r="C206" s="1">
        <f t="shared" si="12"/>
        <v>1.2849313343663332E-2</v>
      </c>
      <c r="D206" s="1">
        <f t="shared" si="13"/>
        <v>1.2849313343663332E-2</v>
      </c>
      <c r="E206" s="1">
        <f t="shared" si="14"/>
        <v>1.6510485340364456E-4</v>
      </c>
      <c r="F206" s="1">
        <f t="shared" si="15"/>
        <v>3.355789703326109E-7</v>
      </c>
    </row>
    <row r="207" spans="1:6" x14ac:dyDescent="0.35">
      <c r="A207" s="5">
        <v>45351</v>
      </c>
      <c r="B207" s="6">
        <v>1526.42</v>
      </c>
      <c r="C207" s="1">
        <f t="shared" si="12"/>
        <v>-6.8764758480176701E-4</v>
      </c>
      <c r="D207" s="1">
        <f t="shared" si="13"/>
        <v>-6.8764758480176701E-4</v>
      </c>
      <c r="E207" s="1">
        <f t="shared" si="14"/>
        <v>4.7285920088370336E-7</v>
      </c>
      <c r="F207" s="1">
        <f t="shared" si="15"/>
        <v>9.6109593675549471E-10</v>
      </c>
    </row>
    <row r="208" spans="1:6" x14ac:dyDescent="0.35">
      <c r="A208" s="5">
        <v>45350</v>
      </c>
      <c r="B208" s="6">
        <v>1527.47</v>
      </c>
      <c r="C208" s="1">
        <f t="shared" si="12"/>
        <v>8.4547918571496131E-3</v>
      </c>
      <c r="D208" s="1">
        <f t="shared" si="13"/>
        <v>8.4547918571496131E-3</v>
      </c>
      <c r="E208" s="1">
        <f t="shared" si="14"/>
        <v>7.1483505347723404E-5</v>
      </c>
      <c r="F208" s="1">
        <f t="shared" si="15"/>
        <v>1.4529167753602317E-7</v>
      </c>
    </row>
    <row r="209" spans="1:6" x14ac:dyDescent="0.35">
      <c r="A209" s="5">
        <v>45349</v>
      </c>
      <c r="B209" s="6">
        <v>1514.61</v>
      </c>
      <c r="C209" s="1">
        <f t="shared" si="12"/>
        <v>1.2552358187919743E-3</v>
      </c>
      <c r="D209" s="1">
        <f t="shared" si="13"/>
        <v>1.2552358187919743E-3</v>
      </c>
      <c r="E209" s="1">
        <f t="shared" si="14"/>
        <v>1.5756169607783582E-6</v>
      </c>
      <c r="F209" s="1">
        <f t="shared" si="15"/>
        <v>3.2024734975169881E-9</v>
      </c>
    </row>
    <row r="210" spans="1:6" x14ac:dyDescent="0.35">
      <c r="A210" s="5">
        <v>45348</v>
      </c>
      <c r="B210" s="6">
        <v>1512.71</v>
      </c>
      <c r="C210" s="1">
        <f t="shared" si="12"/>
        <v>1.6241339326636975E-2</v>
      </c>
      <c r="D210" s="1">
        <f t="shared" si="13"/>
        <v>1.6241339326636975E-2</v>
      </c>
      <c r="E210" s="1">
        <f t="shared" si="14"/>
        <v>2.637811031229648E-4</v>
      </c>
      <c r="F210" s="1">
        <f t="shared" si="15"/>
        <v>5.3614045350196097E-7</v>
      </c>
    </row>
    <row r="211" spans="1:6" x14ac:dyDescent="0.35">
      <c r="A211" s="5">
        <v>45345</v>
      </c>
      <c r="B211" s="6">
        <v>1488.34</v>
      </c>
      <c r="C211" s="1">
        <f t="shared" si="12"/>
        <v>1.5116980210039386E-2</v>
      </c>
      <c r="D211" s="1">
        <f t="shared" si="13"/>
        <v>1.5116980210039386E-2</v>
      </c>
      <c r="E211" s="1">
        <f t="shared" si="14"/>
        <v>2.2852309067072243E-4</v>
      </c>
      <c r="F211" s="1">
        <f t="shared" si="15"/>
        <v>4.6447782656650902E-7</v>
      </c>
    </row>
    <row r="212" spans="1:6" x14ac:dyDescent="0.35">
      <c r="A212" s="5">
        <v>45344</v>
      </c>
      <c r="B212" s="6">
        <v>1466.01</v>
      </c>
      <c r="C212" s="1">
        <f t="shared" si="12"/>
        <v>-5.4471028695158796E-2</v>
      </c>
      <c r="D212" s="1">
        <f t="shared" si="13"/>
        <v>-5.4471028695158796E-2</v>
      </c>
      <c r="E212" s="1">
        <f t="shared" si="14"/>
        <v>2.9670929671088129E-3</v>
      </c>
      <c r="F212" s="1">
        <f t="shared" si="15"/>
        <v>6.0306767624162861E-6</v>
      </c>
    </row>
    <row r="213" spans="1:6" x14ac:dyDescent="0.35">
      <c r="A213" s="5">
        <v>45343</v>
      </c>
      <c r="B213" s="6">
        <v>1548.08</v>
      </c>
      <c r="C213" s="1">
        <f t="shared" si="12"/>
        <v>3.5277281718224529E-2</v>
      </c>
      <c r="D213" s="1">
        <f t="shared" si="13"/>
        <v>3.5277281718224529E-2</v>
      </c>
      <c r="E213" s="1">
        <f t="shared" si="14"/>
        <v>1.2444866054269787E-3</v>
      </c>
      <c r="F213" s="1">
        <f t="shared" si="15"/>
        <v>2.5294443199735337E-6</v>
      </c>
    </row>
    <row r="214" spans="1:6" x14ac:dyDescent="0.35">
      <c r="A214" s="5">
        <v>45342</v>
      </c>
      <c r="B214" s="6">
        <v>1494.42</v>
      </c>
      <c r="C214" s="1">
        <f t="shared" si="12"/>
        <v>-5.0194341058375667E-3</v>
      </c>
      <c r="D214" s="1">
        <f t="shared" si="13"/>
        <v>-5.0194341058375667E-3</v>
      </c>
      <c r="E214" s="1">
        <f t="shared" si="14"/>
        <v>2.5194718742845374E-5</v>
      </c>
      <c r="F214" s="1">
        <f t="shared" si="15"/>
        <v>5.1208777932612548E-8</v>
      </c>
    </row>
    <row r="215" spans="1:6" x14ac:dyDescent="0.35">
      <c r="A215" s="5">
        <v>45341</v>
      </c>
      <c r="B215" s="6">
        <v>1501.94</v>
      </c>
      <c r="C215" s="1">
        <f t="shared" si="12"/>
        <v>3.4738980519630883E-2</v>
      </c>
      <c r="D215" s="1">
        <f t="shared" si="13"/>
        <v>3.4738980519630883E-2</v>
      </c>
      <c r="E215" s="1">
        <f t="shared" si="14"/>
        <v>1.2067967675432939E-3</v>
      </c>
      <c r="F215" s="1">
        <f t="shared" si="15"/>
        <v>2.4528389584213291E-6</v>
      </c>
    </row>
    <row r="216" spans="1:6" x14ac:dyDescent="0.35">
      <c r="A216" s="5">
        <v>45338</v>
      </c>
      <c r="B216" s="6">
        <v>1450.66</v>
      </c>
      <c r="C216" s="1">
        <f t="shared" si="12"/>
        <v>-1.8177164535088785E-2</v>
      </c>
      <c r="D216" s="1">
        <f t="shared" si="13"/>
        <v>-1.8177164535088785E-2</v>
      </c>
      <c r="E216" s="1">
        <f t="shared" si="14"/>
        <v>3.3040931053568949E-4</v>
      </c>
      <c r="F216" s="1">
        <f t="shared" si="15"/>
        <v>6.7156363930018189E-7</v>
      </c>
    </row>
    <row r="217" spans="1:6" x14ac:dyDescent="0.35">
      <c r="A217" s="5">
        <v>45337</v>
      </c>
      <c r="B217" s="6">
        <v>1477.27</v>
      </c>
      <c r="C217" s="1">
        <f t="shared" si="12"/>
        <v>-2.7369152482576001E-2</v>
      </c>
      <c r="D217" s="1">
        <f t="shared" si="13"/>
        <v>-2.7369152482576001E-2</v>
      </c>
      <c r="E217" s="1">
        <f t="shared" si="14"/>
        <v>7.4907050761449602E-4</v>
      </c>
      <c r="F217" s="1">
        <f t="shared" si="15"/>
        <v>1.5225010317367805E-6</v>
      </c>
    </row>
    <row r="218" spans="1:6" x14ac:dyDescent="0.35">
      <c r="A218" s="5">
        <v>45336</v>
      </c>
      <c r="B218" s="6">
        <v>1518.26</v>
      </c>
      <c r="C218" s="1">
        <f t="shared" si="12"/>
        <v>2.5462045566469575E-2</v>
      </c>
      <c r="D218" s="1">
        <f t="shared" si="13"/>
        <v>2.5462045566469575E-2</v>
      </c>
      <c r="E218" s="1">
        <f t="shared" si="14"/>
        <v>6.4831576442897292E-4</v>
      </c>
      <c r="F218" s="1">
        <f t="shared" si="15"/>
        <v>1.317714968351571E-6</v>
      </c>
    </row>
    <row r="219" spans="1:6" x14ac:dyDescent="0.35">
      <c r="A219" s="5">
        <v>45335</v>
      </c>
      <c r="B219" s="6">
        <v>1480.09</v>
      </c>
      <c r="C219" s="1">
        <f t="shared" si="12"/>
        <v>9.2174683691127104E-3</v>
      </c>
      <c r="D219" s="1">
        <f t="shared" si="13"/>
        <v>9.2174683691127104E-3</v>
      </c>
      <c r="E219" s="1">
        <f t="shared" si="14"/>
        <v>8.4961723135593332E-5</v>
      </c>
      <c r="F219" s="1">
        <f t="shared" si="15"/>
        <v>1.7268642913738481E-7</v>
      </c>
    </row>
    <row r="220" spans="1:6" x14ac:dyDescent="0.35">
      <c r="A220" s="5">
        <v>45334</v>
      </c>
      <c r="B220" s="6">
        <v>1466.51</v>
      </c>
      <c r="C220" s="1">
        <f t="shared" si="12"/>
        <v>4.3650550758220593E-4</v>
      </c>
      <c r="D220" s="1">
        <f t="shared" si="13"/>
        <v>4.3650550758220593E-4</v>
      </c>
      <c r="E220" s="1">
        <f t="shared" si="14"/>
        <v>1.9053705814959923E-7</v>
      </c>
      <c r="F220" s="1">
        <f t="shared" si="15"/>
        <v>3.8727044339349439E-10</v>
      </c>
    </row>
    <row r="221" spans="1:6" x14ac:dyDescent="0.35">
      <c r="A221" s="5">
        <v>45331</v>
      </c>
      <c r="B221" s="6">
        <v>1465.87</v>
      </c>
      <c r="C221" s="1">
        <f t="shared" si="12"/>
        <v>-4.5670415783973664E-3</v>
      </c>
      <c r="D221" s="1">
        <f t="shared" si="13"/>
        <v>-4.5670415783973664E-3</v>
      </c>
      <c r="E221" s="1">
        <f t="shared" si="14"/>
        <v>2.085786877881031E-5</v>
      </c>
      <c r="F221" s="1">
        <f t="shared" si="15"/>
        <v>4.2394042233354291E-8</v>
      </c>
    </row>
    <row r="222" spans="1:6" x14ac:dyDescent="0.35">
      <c r="A222" s="5">
        <v>45329</v>
      </c>
      <c r="B222" s="6">
        <v>1472.58</v>
      </c>
      <c r="C222" s="1">
        <f t="shared" si="12"/>
        <v>3.8919026889635412E-3</v>
      </c>
      <c r="D222" s="1">
        <f t="shared" si="13"/>
        <v>3.8919026889635412E-3</v>
      </c>
      <c r="E222" s="1">
        <f t="shared" si="14"/>
        <v>1.5146906540361642E-5</v>
      </c>
      <c r="F222" s="1">
        <f t="shared" si="15"/>
        <v>3.0786395407239106E-8</v>
      </c>
    </row>
    <row r="223" spans="1:6" x14ac:dyDescent="0.35">
      <c r="A223" s="5">
        <v>45328</v>
      </c>
      <c r="B223" s="6">
        <v>1466.86</v>
      </c>
      <c r="C223" s="1">
        <f t="shared" si="12"/>
        <v>1.2619933663702918E-3</v>
      </c>
      <c r="D223" s="1">
        <f t="shared" si="13"/>
        <v>1.2619933663702918E-3</v>
      </c>
      <c r="E223" s="1">
        <f t="shared" si="14"/>
        <v>1.5926272567626217E-6</v>
      </c>
      <c r="F223" s="1">
        <f t="shared" si="15"/>
        <v>3.2370472698427271E-9</v>
      </c>
    </row>
    <row r="224" spans="1:6" x14ac:dyDescent="0.35">
      <c r="A224" s="5">
        <v>45324</v>
      </c>
      <c r="B224" s="6">
        <v>1465.01</v>
      </c>
      <c r="C224" s="1">
        <f t="shared" si="12"/>
        <v>2.4208603353526498E-2</v>
      </c>
      <c r="D224" s="1">
        <f t="shared" si="13"/>
        <v>2.4208603353526498E-2</v>
      </c>
      <c r="E224" s="1">
        <f t="shared" si="14"/>
        <v>5.8605647632837448E-4</v>
      </c>
      <c r="F224" s="1">
        <f t="shared" si="15"/>
        <v>1.1911716998544196E-6</v>
      </c>
    </row>
    <row r="225" spans="1:6" x14ac:dyDescent="0.35">
      <c r="A225" s="5">
        <v>45323</v>
      </c>
      <c r="B225" s="6">
        <v>1429.97</v>
      </c>
      <c r="C225" s="1">
        <f t="shared" si="12"/>
        <v>-2.4208603353526433E-2</v>
      </c>
      <c r="D225" s="1">
        <f t="shared" si="13"/>
        <v>-2.4208603353526433E-2</v>
      </c>
      <c r="E225" s="1">
        <f t="shared" si="14"/>
        <v>5.8605647632837122E-4</v>
      </c>
      <c r="F225" s="1">
        <f t="shared" si="15"/>
        <v>1.191171699854413E-6</v>
      </c>
    </row>
    <row r="226" spans="1:6" x14ac:dyDescent="0.35">
      <c r="A226" s="5">
        <v>45322</v>
      </c>
      <c r="B226" s="6">
        <v>1465.01</v>
      </c>
      <c r="C226" s="1">
        <f t="shared" si="12"/>
        <v>-1.5015834908631404E-4</v>
      </c>
      <c r="D226" s="1">
        <f t="shared" si="13"/>
        <v>-1.5015834908631404E-4</v>
      </c>
      <c r="E226" s="1">
        <f t="shared" si="14"/>
        <v>2.2547529800327349E-8</v>
      </c>
      <c r="F226" s="1">
        <f t="shared" si="15"/>
        <v>4.5828312602291362E-11</v>
      </c>
    </row>
    <row r="227" spans="1:6" x14ac:dyDescent="0.35">
      <c r="A227" s="5">
        <v>45321</v>
      </c>
      <c r="B227" s="6">
        <v>1465.23</v>
      </c>
      <c r="C227" s="1">
        <f t="shared" si="12"/>
        <v>3.4124917676904559E-5</v>
      </c>
      <c r="D227" s="1">
        <f t="shared" si="13"/>
        <v>3.4124917676904559E-5</v>
      </c>
      <c r="E227" s="1">
        <f t="shared" si="14"/>
        <v>1.1645100064555133E-9</v>
      </c>
      <c r="F227" s="1">
        <f t="shared" si="15"/>
        <v>2.3668902570234011E-12</v>
      </c>
    </row>
    <row r="228" spans="1:6" x14ac:dyDescent="0.35">
      <c r="A228" s="5">
        <v>45320</v>
      </c>
      <c r="B228" s="6">
        <v>1465.18</v>
      </c>
      <c r="C228" s="1">
        <f t="shared" si="12"/>
        <v>1.3336050204849091E-2</v>
      </c>
      <c r="D228" s="1">
        <f t="shared" si="13"/>
        <v>1.3336050204849091E-2</v>
      </c>
      <c r="E228" s="1">
        <f t="shared" si="14"/>
        <v>1.7785023506625548E-4</v>
      </c>
      <c r="F228" s="1">
        <f t="shared" si="15"/>
        <v>3.6148421761434043E-7</v>
      </c>
    </row>
    <row r="229" spans="1:6" x14ac:dyDescent="0.35">
      <c r="A229" s="5">
        <v>45317</v>
      </c>
      <c r="B229" s="6">
        <v>1445.77</v>
      </c>
      <c r="C229" s="1">
        <f t="shared" si="12"/>
        <v>1.7738731495379242E-2</v>
      </c>
      <c r="D229" s="1">
        <f t="shared" si="13"/>
        <v>1.7738731495379242E-2</v>
      </c>
      <c r="E229" s="1">
        <f t="shared" si="14"/>
        <v>3.1466259506515948E-4</v>
      </c>
      <c r="F229" s="1">
        <f t="shared" si="15"/>
        <v>6.3955812005113718E-7</v>
      </c>
    </row>
    <row r="230" spans="1:6" x14ac:dyDescent="0.35">
      <c r="A230" s="5">
        <v>45316</v>
      </c>
      <c r="B230" s="6">
        <v>1420.35</v>
      </c>
      <c r="C230" s="1">
        <f t="shared" si="12"/>
        <v>-1.1730832416378172E-2</v>
      </c>
      <c r="D230" s="1">
        <f t="shared" si="13"/>
        <v>-1.1730832416378172E-2</v>
      </c>
      <c r="E230" s="1">
        <f t="shared" si="14"/>
        <v>1.3761242918114894E-4</v>
      </c>
      <c r="F230" s="1">
        <f t="shared" si="15"/>
        <v>2.7970005931127831E-7</v>
      </c>
    </row>
    <row r="231" spans="1:6" x14ac:dyDescent="0.35">
      <c r="A231" s="5">
        <v>45315</v>
      </c>
      <c r="B231" s="6">
        <v>1437.11</v>
      </c>
      <c r="C231" s="1">
        <f t="shared" si="12"/>
        <v>-1.4611592585219644E-4</v>
      </c>
      <c r="D231" s="1">
        <f t="shared" si="13"/>
        <v>-1.4611592585219644E-4</v>
      </c>
      <c r="E231" s="1">
        <f t="shared" si="14"/>
        <v>2.1349863787644567E-8</v>
      </c>
      <c r="F231" s="1">
        <f t="shared" si="15"/>
        <v>4.339403208870847E-11</v>
      </c>
    </row>
    <row r="232" spans="1:6" x14ac:dyDescent="0.35">
      <c r="A232" s="5">
        <v>45314</v>
      </c>
      <c r="B232" s="6">
        <v>1437.32</v>
      </c>
      <c r="C232" s="1">
        <f t="shared" si="12"/>
        <v>7.6534250853990367E-5</v>
      </c>
      <c r="D232" s="1">
        <f t="shared" si="13"/>
        <v>7.6534250853990367E-5</v>
      </c>
      <c r="E232" s="1">
        <f t="shared" si="14"/>
        <v>5.8574915537815251E-9</v>
      </c>
      <c r="F232" s="1">
        <f t="shared" si="15"/>
        <v>1.1905470637767327E-11</v>
      </c>
    </row>
    <row r="233" spans="1:6" x14ac:dyDescent="0.35">
      <c r="A233" s="5">
        <v>45313</v>
      </c>
      <c r="B233" s="6">
        <v>1437.21</v>
      </c>
      <c r="C233" s="1">
        <f t="shared" si="12"/>
        <v>-4.0066854749648273E-3</v>
      </c>
      <c r="D233" s="1">
        <f t="shared" si="13"/>
        <v>-4.0066854749648273E-3</v>
      </c>
      <c r="E233" s="1">
        <f t="shared" si="14"/>
        <v>1.6053528495294125E-5</v>
      </c>
      <c r="F233" s="1">
        <f t="shared" si="15"/>
        <v>3.2629122957914887E-8</v>
      </c>
    </row>
    <row r="234" spans="1:6" x14ac:dyDescent="0.35">
      <c r="A234" s="5">
        <v>45310</v>
      </c>
      <c r="B234" s="6">
        <v>1442.98</v>
      </c>
      <c r="C234" s="1">
        <f t="shared" si="12"/>
        <v>4.1388947973064081E-3</v>
      </c>
      <c r="D234" s="1">
        <f t="shared" si="13"/>
        <v>4.1388947973064081E-3</v>
      </c>
      <c r="E234" s="1">
        <f t="shared" si="14"/>
        <v>1.7130450143170054E-5</v>
      </c>
      <c r="F234" s="1">
        <f t="shared" si="15"/>
        <v>3.4817988095874095E-8</v>
      </c>
    </row>
    <row r="235" spans="1:6" x14ac:dyDescent="0.35">
      <c r="A235" s="5">
        <v>45309</v>
      </c>
      <c r="B235" s="6">
        <v>1437.02</v>
      </c>
      <c r="C235" s="1">
        <f t="shared" si="12"/>
        <v>-2.2961553415173409E-4</v>
      </c>
      <c r="D235" s="1">
        <f t="shared" si="13"/>
        <v>-2.2961553415173409E-4</v>
      </c>
      <c r="E235" s="1">
        <f t="shared" si="14"/>
        <v>5.2723293523786162E-8</v>
      </c>
      <c r="F235" s="1">
        <f t="shared" si="15"/>
        <v>1.0716116569875236E-10</v>
      </c>
    </row>
    <row r="236" spans="1:6" x14ac:dyDescent="0.35">
      <c r="A236" s="5">
        <v>45308</v>
      </c>
      <c r="B236" s="6">
        <v>1437.35</v>
      </c>
      <c r="C236" s="1">
        <f t="shared" si="12"/>
        <v>1.3864056652376545E-2</v>
      </c>
      <c r="D236" s="1">
        <f t="shared" si="13"/>
        <v>1.3864056652376545E-2</v>
      </c>
      <c r="E236" s="1">
        <f t="shared" si="14"/>
        <v>1.9221206686030634E-4</v>
      </c>
      <c r="F236" s="1">
        <f t="shared" si="15"/>
        <v>3.9067493264289905E-7</v>
      </c>
    </row>
    <row r="237" spans="1:6" x14ac:dyDescent="0.35">
      <c r="A237" s="5">
        <v>45307</v>
      </c>
      <c r="B237" s="6">
        <v>1417.56</v>
      </c>
      <c r="C237" s="1">
        <f t="shared" si="12"/>
        <v>6.0781427726583504E-3</v>
      </c>
      <c r="D237" s="1">
        <f t="shared" si="13"/>
        <v>6.0781427726583504E-3</v>
      </c>
      <c r="E237" s="1">
        <f t="shared" si="14"/>
        <v>3.6943819564818939E-5</v>
      </c>
      <c r="F237" s="1">
        <f t="shared" si="15"/>
        <v>7.5089064156136057E-8</v>
      </c>
    </row>
    <row r="238" spans="1:6" x14ac:dyDescent="0.35">
      <c r="A238" s="5">
        <v>45306</v>
      </c>
      <c r="B238" s="6">
        <v>1408.97</v>
      </c>
      <c r="C238" s="1">
        <f t="shared" si="12"/>
        <v>-9.2827432324567548E-3</v>
      </c>
      <c r="D238" s="1">
        <f t="shared" si="13"/>
        <v>-9.2827432324567548E-3</v>
      </c>
      <c r="E238" s="1">
        <f t="shared" si="14"/>
        <v>8.6169321919721682E-5</v>
      </c>
      <c r="F238" s="1">
        <f t="shared" si="15"/>
        <v>1.7514089821081644E-7</v>
      </c>
    </row>
    <row r="239" spans="1:6" x14ac:dyDescent="0.35">
      <c r="A239" s="5">
        <v>45303</v>
      </c>
      <c r="B239" s="6">
        <v>1422.11</v>
      </c>
      <c r="C239" s="1">
        <f t="shared" si="12"/>
        <v>-1.7247095299384042E-2</v>
      </c>
      <c r="D239" s="1">
        <f t="shared" si="13"/>
        <v>-1.7247095299384042E-2</v>
      </c>
      <c r="E239" s="1">
        <f t="shared" si="14"/>
        <v>2.9746229626603511E-4</v>
      </c>
      <c r="F239" s="1">
        <f t="shared" si="15"/>
        <v>6.0459816314234781E-7</v>
      </c>
    </row>
    <row r="240" spans="1:6" x14ac:dyDescent="0.35">
      <c r="A240" s="5">
        <v>45302</v>
      </c>
      <c r="B240" s="6">
        <v>1446.85</v>
      </c>
      <c r="C240" s="1">
        <f t="shared" si="12"/>
        <v>4.0228927627384323E-2</v>
      </c>
      <c r="D240" s="1">
        <f t="shared" si="13"/>
        <v>4.0228927627384323E-2</v>
      </c>
      <c r="E240" s="1">
        <f t="shared" si="14"/>
        <v>1.6183666180493257E-3</v>
      </c>
      <c r="F240" s="1">
        <f t="shared" si="15"/>
        <v>3.2893630448157025E-6</v>
      </c>
    </row>
    <row r="241" spans="1:6" x14ac:dyDescent="0.35">
      <c r="A241" s="5">
        <v>45301</v>
      </c>
      <c r="B241" s="6">
        <v>1389.8</v>
      </c>
      <c r="C241" s="1">
        <f t="shared" si="12"/>
        <v>3.5311828055394089E-2</v>
      </c>
      <c r="D241" s="1">
        <f t="shared" si="13"/>
        <v>3.5311828055394089E-2</v>
      </c>
      <c r="E241" s="1">
        <f t="shared" si="14"/>
        <v>1.2469252006137171E-3</v>
      </c>
      <c r="F241" s="1">
        <f t="shared" si="15"/>
        <v>2.5344008142555228E-6</v>
      </c>
    </row>
    <row r="242" spans="1:6" x14ac:dyDescent="0.35">
      <c r="A242" s="5">
        <v>45300</v>
      </c>
      <c r="B242" s="6">
        <v>1341.58</v>
      </c>
      <c r="C242" s="1">
        <f t="shared" si="12"/>
        <v>4.1013640168349866E-2</v>
      </c>
      <c r="D242" s="1">
        <f t="shared" si="13"/>
        <v>4.1013640168349866E-2</v>
      </c>
      <c r="E242" s="1">
        <f t="shared" si="14"/>
        <v>1.6821186798588817E-3</v>
      </c>
      <c r="F242" s="1">
        <f t="shared" si="15"/>
        <v>3.4189404062172392E-6</v>
      </c>
    </row>
    <row r="243" spans="1:6" x14ac:dyDescent="0.35">
      <c r="A243" s="5">
        <v>45299</v>
      </c>
      <c r="B243" s="6">
        <v>1287.67</v>
      </c>
      <c r="C243" s="1">
        <f t="shared" si="12"/>
        <v>5.3260783875769191E-3</v>
      </c>
      <c r="D243" s="1">
        <f t="shared" si="13"/>
        <v>5.3260783875769191E-3</v>
      </c>
      <c r="E243" s="1">
        <f t="shared" si="14"/>
        <v>2.8367110990613955E-5</v>
      </c>
      <c r="F243" s="1">
        <f t="shared" si="15"/>
        <v>5.765672965571942E-8</v>
      </c>
    </row>
    <row r="244" spans="1:6" x14ac:dyDescent="0.35">
      <c r="A244" s="5">
        <v>45296</v>
      </c>
      <c r="B244" s="6">
        <v>1280.83</v>
      </c>
      <c r="C244" s="1">
        <f t="shared" si="12"/>
        <v>5.1897745865180558E-3</v>
      </c>
      <c r="D244" s="1">
        <f t="shared" si="13"/>
        <v>5.1897745865180558E-3</v>
      </c>
      <c r="E244" s="1">
        <f t="shared" si="14"/>
        <v>2.6933760258868658E-5</v>
      </c>
      <c r="F244" s="1">
        <f t="shared" si="15"/>
        <v>5.4743415160302149E-8</v>
      </c>
    </row>
    <row r="245" spans="1:6" x14ac:dyDescent="0.35">
      <c r="A245" s="5">
        <v>45295</v>
      </c>
      <c r="B245" s="6">
        <v>1274.2</v>
      </c>
      <c r="C245" s="1">
        <f t="shared" si="12"/>
        <v>5.1142957377068561E-3</v>
      </c>
      <c r="D245" s="1">
        <f t="shared" si="13"/>
        <v>5.1142957377068561E-3</v>
      </c>
      <c r="E245" s="1">
        <f t="shared" si="14"/>
        <v>2.6156020892726515E-5</v>
      </c>
      <c r="F245" s="1">
        <f t="shared" si="15"/>
        <v>5.316264409090755E-8</v>
      </c>
    </row>
    <row r="246" spans="1:6" x14ac:dyDescent="0.35">
      <c r="A246" s="5">
        <v>45294</v>
      </c>
      <c r="B246" s="6">
        <v>1267.7</v>
      </c>
      <c r="C246" s="1">
        <f t="shared" si="12"/>
        <v>1.8518605432663558E-2</v>
      </c>
      <c r="D246" s="1">
        <f t="shared" si="13"/>
        <v>1.8518605432663558E-2</v>
      </c>
      <c r="E246" s="1">
        <f t="shared" si="14"/>
        <v>3.4293874717067623E-4</v>
      </c>
      <c r="F246" s="1">
        <f t="shared" si="15"/>
        <v>6.9702997392413872E-7</v>
      </c>
    </row>
    <row r="247" spans="1:6" x14ac:dyDescent="0.35">
      <c r="A247" s="5">
        <v>45293</v>
      </c>
      <c r="B247" s="6">
        <v>1244.44</v>
      </c>
      <c r="C247" s="1">
        <f t="shared" si="12"/>
        <v>1.4170515143254344E-2</v>
      </c>
      <c r="D247" s="1">
        <f t="shared" si="13"/>
        <v>1.4170515143254344E-2</v>
      </c>
      <c r="E247" s="1">
        <f t="shared" si="14"/>
        <v>2.0080349942520068E-4</v>
      </c>
      <c r="F247" s="1">
        <f t="shared" si="15"/>
        <v>4.0813719395365993E-7</v>
      </c>
    </row>
    <row r="248" spans="1:6" x14ac:dyDescent="0.35">
      <c r="A248" s="5">
        <v>45292</v>
      </c>
      <c r="B248" s="6">
        <v>1226.93</v>
      </c>
      <c r="C248" s="1">
        <f t="shared" si="12"/>
        <v>2.2260226481659214E-2</v>
      </c>
      <c r="D248" s="1">
        <f t="shared" si="13"/>
        <v>2.2260226481659214E-2</v>
      </c>
      <c r="E248" s="1">
        <f t="shared" si="14"/>
        <v>4.9551768301476216E-4</v>
      </c>
      <c r="F248" s="1">
        <f t="shared" si="15"/>
        <v>1.0071497622251263E-6</v>
      </c>
    </row>
    <row r="249" spans="1:6" x14ac:dyDescent="0.35">
      <c r="A249" s="5">
        <v>45289</v>
      </c>
      <c r="B249" s="6">
        <v>1199.92</v>
      </c>
      <c r="C249" s="1">
        <f t="shared" si="12"/>
        <v>-1.0000166677774355E-4</v>
      </c>
      <c r="D249" s="1">
        <f t="shared" si="13"/>
        <v>-1.0000166677774355E-4</v>
      </c>
      <c r="E249" s="1">
        <f t="shared" si="14"/>
        <v>1.0000333358326858E-8</v>
      </c>
      <c r="F249" s="1">
        <f t="shared" si="15"/>
        <v>2.0325880809607434E-11</v>
      </c>
    </row>
    <row r="250" spans="1:6" x14ac:dyDescent="0.35">
      <c r="A250" s="5">
        <v>45288</v>
      </c>
      <c r="B250" s="6">
        <v>1200.04</v>
      </c>
      <c r="C250" s="1">
        <f t="shared" si="12"/>
        <v>6.3281033405382502E-3</v>
      </c>
      <c r="D250" s="1">
        <f t="shared" si="13"/>
        <v>6.3281033405382502E-3</v>
      </c>
      <c r="E250" s="1">
        <f t="shared" si="14"/>
        <v>4.0044891888531364E-5</v>
      </c>
      <c r="F250" s="1">
        <f t="shared" si="15"/>
        <v>8.1392056684006842E-8</v>
      </c>
    </row>
    <row r="251" spans="1:6" x14ac:dyDescent="0.35">
      <c r="A251" s="5">
        <v>45287</v>
      </c>
      <c r="B251" s="6">
        <v>1192.47</v>
      </c>
      <c r="C251" s="1">
        <f t="shared" si="12"/>
        <v>4.7914551748174062E-3</v>
      </c>
      <c r="D251" s="1">
        <f t="shared" si="13"/>
        <v>4.7914551748174062E-3</v>
      </c>
      <c r="E251" s="1">
        <f t="shared" si="14"/>
        <v>2.2958042692284501E-5</v>
      </c>
      <c r="F251" s="1">
        <f t="shared" si="15"/>
        <v>4.6662688398952239E-8</v>
      </c>
    </row>
    <row r="252" spans="1:6" x14ac:dyDescent="0.35">
      <c r="A252" s="5">
        <v>45286</v>
      </c>
      <c r="B252" s="6">
        <v>1186.77</v>
      </c>
      <c r="C252" s="1">
        <f t="shared" si="12"/>
        <v>-2.7763057789282279E-2</v>
      </c>
      <c r="D252" s="1">
        <f t="shared" si="13"/>
        <v>-2.7763057789282279E-2</v>
      </c>
      <c r="E252" s="1">
        <f t="shared" si="14"/>
        <v>7.7078737781102746E-4</v>
      </c>
      <c r="F252" s="1">
        <f t="shared" si="15"/>
        <v>1.5666410118110315E-6</v>
      </c>
    </row>
    <row r="253" spans="1:6" x14ac:dyDescent="0.35">
      <c r="A253" s="5">
        <v>45282</v>
      </c>
      <c r="B253" s="6">
        <v>1220.18</v>
      </c>
      <c r="C253" s="1">
        <f t="shared" si="12"/>
        <v>-7.3488915509511308E-3</v>
      </c>
      <c r="D253" s="1">
        <f t="shared" si="13"/>
        <v>-7.3488915509511308E-3</v>
      </c>
      <c r="E253" s="1">
        <f t="shared" si="14"/>
        <v>5.4006207027640918E-5</v>
      </c>
      <c r="F253" s="1">
        <f t="shared" si="15"/>
        <v>1.0976871347081487E-7</v>
      </c>
    </row>
    <row r="254" spans="1:6" x14ac:dyDescent="0.35">
      <c r="A254" s="5">
        <v>45281</v>
      </c>
      <c r="B254" s="6">
        <v>1229.18</v>
      </c>
      <c r="C254" s="1">
        <f t="shared" si="12"/>
        <v>-9.006005442524374E-3</v>
      </c>
      <c r="D254" s="1">
        <f t="shared" si="13"/>
        <v>-9.006005442524374E-3</v>
      </c>
      <c r="E254" s="1">
        <f t="shared" si="14"/>
        <v>8.1108134030778646E-5</v>
      </c>
      <c r="F254" s="1">
        <f t="shared" si="15"/>
        <v>1.6485393095686717E-7</v>
      </c>
    </row>
    <row r="255" spans="1:6" x14ac:dyDescent="0.35">
      <c r="A255" s="5">
        <v>45280</v>
      </c>
      <c r="B255" s="6">
        <v>1240.3</v>
      </c>
      <c r="C255" s="1">
        <f t="shared" si="12"/>
        <v>-1.5687004001669471E-2</v>
      </c>
      <c r="D255" s="1">
        <f t="shared" si="13"/>
        <v>-1.5687004001669471E-2</v>
      </c>
      <c r="E255" s="1">
        <f t="shared" si="14"/>
        <v>2.4608209454839402E-4</v>
      </c>
      <c r="F255" s="1">
        <f t="shared" si="15"/>
        <v>5.0016685883819918E-7</v>
      </c>
    </row>
    <row r="256" spans="1:6" x14ac:dyDescent="0.35">
      <c r="A256" s="5">
        <v>45279</v>
      </c>
      <c r="B256" s="6">
        <v>1259.9100000000001</v>
      </c>
      <c r="C256" s="1">
        <f t="shared" si="12"/>
        <v>-1.0587372850545947E-2</v>
      </c>
      <c r="D256" s="1">
        <f t="shared" si="13"/>
        <v>-1.0587372850545947E-2</v>
      </c>
      <c r="E256" s="1">
        <f t="shared" si="14"/>
        <v>1.1209246387647742E-4</v>
      </c>
      <c r="F256" s="1">
        <f t="shared" si="15"/>
        <v>2.2783021113105166E-7</v>
      </c>
    </row>
    <row r="257" spans="1:6" x14ac:dyDescent="0.35">
      <c r="A257" s="5">
        <v>45278</v>
      </c>
      <c r="B257" s="6">
        <v>1273.32</v>
      </c>
      <c r="C257" s="1">
        <f t="shared" si="12"/>
        <v>-1.4973875271439207E-2</v>
      </c>
      <c r="D257" s="1">
        <f t="shared" si="13"/>
        <v>-1.4973875271439207E-2</v>
      </c>
      <c r="E257" s="1">
        <f t="shared" si="14"/>
        <v>2.242169406446186E-4</v>
      </c>
      <c r="F257" s="1">
        <f t="shared" si="15"/>
        <v>4.5572548911507844E-7</v>
      </c>
    </row>
    <row r="258" spans="1:6" x14ac:dyDescent="0.35">
      <c r="A258" s="5">
        <v>45275</v>
      </c>
      <c r="B258" s="6">
        <v>1292.53</v>
      </c>
      <c r="C258" s="1">
        <f t="shared" si="12"/>
        <v>1.9152795543533743E-2</v>
      </c>
      <c r="D258" s="1">
        <f t="shared" si="13"/>
        <v>1.9152795543533743E-2</v>
      </c>
      <c r="E258" s="1">
        <f t="shared" si="14"/>
        <v>3.6682957713240599E-4</v>
      </c>
      <c r="F258" s="1">
        <f t="shared" si="15"/>
        <v>7.455885714073292E-7</v>
      </c>
    </row>
    <row r="259" spans="1:6" x14ac:dyDescent="0.35">
      <c r="A259" s="5">
        <v>45274</v>
      </c>
      <c r="B259" s="6">
        <v>1268.01</v>
      </c>
      <c r="C259" s="1">
        <f t="shared" si="12"/>
        <v>3.404816636769599E-3</v>
      </c>
      <c r="D259" s="1">
        <f t="shared" si="13"/>
        <v>3.404816636769599E-3</v>
      </c>
      <c r="E259" s="1">
        <f t="shared" si="14"/>
        <v>1.1592776330023043E-5</v>
      </c>
      <c r="F259" s="1">
        <f t="shared" si="15"/>
        <v>2.3562553516306998E-8</v>
      </c>
    </row>
    <row r="260" spans="1:6" x14ac:dyDescent="0.35">
      <c r="A260" s="5">
        <v>45273</v>
      </c>
      <c r="B260" s="6">
        <v>1263.7</v>
      </c>
      <c r="C260" s="1">
        <f t="shared" ref="C260:C323" si="16">LN(B260/B261)</f>
        <v>9.3420215643828905E-4</v>
      </c>
      <c r="D260" s="1">
        <f t="shared" ref="D260:D323" si="17">C260-$R$3</f>
        <v>9.3420215643828905E-4</v>
      </c>
      <c r="E260" s="1">
        <f t="shared" ref="E260:E323" si="18">D260^2</f>
        <v>8.7273366909394948E-7</v>
      </c>
      <c r="F260" s="1">
        <f t="shared" ref="F260:F323" si="19">E260/492</f>
        <v>1.7738489209226616E-9</v>
      </c>
    </row>
    <row r="261" spans="1:6" x14ac:dyDescent="0.35">
      <c r="A261" s="5">
        <v>45272</v>
      </c>
      <c r="B261" s="6">
        <v>1262.52</v>
      </c>
      <c r="C261" s="1">
        <f t="shared" si="16"/>
        <v>2.1933495928001839E-2</v>
      </c>
      <c r="D261" s="1">
        <f t="shared" si="17"/>
        <v>2.1933495928001839E-2</v>
      </c>
      <c r="E261" s="1">
        <f t="shared" si="18"/>
        <v>4.8107824362367328E-4</v>
      </c>
      <c r="F261" s="1">
        <f t="shared" si="19"/>
        <v>9.778013081781978E-7</v>
      </c>
    </row>
    <row r="262" spans="1:6" x14ac:dyDescent="0.35">
      <c r="A262" s="5">
        <v>45271</v>
      </c>
      <c r="B262" s="6">
        <v>1235.1300000000001</v>
      </c>
      <c r="C262" s="1">
        <f t="shared" si="16"/>
        <v>-2.5793945854271135E-3</v>
      </c>
      <c r="D262" s="1">
        <f t="shared" si="17"/>
        <v>-2.5793945854271135E-3</v>
      </c>
      <c r="E262" s="1">
        <f t="shared" si="18"/>
        <v>6.6532764273307109E-6</v>
      </c>
      <c r="F262" s="1">
        <f t="shared" si="19"/>
        <v>1.3522919567745347E-8</v>
      </c>
    </row>
    <row r="263" spans="1:6" x14ac:dyDescent="0.35">
      <c r="A263" s="5">
        <v>45268</v>
      </c>
      <c r="B263" s="6">
        <v>1238.32</v>
      </c>
      <c r="C263" s="1">
        <f t="shared" si="16"/>
        <v>5.1735769681890784E-3</v>
      </c>
      <c r="D263" s="1">
        <f t="shared" si="17"/>
        <v>5.1735769681890784E-3</v>
      </c>
      <c r="E263" s="1">
        <f t="shared" si="18"/>
        <v>2.6765898645776498E-5</v>
      </c>
      <c r="F263" s="1">
        <f t="shared" si="19"/>
        <v>5.4402233019870928E-8</v>
      </c>
    </row>
    <row r="264" spans="1:6" x14ac:dyDescent="0.35">
      <c r="A264" s="5">
        <v>45267</v>
      </c>
      <c r="B264" s="6">
        <v>1231.93</v>
      </c>
      <c r="C264" s="1">
        <f t="shared" si="16"/>
        <v>1.4784490353649282E-3</v>
      </c>
      <c r="D264" s="1">
        <f t="shared" si="17"/>
        <v>1.4784490353649282E-3</v>
      </c>
      <c r="E264" s="1">
        <f t="shared" si="18"/>
        <v>2.1858115501714866E-6</v>
      </c>
      <c r="F264" s="1">
        <f t="shared" si="19"/>
        <v>4.4427064027875742E-9</v>
      </c>
    </row>
    <row r="265" spans="1:6" x14ac:dyDescent="0.35">
      <c r="A265" s="5">
        <v>45266</v>
      </c>
      <c r="B265" s="6">
        <v>1230.1099999999999</v>
      </c>
      <c r="C265" s="1">
        <f t="shared" si="16"/>
        <v>-3.9268871504766949E-3</v>
      </c>
      <c r="D265" s="1">
        <f t="shared" si="17"/>
        <v>-3.9268871504766949E-3</v>
      </c>
      <c r="E265" s="1">
        <f t="shared" si="18"/>
        <v>1.5420442692578977E-5</v>
      </c>
      <c r="F265" s="1">
        <f t="shared" si="19"/>
        <v>3.1342363196298731E-8</v>
      </c>
    </row>
    <row r="266" spans="1:6" x14ac:dyDescent="0.35">
      <c r="A266" s="5">
        <v>45265</v>
      </c>
      <c r="B266" s="6">
        <v>1234.95</v>
      </c>
      <c r="C266" s="1">
        <f t="shared" si="16"/>
        <v>-1.3623925962713685E-2</v>
      </c>
      <c r="D266" s="1">
        <f t="shared" si="17"/>
        <v>-1.3623925962713685E-2</v>
      </c>
      <c r="E266" s="1">
        <f t="shared" si="18"/>
        <v>1.8561135863750402E-4</v>
      </c>
      <c r="F266" s="1">
        <f t="shared" si="19"/>
        <v>3.7725885901931714E-7</v>
      </c>
    </row>
    <row r="267" spans="1:6" x14ac:dyDescent="0.35">
      <c r="A267" s="5">
        <v>45264</v>
      </c>
      <c r="B267" s="6">
        <v>1251.8900000000001</v>
      </c>
      <c r="C267" s="1">
        <f t="shared" si="16"/>
        <v>2.4550238011800903E-2</v>
      </c>
      <c r="D267" s="1">
        <f t="shared" si="17"/>
        <v>2.4550238011800903E-2</v>
      </c>
      <c r="E267" s="1">
        <f t="shared" si="18"/>
        <v>6.027141864360739E-4</v>
      </c>
      <c r="F267" s="1">
        <f t="shared" si="19"/>
        <v>1.2250288342196624E-6</v>
      </c>
    </row>
    <row r="268" spans="1:6" x14ac:dyDescent="0.35">
      <c r="A268" s="5">
        <v>45261</v>
      </c>
      <c r="B268" s="6">
        <v>1221.53</v>
      </c>
      <c r="C268" s="1">
        <f t="shared" si="16"/>
        <v>2.5999615192397223E-2</v>
      </c>
      <c r="D268" s="1">
        <f t="shared" si="17"/>
        <v>2.5999615192397223E-2</v>
      </c>
      <c r="E268" s="1">
        <f t="shared" si="18"/>
        <v>6.7597999015273254E-4</v>
      </c>
      <c r="F268" s="1">
        <f t="shared" si="19"/>
        <v>1.3739430694161231E-6</v>
      </c>
    </row>
    <row r="269" spans="1:6" x14ac:dyDescent="0.35">
      <c r="A269" s="5">
        <v>45260</v>
      </c>
      <c r="B269" s="6">
        <v>1190.18</v>
      </c>
      <c r="C269" s="1">
        <f t="shared" si="16"/>
        <v>2.7461991851986584E-2</v>
      </c>
      <c r="D269" s="1">
        <f t="shared" si="17"/>
        <v>2.7461991851986584E-2</v>
      </c>
      <c r="E269" s="1">
        <f t="shared" si="18"/>
        <v>7.5416099647857753E-4</v>
      </c>
      <c r="F269" s="1">
        <f t="shared" si="19"/>
        <v>1.5328475538182469E-6</v>
      </c>
    </row>
    <row r="270" spans="1:6" x14ac:dyDescent="0.35">
      <c r="A270" s="5">
        <v>45259</v>
      </c>
      <c r="B270" s="6">
        <v>1157.94</v>
      </c>
      <c r="C270" s="1">
        <f t="shared" si="16"/>
        <v>1.3388710222663587E-2</v>
      </c>
      <c r="D270" s="1">
        <f t="shared" si="17"/>
        <v>1.3388710222663587E-2</v>
      </c>
      <c r="E270" s="1">
        <f t="shared" si="18"/>
        <v>1.7925756142645643E-4</v>
      </c>
      <c r="F270" s="1">
        <f t="shared" si="19"/>
        <v>3.6434463704564314E-7</v>
      </c>
    </row>
    <row r="271" spans="1:6" x14ac:dyDescent="0.35">
      <c r="A271" s="5">
        <v>45258</v>
      </c>
      <c r="B271" s="6">
        <v>1142.54</v>
      </c>
      <c r="C271" s="1">
        <f t="shared" si="16"/>
        <v>2.155418731453381E-3</v>
      </c>
      <c r="D271" s="1">
        <f t="shared" si="17"/>
        <v>2.155418731453381E-3</v>
      </c>
      <c r="E271" s="1">
        <f t="shared" si="18"/>
        <v>4.6458299079001019E-6</v>
      </c>
      <c r="F271" s="1">
        <f t="shared" si="19"/>
        <v>9.4427437152441098E-9</v>
      </c>
    </row>
    <row r="272" spans="1:6" x14ac:dyDescent="0.35">
      <c r="A272" s="5">
        <v>45257</v>
      </c>
      <c r="B272" s="6">
        <v>1140.08</v>
      </c>
      <c r="C272" s="1">
        <f t="shared" si="16"/>
        <v>1.4480522663074837E-2</v>
      </c>
      <c r="D272" s="1">
        <f t="shared" si="17"/>
        <v>1.4480522663074837E-2</v>
      </c>
      <c r="E272" s="1">
        <f t="shared" si="18"/>
        <v>2.0968553659582396E-4</v>
      </c>
      <c r="F272" s="1">
        <f t="shared" si="19"/>
        <v>4.261901150321625E-7</v>
      </c>
    </row>
    <row r="273" spans="1:6" x14ac:dyDescent="0.35">
      <c r="A273" s="5">
        <v>45254</v>
      </c>
      <c r="B273" s="6">
        <v>1123.69</v>
      </c>
      <c r="C273" s="1">
        <f t="shared" si="16"/>
        <v>-1.7912980237861306E-2</v>
      </c>
      <c r="D273" s="1">
        <f t="shared" si="17"/>
        <v>-1.7912980237861306E-2</v>
      </c>
      <c r="E273" s="1">
        <f t="shared" si="18"/>
        <v>3.2087486100200967E-4</v>
      </c>
      <c r="F273" s="1">
        <f t="shared" si="19"/>
        <v>6.5218467683335302E-7</v>
      </c>
    </row>
    <row r="274" spans="1:6" x14ac:dyDescent="0.35">
      <c r="A274" s="5">
        <v>45253</v>
      </c>
      <c r="B274" s="6">
        <v>1144</v>
      </c>
      <c r="C274" s="1">
        <f t="shared" si="16"/>
        <v>3.4142718926337925E-2</v>
      </c>
      <c r="D274" s="1">
        <f t="shared" si="17"/>
        <v>3.4142718926337925E-2</v>
      </c>
      <c r="E274" s="1">
        <f t="shared" si="18"/>
        <v>1.1657252556829139E-3</v>
      </c>
      <c r="F274" s="1">
        <f t="shared" si="19"/>
        <v>2.3693602757782803E-6</v>
      </c>
    </row>
    <row r="275" spans="1:6" x14ac:dyDescent="0.35">
      <c r="A275" s="5">
        <v>45252</v>
      </c>
      <c r="B275" s="6">
        <v>1105.5999999999999</v>
      </c>
      <c r="C275" s="1">
        <f t="shared" si="16"/>
        <v>1.2505510055740118E-2</v>
      </c>
      <c r="D275" s="1">
        <f t="shared" si="17"/>
        <v>1.2505510055740118E-2</v>
      </c>
      <c r="E275" s="1">
        <f t="shared" si="18"/>
        <v>1.5638778175421721E-4</v>
      </c>
      <c r="F275" s="1">
        <f t="shared" si="19"/>
        <v>3.1786134502889676E-7</v>
      </c>
    </row>
    <row r="276" spans="1:6" x14ac:dyDescent="0.35">
      <c r="A276" s="5">
        <v>45251</v>
      </c>
      <c r="B276" s="6">
        <v>1091.8599999999999</v>
      </c>
      <c r="C276" s="1">
        <f t="shared" si="16"/>
        <v>2.8615996781393362E-3</v>
      </c>
      <c r="D276" s="1">
        <f t="shared" si="17"/>
        <v>2.8615996781393362E-3</v>
      </c>
      <c r="E276" s="1">
        <f t="shared" si="18"/>
        <v>8.1887527179271527E-6</v>
      </c>
      <c r="F276" s="1">
        <f t="shared" si="19"/>
        <v>1.6643806337250312E-8</v>
      </c>
    </row>
    <row r="277" spans="1:6" x14ac:dyDescent="0.35">
      <c r="A277" s="5">
        <v>45250</v>
      </c>
      <c r="B277" s="6">
        <v>1088.74</v>
      </c>
      <c r="C277" s="1">
        <f t="shared" si="16"/>
        <v>3.2134539775275681E-2</v>
      </c>
      <c r="D277" s="1">
        <f t="shared" si="17"/>
        <v>3.2134539775275681E-2</v>
      </c>
      <c r="E277" s="1">
        <f t="shared" si="18"/>
        <v>1.0326286465687747E-3</v>
      </c>
      <c r="F277" s="1">
        <f t="shared" si="19"/>
        <v>2.0988387125381598E-6</v>
      </c>
    </row>
    <row r="278" spans="1:6" x14ac:dyDescent="0.35">
      <c r="A278" s="5">
        <v>45247</v>
      </c>
      <c r="B278" s="6">
        <v>1054.31</v>
      </c>
      <c r="C278" s="1">
        <f t="shared" si="16"/>
        <v>2.4775371561082095E-2</v>
      </c>
      <c r="D278" s="1">
        <f t="shared" si="17"/>
        <v>2.4775371561082095E-2</v>
      </c>
      <c r="E278" s="1">
        <f t="shared" si="18"/>
        <v>6.1381903598967547E-4</v>
      </c>
      <c r="F278" s="1">
        <f t="shared" si="19"/>
        <v>1.2475996666456818E-6</v>
      </c>
    </row>
    <row r="279" spans="1:6" x14ac:dyDescent="0.35">
      <c r="A279" s="5">
        <v>45246</v>
      </c>
      <c r="B279" s="6">
        <v>1028.51</v>
      </c>
      <c r="C279" s="1">
        <f t="shared" si="16"/>
        <v>1.5481247061009291E-2</v>
      </c>
      <c r="D279" s="1">
        <f t="shared" si="17"/>
        <v>1.5481247061009291E-2</v>
      </c>
      <c r="E279" s="1">
        <f t="shared" si="18"/>
        <v>2.3966901056400881E-4</v>
      </c>
      <c r="F279" s="1">
        <f t="shared" si="19"/>
        <v>4.8713213529270087E-7</v>
      </c>
    </row>
    <row r="280" spans="1:6" x14ac:dyDescent="0.35">
      <c r="A280" s="5">
        <v>45245</v>
      </c>
      <c r="B280" s="6">
        <v>1012.71</v>
      </c>
      <c r="C280" s="1">
        <f t="shared" si="16"/>
        <v>-3.7452858161606687E-3</v>
      </c>
      <c r="D280" s="1">
        <f t="shared" si="17"/>
        <v>-3.7452858161606687E-3</v>
      </c>
      <c r="E280" s="1">
        <f t="shared" si="18"/>
        <v>1.4027165844734286E-5</v>
      </c>
      <c r="F280" s="1">
        <f t="shared" si="19"/>
        <v>2.851049968441928E-8</v>
      </c>
    </row>
    <row r="281" spans="1:6" x14ac:dyDescent="0.35">
      <c r="A281" s="5">
        <v>45244</v>
      </c>
      <c r="B281" s="6">
        <v>1016.51</v>
      </c>
      <c r="C281" s="1">
        <f t="shared" si="16"/>
        <v>1.2501539711139743E-3</v>
      </c>
      <c r="D281" s="1">
        <f t="shared" si="17"/>
        <v>1.2501539711139743E-3</v>
      </c>
      <c r="E281" s="1">
        <f t="shared" si="18"/>
        <v>1.5628849514920398E-6</v>
      </c>
      <c r="F281" s="1">
        <f t="shared" si="19"/>
        <v>3.1765954298618696E-9</v>
      </c>
    </row>
    <row r="282" spans="1:6" x14ac:dyDescent="0.35">
      <c r="A282" s="5">
        <v>45243</v>
      </c>
      <c r="B282" s="6">
        <v>1015.24</v>
      </c>
      <c r="C282" s="1">
        <f t="shared" si="16"/>
        <v>-7.6046740055780177E-3</v>
      </c>
      <c r="D282" s="1">
        <f t="shared" si="17"/>
        <v>-7.6046740055780177E-3</v>
      </c>
      <c r="E282" s="1">
        <f t="shared" si="18"/>
        <v>5.7831066731114011E-5</v>
      </c>
      <c r="F282" s="1">
        <f t="shared" si="19"/>
        <v>1.1754281855917482E-7</v>
      </c>
    </row>
    <row r="283" spans="1:6" x14ac:dyDescent="0.35">
      <c r="A283" s="5">
        <v>45240</v>
      </c>
      <c r="B283" s="6">
        <v>1022.99</v>
      </c>
      <c r="C283" s="1">
        <f t="shared" si="16"/>
        <v>4.0086626758340963E-4</v>
      </c>
      <c r="D283" s="1">
        <f t="shared" si="17"/>
        <v>4.0086626758340963E-4</v>
      </c>
      <c r="E283" s="1">
        <f t="shared" si="18"/>
        <v>1.6069376448625378E-7</v>
      </c>
      <c r="F283" s="1">
        <f t="shared" si="19"/>
        <v>3.2661334245173533E-10</v>
      </c>
    </row>
    <row r="284" spans="1:6" x14ac:dyDescent="0.35">
      <c r="A284" s="5">
        <v>45238</v>
      </c>
      <c r="B284" s="6">
        <v>1022.58</v>
      </c>
      <c r="C284" s="1">
        <f t="shared" si="16"/>
        <v>-5.5751938876932611E-2</v>
      </c>
      <c r="D284" s="1">
        <f t="shared" si="17"/>
        <v>-5.5751938876932611E-2</v>
      </c>
      <c r="E284" s="1">
        <f t="shared" si="18"/>
        <v>3.1082786885372297E-3</v>
      </c>
      <c r="F284" s="1">
        <f t="shared" si="19"/>
        <v>6.317639610848028E-6</v>
      </c>
    </row>
    <row r="285" spans="1:6" x14ac:dyDescent="0.35">
      <c r="A285" s="5">
        <v>45237</v>
      </c>
      <c r="B285" s="6">
        <v>1081.21</v>
      </c>
      <c r="C285" s="1">
        <f t="shared" si="16"/>
        <v>1.5970208297092139E-2</v>
      </c>
      <c r="D285" s="1">
        <f t="shared" si="17"/>
        <v>1.5970208297092139E-2</v>
      </c>
      <c r="E285" s="1">
        <f t="shared" si="18"/>
        <v>2.5504755305251058E-4</v>
      </c>
      <c r="F285" s="1">
        <f t="shared" si="19"/>
        <v>5.1838933547258249E-7</v>
      </c>
    </row>
    <row r="286" spans="1:6" x14ac:dyDescent="0.35">
      <c r="A286" s="5">
        <v>45236</v>
      </c>
      <c r="B286" s="6">
        <v>1064.08</v>
      </c>
      <c r="C286" s="1">
        <f t="shared" si="16"/>
        <v>2.4121390158869001E-2</v>
      </c>
      <c r="D286" s="1">
        <f t="shared" si="17"/>
        <v>2.4121390158869001E-2</v>
      </c>
      <c r="E286" s="1">
        <f t="shared" si="18"/>
        <v>5.8184146319638223E-4</v>
      </c>
      <c r="F286" s="1">
        <f t="shared" si="19"/>
        <v>1.1826045999926468E-6</v>
      </c>
    </row>
    <row r="287" spans="1:6" x14ac:dyDescent="0.35">
      <c r="A287" s="5">
        <v>45233</v>
      </c>
      <c r="B287" s="6">
        <v>1038.72</v>
      </c>
      <c r="C287" s="1">
        <f t="shared" si="16"/>
        <v>1.1444630681922308E-2</v>
      </c>
      <c r="D287" s="1">
        <f t="shared" si="17"/>
        <v>1.1444630681922308E-2</v>
      </c>
      <c r="E287" s="1">
        <f t="shared" si="18"/>
        <v>1.3097957144559747E-4</v>
      </c>
      <c r="F287" s="1">
        <f t="shared" si="19"/>
        <v>2.6621864114958835E-7</v>
      </c>
    </row>
    <row r="288" spans="1:6" x14ac:dyDescent="0.35">
      <c r="A288" s="5">
        <v>45232</v>
      </c>
      <c r="B288" s="6">
        <v>1026.9000000000001</v>
      </c>
      <c r="C288" s="1">
        <f t="shared" si="16"/>
        <v>2.2403142721562304E-2</v>
      </c>
      <c r="D288" s="1">
        <f t="shared" si="17"/>
        <v>2.2403142721562304E-2</v>
      </c>
      <c r="E288" s="1">
        <f t="shared" si="18"/>
        <v>5.0190080380268999E-4</v>
      </c>
      <c r="F288" s="1">
        <f t="shared" si="19"/>
        <v>1.0201235849648171E-6</v>
      </c>
    </row>
    <row r="289" spans="1:6" x14ac:dyDescent="0.35">
      <c r="A289" s="5">
        <v>45231</v>
      </c>
      <c r="B289" s="6">
        <v>1004.15</v>
      </c>
      <c r="C289" s="1">
        <f t="shared" si="16"/>
        <v>1.623423685468953E-2</v>
      </c>
      <c r="D289" s="1">
        <f t="shared" si="17"/>
        <v>1.623423685468953E-2</v>
      </c>
      <c r="E289" s="1">
        <f t="shared" si="18"/>
        <v>2.635504462541598E-4</v>
      </c>
      <c r="F289" s="1">
        <f t="shared" si="19"/>
        <v>5.3567163872796705E-7</v>
      </c>
    </row>
    <row r="290" spans="1:6" x14ac:dyDescent="0.35">
      <c r="A290" s="5">
        <v>45230</v>
      </c>
      <c r="B290" s="1">
        <v>987.98</v>
      </c>
      <c r="C290" s="1">
        <f t="shared" si="16"/>
        <v>4.6973449533346378E-3</v>
      </c>
      <c r="D290" s="1">
        <f t="shared" si="17"/>
        <v>4.6973449533346378E-3</v>
      </c>
      <c r="E290" s="1">
        <f t="shared" si="18"/>
        <v>2.2065049610618391E-5</v>
      </c>
      <c r="F290" s="1">
        <f t="shared" si="19"/>
        <v>4.4847661810199984E-8</v>
      </c>
    </row>
    <row r="291" spans="1:6" x14ac:dyDescent="0.35">
      <c r="A291" s="5">
        <v>45229</v>
      </c>
      <c r="B291" s="1">
        <v>983.35</v>
      </c>
      <c r="C291" s="1">
        <f t="shared" si="16"/>
        <v>2.1015545428424716E-2</v>
      </c>
      <c r="D291" s="1">
        <f t="shared" si="17"/>
        <v>2.1015545428424716E-2</v>
      </c>
      <c r="E291" s="1">
        <f t="shared" si="18"/>
        <v>4.41653149654183E-4</v>
      </c>
      <c r="F291" s="1">
        <f t="shared" si="19"/>
        <v>8.9766900336216058E-7</v>
      </c>
    </row>
    <row r="292" spans="1:6" x14ac:dyDescent="0.35">
      <c r="A292" s="5">
        <v>45226</v>
      </c>
      <c r="B292" s="1">
        <v>962.9</v>
      </c>
      <c r="C292" s="1">
        <f t="shared" si="16"/>
        <v>1.3487579651651826E-2</v>
      </c>
      <c r="D292" s="1">
        <f t="shared" si="17"/>
        <v>1.3487579651651826E-2</v>
      </c>
      <c r="E292" s="1">
        <f t="shared" si="18"/>
        <v>1.8191480485965238E-4</v>
      </c>
      <c r="F292" s="1">
        <f t="shared" si="19"/>
        <v>3.6974553833262677E-7</v>
      </c>
    </row>
    <row r="293" spans="1:6" x14ac:dyDescent="0.35">
      <c r="A293" s="5">
        <v>45225</v>
      </c>
      <c r="B293" s="1">
        <v>950</v>
      </c>
      <c r="C293" s="1">
        <f t="shared" si="16"/>
        <v>-9.1787982802031386E-3</v>
      </c>
      <c r="D293" s="1">
        <f t="shared" si="17"/>
        <v>-9.1787982802031386E-3</v>
      </c>
      <c r="E293" s="1">
        <f t="shared" si="18"/>
        <v>8.4250337868660094E-5</v>
      </c>
      <c r="F293" s="1">
        <f t="shared" si="19"/>
        <v>1.7124052412329288E-7</v>
      </c>
    </row>
    <row r="294" spans="1:6" x14ac:dyDescent="0.35">
      <c r="A294" s="5">
        <v>45224</v>
      </c>
      <c r="B294" s="1">
        <v>958.76</v>
      </c>
      <c r="C294" s="1">
        <f t="shared" si="16"/>
        <v>8.2318783293910524E-3</v>
      </c>
      <c r="D294" s="1">
        <f t="shared" si="17"/>
        <v>8.2318783293910524E-3</v>
      </c>
      <c r="E294" s="1">
        <f t="shared" si="18"/>
        <v>6.7763820829898024E-5</v>
      </c>
      <c r="F294" s="1">
        <f t="shared" si="19"/>
        <v>1.3773134315019925E-7</v>
      </c>
    </row>
    <row r="295" spans="1:6" x14ac:dyDescent="0.35">
      <c r="A295" s="5">
        <v>45223</v>
      </c>
      <c r="B295" s="1">
        <v>950.9</v>
      </c>
      <c r="C295" s="1">
        <f t="shared" si="16"/>
        <v>-9.7951765810901127E-3</v>
      </c>
      <c r="D295" s="1">
        <f t="shared" si="17"/>
        <v>-9.7951765810901127E-3</v>
      </c>
      <c r="E295" s="1">
        <f t="shared" si="18"/>
        <v>9.5945484254736195E-5</v>
      </c>
      <c r="F295" s="1">
        <f t="shared" si="19"/>
        <v>1.950111468592199E-7</v>
      </c>
    </row>
    <row r="296" spans="1:6" x14ac:dyDescent="0.35">
      <c r="A296" s="5">
        <v>45222</v>
      </c>
      <c r="B296" s="1">
        <v>960.26</v>
      </c>
      <c r="C296" s="1">
        <f t="shared" si="16"/>
        <v>-3.0195594796297203E-4</v>
      </c>
      <c r="D296" s="1">
        <f t="shared" si="17"/>
        <v>-3.0195594796297203E-4</v>
      </c>
      <c r="E296" s="1">
        <f t="shared" si="18"/>
        <v>9.1177394510217068E-8</v>
      </c>
      <c r="F296" s="1">
        <f t="shared" si="19"/>
        <v>1.8531990754109161E-10</v>
      </c>
    </row>
    <row r="297" spans="1:6" x14ac:dyDescent="0.35">
      <c r="A297" s="5">
        <v>45219</v>
      </c>
      <c r="B297" s="1">
        <v>960.55</v>
      </c>
      <c r="C297" s="1">
        <f t="shared" si="16"/>
        <v>3.8489468141130185E-3</v>
      </c>
      <c r="D297" s="1">
        <f t="shared" si="17"/>
        <v>3.8489468141130185E-3</v>
      </c>
      <c r="E297" s="1">
        <f t="shared" si="18"/>
        <v>1.4814391577870756E-5</v>
      </c>
      <c r="F297" s="1">
        <f t="shared" si="19"/>
        <v>3.011055198754219E-8</v>
      </c>
    </row>
    <row r="298" spans="1:6" x14ac:dyDescent="0.35">
      <c r="A298" s="5">
        <v>45218</v>
      </c>
      <c r="B298" s="1">
        <v>956.86</v>
      </c>
      <c r="C298" s="1">
        <f t="shared" si="16"/>
        <v>4.3780247353164166E-3</v>
      </c>
      <c r="D298" s="1">
        <f t="shared" si="17"/>
        <v>4.3780247353164166E-3</v>
      </c>
      <c r="E298" s="1">
        <f t="shared" si="18"/>
        <v>1.9167100583042378E-5</v>
      </c>
      <c r="F298" s="1">
        <f t="shared" si="19"/>
        <v>3.8957521510248737E-8</v>
      </c>
    </row>
    <row r="299" spans="1:6" x14ac:dyDescent="0.35">
      <c r="A299" s="5">
        <v>45217</v>
      </c>
      <c r="B299" s="1">
        <v>952.68</v>
      </c>
      <c r="C299" s="1">
        <f t="shared" si="16"/>
        <v>-2.9347664867367751E-3</v>
      </c>
      <c r="D299" s="1">
        <f t="shared" si="17"/>
        <v>-2.9347664867367751E-3</v>
      </c>
      <c r="E299" s="1">
        <f t="shared" si="18"/>
        <v>8.6128543316733139E-6</v>
      </c>
      <c r="F299" s="1">
        <f t="shared" si="19"/>
        <v>1.7505801487140881E-8</v>
      </c>
    </row>
    <row r="300" spans="1:6" x14ac:dyDescent="0.35">
      <c r="A300" s="5">
        <v>45216</v>
      </c>
      <c r="B300" s="1">
        <v>955.48</v>
      </c>
      <c r="C300" s="1">
        <f t="shared" si="16"/>
        <v>2.1528274954724952E-2</v>
      </c>
      <c r="D300" s="1">
        <f t="shared" si="17"/>
        <v>2.1528274954724952E-2</v>
      </c>
      <c r="E300" s="1">
        <f t="shared" si="18"/>
        <v>4.6346662252623764E-4</v>
      </c>
      <c r="F300" s="1">
        <f t="shared" si="19"/>
        <v>9.4200533033788134E-7</v>
      </c>
    </row>
    <row r="301" spans="1:6" x14ac:dyDescent="0.35">
      <c r="A301" s="5">
        <v>45215</v>
      </c>
      <c r="B301" s="1">
        <v>935.13</v>
      </c>
      <c r="C301" s="1">
        <f t="shared" si="16"/>
        <v>2.0338699768415991E-3</v>
      </c>
      <c r="D301" s="1">
        <f t="shared" si="17"/>
        <v>2.0338699768415991E-3</v>
      </c>
      <c r="E301" s="1">
        <f t="shared" si="18"/>
        <v>4.1366270826976469E-6</v>
      </c>
      <c r="F301" s="1">
        <f t="shared" si="19"/>
        <v>8.4077786233692011E-9</v>
      </c>
    </row>
    <row r="302" spans="1:6" x14ac:dyDescent="0.35">
      <c r="A302" s="5">
        <v>45212</v>
      </c>
      <c r="B302" s="1">
        <v>933.23</v>
      </c>
      <c r="C302" s="1">
        <f t="shared" si="16"/>
        <v>2.3417481079469105E-2</v>
      </c>
      <c r="D302" s="1">
        <f t="shared" si="17"/>
        <v>2.3417481079469105E-2</v>
      </c>
      <c r="E302" s="1">
        <f t="shared" si="18"/>
        <v>5.4837842010729354E-4</v>
      </c>
      <c r="F302" s="1">
        <f t="shared" si="19"/>
        <v>1.1145902847709217E-6</v>
      </c>
    </row>
    <row r="303" spans="1:6" x14ac:dyDescent="0.35">
      <c r="A303" s="5">
        <v>45211</v>
      </c>
      <c r="B303" s="1">
        <v>911.63</v>
      </c>
      <c r="C303" s="1">
        <f t="shared" si="16"/>
        <v>2.3035692654098869E-2</v>
      </c>
      <c r="D303" s="1">
        <f t="shared" si="17"/>
        <v>2.3035692654098869E-2</v>
      </c>
      <c r="E303" s="1">
        <f t="shared" si="18"/>
        <v>5.3064313605410464E-4</v>
      </c>
      <c r="F303" s="1">
        <f t="shared" si="19"/>
        <v>1.0785429594595622E-6</v>
      </c>
    </row>
    <row r="304" spans="1:6" x14ac:dyDescent="0.35">
      <c r="A304" s="5">
        <v>45210</v>
      </c>
      <c r="B304" s="1">
        <v>890.87</v>
      </c>
      <c r="C304" s="1">
        <f t="shared" si="16"/>
        <v>9.5457896281612943E-4</v>
      </c>
      <c r="D304" s="1">
        <f t="shared" si="17"/>
        <v>9.5457896281612943E-4</v>
      </c>
      <c r="E304" s="1">
        <f t="shared" si="18"/>
        <v>9.1122099625111741E-7</v>
      </c>
      <c r="F304" s="1">
        <f t="shared" si="19"/>
        <v>1.8520751956323524E-9</v>
      </c>
    </row>
    <row r="305" spans="1:6" x14ac:dyDescent="0.35">
      <c r="A305" s="5">
        <v>45209</v>
      </c>
      <c r="B305" s="1">
        <v>890.02</v>
      </c>
      <c r="C305" s="1">
        <f t="shared" si="16"/>
        <v>6.7416487851247985E-5</v>
      </c>
      <c r="D305" s="1">
        <f t="shared" si="17"/>
        <v>6.7416487851247985E-5</v>
      </c>
      <c r="E305" s="1">
        <f t="shared" si="18"/>
        <v>4.544982834197467E-9</v>
      </c>
      <c r="F305" s="1">
        <f t="shared" si="19"/>
        <v>9.2377699882062338E-12</v>
      </c>
    </row>
    <row r="306" spans="1:6" x14ac:dyDescent="0.35">
      <c r="A306" s="5">
        <v>45208</v>
      </c>
      <c r="B306" s="1">
        <v>889.96</v>
      </c>
      <c r="C306" s="1">
        <f t="shared" si="16"/>
        <v>3.3715063085581104E-4</v>
      </c>
      <c r="D306" s="1">
        <f t="shared" si="17"/>
        <v>3.3715063085581104E-4</v>
      </c>
      <c r="E306" s="1">
        <f t="shared" si="18"/>
        <v>1.1367054788647137E-7</v>
      </c>
      <c r="F306" s="1">
        <f t="shared" si="19"/>
        <v>2.3103769895624262E-10</v>
      </c>
    </row>
    <row r="307" spans="1:6" x14ac:dyDescent="0.35">
      <c r="A307" s="5">
        <v>45205</v>
      </c>
      <c r="B307" s="1">
        <v>889.66</v>
      </c>
      <c r="C307" s="1">
        <f t="shared" si="16"/>
        <v>6.9713838771021282E-4</v>
      </c>
      <c r="D307" s="1">
        <f t="shared" si="17"/>
        <v>6.9713838771021282E-4</v>
      </c>
      <c r="E307" s="1">
        <f t="shared" si="18"/>
        <v>4.8600193161919496E-7</v>
      </c>
      <c r="F307" s="1">
        <f t="shared" si="19"/>
        <v>9.878088041040547E-10</v>
      </c>
    </row>
    <row r="308" spans="1:6" x14ac:dyDescent="0.35">
      <c r="A308" s="5">
        <v>45204</v>
      </c>
      <c r="B308" s="1">
        <v>889.04</v>
      </c>
      <c r="C308" s="1">
        <f t="shared" si="16"/>
        <v>1.1592246873672232E-3</v>
      </c>
      <c r="D308" s="1">
        <f t="shared" si="17"/>
        <v>1.1592246873672232E-3</v>
      </c>
      <c r="E308" s="1">
        <f t="shared" si="18"/>
        <v>1.3438018758016363E-6</v>
      </c>
      <c r="F308" s="1">
        <f t="shared" si="19"/>
        <v>2.731304625613082E-9</v>
      </c>
    </row>
    <row r="309" spans="1:6" x14ac:dyDescent="0.35">
      <c r="A309" s="5">
        <v>45203</v>
      </c>
      <c r="B309" s="1">
        <v>888.01</v>
      </c>
      <c r="C309" s="1">
        <f t="shared" si="16"/>
        <v>-1.1732572311109458E-2</v>
      </c>
      <c r="D309" s="1">
        <f t="shared" si="17"/>
        <v>-1.1732572311109458E-2</v>
      </c>
      <c r="E309" s="1">
        <f t="shared" si="18"/>
        <v>1.3765325303541232E-4</v>
      </c>
      <c r="F309" s="1">
        <f t="shared" si="19"/>
        <v>2.7978303462482177E-7</v>
      </c>
    </row>
    <row r="310" spans="1:6" x14ac:dyDescent="0.35">
      <c r="A310" s="5">
        <v>45202</v>
      </c>
      <c r="B310" s="1">
        <v>898.49</v>
      </c>
      <c r="C310" s="1">
        <f t="shared" si="16"/>
        <v>-1.6680756503375186E-3</v>
      </c>
      <c r="D310" s="1">
        <f t="shared" si="17"/>
        <v>-1.6680756503375186E-3</v>
      </c>
      <c r="E310" s="1">
        <f t="shared" si="18"/>
        <v>2.7824763752489358E-6</v>
      </c>
      <c r="F310" s="1">
        <f t="shared" si="19"/>
        <v>5.6554397870913333E-9</v>
      </c>
    </row>
    <row r="311" spans="1:6" x14ac:dyDescent="0.35">
      <c r="A311" s="5">
        <v>45201</v>
      </c>
      <c r="B311" s="1">
        <v>899.99</v>
      </c>
      <c r="C311" s="1">
        <f t="shared" si="16"/>
        <v>5.5599338766155028E-3</v>
      </c>
      <c r="D311" s="1">
        <f t="shared" si="17"/>
        <v>5.5599338766155028E-3</v>
      </c>
      <c r="E311" s="1">
        <f t="shared" si="18"/>
        <v>3.0912864712336692E-5</v>
      </c>
      <c r="F311" s="1">
        <f t="shared" si="19"/>
        <v>6.2831025838082707E-8</v>
      </c>
    </row>
    <row r="312" spans="1:6" x14ac:dyDescent="0.35">
      <c r="A312" s="5">
        <v>45197</v>
      </c>
      <c r="B312" s="1">
        <v>895</v>
      </c>
      <c r="C312" s="1">
        <f t="shared" si="16"/>
        <v>4.3109548049953201E-3</v>
      </c>
      <c r="D312" s="1">
        <f t="shared" si="17"/>
        <v>4.3109548049953201E-3</v>
      </c>
      <c r="E312" s="1">
        <f t="shared" si="18"/>
        <v>1.858433133071224E-5</v>
      </c>
      <c r="F312" s="1">
        <f t="shared" si="19"/>
        <v>3.7773031159984225E-8</v>
      </c>
    </row>
    <row r="313" spans="1:6" x14ac:dyDescent="0.35">
      <c r="A313" s="5">
        <v>45196</v>
      </c>
      <c r="B313" s="1">
        <v>891.15</v>
      </c>
      <c r="C313" s="1">
        <f t="shared" si="16"/>
        <v>1.12277561898846E-3</v>
      </c>
      <c r="D313" s="1">
        <f t="shared" si="17"/>
        <v>1.12277561898846E-3</v>
      </c>
      <c r="E313" s="1">
        <f t="shared" si="18"/>
        <v>1.2606250905949195E-6</v>
      </c>
      <c r="F313" s="1">
        <f t="shared" si="19"/>
        <v>2.5622461190953651E-9</v>
      </c>
    </row>
    <row r="314" spans="1:6" x14ac:dyDescent="0.35">
      <c r="A314" s="5">
        <v>45195</v>
      </c>
      <c r="B314" s="1">
        <v>890.15</v>
      </c>
      <c r="C314" s="1">
        <f t="shared" si="16"/>
        <v>-1.0071006313348032E-2</v>
      </c>
      <c r="D314" s="1">
        <f t="shared" si="17"/>
        <v>-1.0071006313348032E-2</v>
      </c>
      <c r="E314" s="1">
        <f t="shared" si="18"/>
        <v>1.0142516816349592E-4</v>
      </c>
      <c r="F314" s="1">
        <f t="shared" si="19"/>
        <v>2.0614871577946325E-7</v>
      </c>
    </row>
    <row r="315" spans="1:6" x14ac:dyDescent="0.35">
      <c r="A315" s="5">
        <v>45194</v>
      </c>
      <c r="B315" s="1">
        <v>899.16</v>
      </c>
      <c r="C315" s="1">
        <f t="shared" si="16"/>
        <v>-3.8074140624991099E-3</v>
      </c>
      <c r="D315" s="1">
        <f t="shared" si="17"/>
        <v>-3.8074140624991099E-3</v>
      </c>
      <c r="E315" s="1">
        <f t="shared" si="18"/>
        <v>1.4496401843315975E-5</v>
      </c>
      <c r="F315" s="1">
        <f t="shared" si="19"/>
        <v>2.9464231388853608E-8</v>
      </c>
    </row>
    <row r="316" spans="1:6" x14ac:dyDescent="0.35">
      <c r="A316" s="5">
        <v>45191</v>
      </c>
      <c r="B316" s="1">
        <v>902.59</v>
      </c>
      <c r="C316" s="1">
        <f t="shared" si="16"/>
        <v>8.5564280379063183E-3</v>
      </c>
      <c r="D316" s="1">
        <f t="shared" si="17"/>
        <v>8.5564280379063183E-3</v>
      </c>
      <c r="E316" s="1">
        <f t="shared" si="18"/>
        <v>7.3212460767869365E-5</v>
      </c>
      <c r="F316" s="1">
        <f t="shared" si="19"/>
        <v>1.4880581456884017E-7</v>
      </c>
    </row>
    <row r="317" spans="1:6" x14ac:dyDescent="0.35">
      <c r="A317" s="5">
        <v>45190</v>
      </c>
      <c r="B317" s="1">
        <v>894.9</v>
      </c>
      <c r="C317" s="1">
        <f t="shared" si="16"/>
        <v>1.2858861805951976E-3</v>
      </c>
      <c r="D317" s="1">
        <f t="shared" si="17"/>
        <v>1.2858861805951976E-3</v>
      </c>
      <c r="E317" s="1">
        <f t="shared" si="18"/>
        <v>1.6535032694457052E-6</v>
      </c>
      <c r="F317" s="1">
        <f t="shared" si="19"/>
        <v>3.3607790029384253E-9</v>
      </c>
    </row>
    <row r="318" spans="1:6" x14ac:dyDescent="0.35">
      <c r="A318" s="5">
        <v>45189</v>
      </c>
      <c r="B318" s="1">
        <v>893.75</v>
      </c>
      <c r="C318" s="1">
        <f t="shared" si="16"/>
        <v>4.4068989277642572E-3</v>
      </c>
      <c r="D318" s="1">
        <f t="shared" si="17"/>
        <v>4.4068989277642572E-3</v>
      </c>
      <c r="E318" s="1">
        <f t="shared" si="18"/>
        <v>1.9420758159529759E-5</v>
      </c>
      <c r="F318" s="1">
        <f t="shared" si="19"/>
        <v>3.9473085690101138E-8</v>
      </c>
    </row>
    <row r="319" spans="1:6" x14ac:dyDescent="0.35">
      <c r="A319" s="5">
        <v>45188</v>
      </c>
      <c r="B319" s="1">
        <v>889.82</v>
      </c>
      <c r="C319" s="1">
        <f t="shared" si="16"/>
        <v>5.3637557604405799E-3</v>
      </c>
      <c r="D319" s="1">
        <f t="shared" si="17"/>
        <v>5.3637557604405799E-3</v>
      </c>
      <c r="E319" s="1">
        <f t="shared" si="18"/>
        <v>2.8769875857659503E-5</v>
      </c>
      <c r="F319" s="1">
        <f t="shared" si="19"/>
        <v>5.8475357434267284E-8</v>
      </c>
    </row>
    <row r="320" spans="1:6" x14ac:dyDescent="0.35">
      <c r="A320" s="5">
        <v>45187</v>
      </c>
      <c r="B320" s="1">
        <v>885.06</v>
      </c>
      <c r="C320" s="1">
        <f t="shared" si="16"/>
        <v>-3.7695969261391966E-2</v>
      </c>
      <c r="D320" s="1">
        <f t="shared" si="17"/>
        <v>-3.7695969261391966E-2</v>
      </c>
      <c r="E320" s="1">
        <f t="shared" si="18"/>
        <v>1.420986098555808E-3</v>
      </c>
      <c r="F320" s="1">
        <f t="shared" si="19"/>
        <v>2.888183127145951E-6</v>
      </c>
    </row>
    <row r="321" spans="1:6" x14ac:dyDescent="0.35">
      <c r="A321" s="5">
        <v>45184</v>
      </c>
      <c r="B321" s="1">
        <v>919.06</v>
      </c>
      <c r="C321" s="1">
        <f t="shared" si="16"/>
        <v>-1.0222614616812859E-3</v>
      </c>
      <c r="D321" s="1">
        <f t="shared" si="17"/>
        <v>-1.0222614616812859E-3</v>
      </c>
      <c r="E321" s="1">
        <f t="shared" si="18"/>
        <v>1.0450184960387591E-6</v>
      </c>
      <c r="F321" s="1">
        <f t="shared" si="19"/>
        <v>2.124021333412112E-9</v>
      </c>
    </row>
    <row r="322" spans="1:6" x14ac:dyDescent="0.35">
      <c r="A322" s="5">
        <v>45183</v>
      </c>
      <c r="B322" s="1">
        <v>920</v>
      </c>
      <c r="C322" s="1">
        <f t="shared" si="16"/>
        <v>-8.5179667232289143E-3</v>
      </c>
      <c r="D322" s="1">
        <f t="shared" si="17"/>
        <v>-8.5179667232289143E-3</v>
      </c>
      <c r="E322" s="1">
        <f t="shared" si="18"/>
        <v>7.2555757098035129E-5</v>
      </c>
      <c r="F322" s="1">
        <f t="shared" si="19"/>
        <v>1.4747105101226653E-7</v>
      </c>
    </row>
    <row r="323" spans="1:6" x14ac:dyDescent="0.35">
      <c r="A323" s="5">
        <v>45182</v>
      </c>
      <c r="B323" s="1">
        <v>927.87</v>
      </c>
      <c r="C323" s="1">
        <f t="shared" si="16"/>
        <v>-1.3083978595356332E-2</v>
      </c>
      <c r="D323" s="1">
        <f t="shared" si="17"/>
        <v>-1.3083978595356332E-2</v>
      </c>
      <c r="E323" s="1">
        <f t="shared" si="18"/>
        <v>1.7119049588374264E-4</v>
      </c>
      <c r="F323" s="1">
        <f t="shared" si="19"/>
        <v>3.479481623653306E-7</v>
      </c>
    </row>
    <row r="324" spans="1:6" x14ac:dyDescent="0.35">
      <c r="A324" s="5">
        <v>45181</v>
      </c>
      <c r="B324" s="1">
        <v>940.09</v>
      </c>
      <c r="C324" s="1">
        <f t="shared" ref="C324:C387" si="20">LN(B324/B325)</f>
        <v>-2.1274332518554409E-5</v>
      </c>
      <c r="D324" s="1">
        <f t="shared" ref="D324:D387" si="21">C324-$R$3</f>
        <v>-2.1274332518554409E-5</v>
      </c>
      <c r="E324" s="1">
        <f t="shared" ref="E324:E387" si="22">D324^2</f>
        <v>4.5259722411002155E-10</v>
      </c>
      <c r="F324" s="1">
        <f t="shared" ref="F324:F387" si="23">E324/492</f>
        <v>9.1991305713419025E-13</v>
      </c>
    </row>
    <row r="325" spans="1:6" x14ac:dyDescent="0.35">
      <c r="A325" s="5">
        <v>45180</v>
      </c>
      <c r="B325" s="1">
        <v>940.11</v>
      </c>
      <c r="C325" s="1">
        <f t="shared" si="20"/>
        <v>-5.1562912638909502E-3</v>
      </c>
      <c r="D325" s="1">
        <f t="shared" si="21"/>
        <v>-5.1562912638909502E-3</v>
      </c>
      <c r="E325" s="1">
        <f t="shared" si="22"/>
        <v>2.6587339598078131E-5</v>
      </c>
      <c r="F325" s="1">
        <f t="shared" si="23"/>
        <v>5.4039308126175064E-8</v>
      </c>
    </row>
    <row r="326" spans="1:6" x14ac:dyDescent="0.35">
      <c r="A326" s="5">
        <v>45177</v>
      </c>
      <c r="B326" s="1">
        <v>944.97</v>
      </c>
      <c r="C326" s="1">
        <f t="shared" si="20"/>
        <v>-1.2932302364662402E-2</v>
      </c>
      <c r="D326" s="1">
        <f t="shared" si="21"/>
        <v>-1.2932302364662402E-2</v>
      </c>
      <c r="E326" s="1">
        <f t="shared" si="22"/>
        <v>1.6724444445105277E-4</v>
      </c>
      <c r="F326" s="1">
        <f t="shared" si="23"/>
        <v>3.39927732624091E-7</v>
      </c>
    </row>
    <row r="327" spans="1:6" x14ac:dyDescent="0.35">
      <c r="A327" s="5">
        <v>45176</v>
      </c>
      <c r="B327" s="1">
        <v>957.27</v>
      </c>
      <c r="C327" s="1">
        <f t="shared" si="20"/>
        <v>-6.2275001835238059E-3</v>
      </c>
      <c r="D327" s="1">
        <f t="shared" si="21"/>
        <v>-6.2275001835238059E-3</v>
      </c>
      <c r="E327" s="1">
        <f t="shared" si="22"/>
        <v>3.8781758535789038E-5</v>
      </c>
      <c r="F327" s="1">
        <f t="shared" si="23"/>
        <v>7.8824712471115934E-8</v>
      </c>
    </row>
    <row r="328" spans="1:6" x14ac:dyDescent="0.35">
      <c r="A328" s="5">
        <v>45175</v>
      </c>
      <c r="B328" s="1">
        <v>963.25</v>
      </c>
      <c r="C328" s="1">
        <f t="shared" si="20"/>
        <v>3.3901157653055958E-3</v>
      </c>
      <c r="D328" s="1">
        <f t="shared" si="21"/>
        <v>3.3901157653055958E-3</v>
      </c>
      <c r="E328" s="1">
        <f t="shared" si="22"/>
        <v>1.1492884902173545E-5</v>
      </c>
      <c r="F328" s="1">
        <f t="shared" si="23"/>
        <v>2.3359522158889317E-8</v>
      </c>
    </row>
    <row r="329" spans="1:6" x14ac:dyDescent="0.35">
      <c r="A329" s="5">
        <v>45174</v>
      </c>
      <c r="B329" s="1">
        <v>959.99</v>
      </c>
      <c r="C329" s="1">
        <f t="shared" si="20"/>
        <v>-3.8883046514670595E-3</v>
      </c>
      <c r="D329" s="1">
        <f t="shared" si="21"/>
        <v>-3.8883046514670595E-3</v>
      </c>
      <c r="E329" s="1">
        <f t="shared" si="22"/>
        <v>1.5118913062620371E-5</v>
      </c>
      <c r="F329" s="1">
        <f t="shared" si="23"/>
        <v>3.0729498094756851E-8</v>
      </c>
    </row>
    <row r="330" spans="1:6" x14ac:dyDescent="0.35">
      <c r="A330" s="5">
        <v>45173</v>
      </c>
      <c r="B330" s="1">
        <v>963.73</v>
      </c>
      <c r="C330" s="1">
        <f t="shared" si="20"/>
        <v>-2.4577960002140967E-2</v>
      </c>
      <c r="D330" s="1">
        <f t="shared" si="21"/>
        <v>-2.4577960002140967E-2</v>
      </c>
      <c r="E330" s="1">
        <f t="shared" si="22"/>
        <v>6.0407611786684123E-4</v>
      </c>
      <c r="F330" s="1">
        <f t="shared" si="23"/>
        <v>1.2277969875342301E-6</v>
      </c>
    </row>
    <row r="331" spans="1:6" x14ac:dyDescent="0.35">
      <c r="A331" s="5">
        <v>45170</v>
      </c>
      <c r="B331" s="1">
        <v>987.71</v>
      </c>
      <c r="C331" s="1">
        <f t="shared" si="20"/>
        <v>5.4083532983745644E-2</v>
      </c>
      <c r="D331" s="1">
        <f t="shared" si="21"/>
        <v>5.4083532983745644E-2</v>
      </c>
      <c r="E331" s="1">
        <f t="shared" si="22"/>
        <v>2.9250285400039032E-3</v>
      </c>
      <c r="F331" s="1">
        <f t="shared" si="23"/>
        <v>5.9451799593575268E-6</v>
      </c>
    </row>
    <row r="332" spans="1:6" x14ac:dyDescent="0.35">
      <c r="A332" s="5">
        <v>45169</v>
      </c>
      <c r="B332" s="1">
        <v>935.71</v>
      </c>
      <c r="C332" s="1">
        <f t="shared" si="20"/>
        <v>-4.8189267748124029E-3</v>
      </c>
      <c r="D332" s="1">
        <f t="shared" si="21"/>
        <v>-4.8189267748124029E-3</v>
      </c>
      <c r="E332" s="1">
        <f t="shared" si="22"/>
        <v>2.3222055261003868E-5</v>
      </c>
      <c r="F332" s="1">
        <f t="shared" si="23"/>
        <v>4.7199299310983472E-8</v>
      </c>
    </row>
    <row r="333" spans="1:6" x14ac:dyDescent="0.35">
      <c r="A333" s="5">
        <v>45168</v>
      </c>
      <c r="B333" s="1">
        <v>940.23</v>
      </c>
      <c r="C333" s="1">
        <f t="shared" si="20"/>
        <v>-1.0295352259341143E-2</v>
      </c>
      <c r="D333" s="1">
        <f t="shared" si="21"/>
        <v>-1.0295352259341143E-2</v>
      </c>
      <c r="E333" s="1">
        <f t="shared" si="22"/>
        <v>1.0599427814392078E-4</v>
      </c>
      <c r="F333" s="1">
        <f t="shared" si="23"/>
        <v>2.154355246827658E-7</v>
      </c>
    </row>
    <row r="334" spans="1:6" x14ac:dyDescent="0.35">
      <c r="A334" s="5">
        <v>45167</v>
      </c>
      <c r="B334" s="1">
        <v>949.96</v>
      </c>
      <c r="C334" s="1">
        <f t="shared" si="20"/>
        <v>-3.4153577023391096E-3</v>
      </c>
      <c r="D334" s="1">
        <f t="shared" si="21"/>
        <v>-3.4153577023391096E-3</v>
      </c>
      <c r="E334" s="1">
        <f t="shared" si="22"/>
        <v>1.1664668234927081E-5</v>
      </c>
      <c r="F334" s="1">
        <f t="shared" si="23"/>
        <v>2.3708675274242034E-8</v>
      </c>
    </row>
    <row r="335" spans="1:6" x14ac:dyDescent="0.35">
      <c r="A335" s="5">
        <v>45166</v>
      </c>
      <c r="B335" s="1">
        <v>953.21</v>
      </c>
      <c r="C335" s="1">
        <f t="shared" si="20"/>
        <v>3.3732515527298387E-3</v>
      </c>
      <c r="D335" s="1">
        <f t="shared" si="21"/>
        <v>3.3732515527298387E-3</v>
      </c>
      <c r="E335" s="1">
        <f t="shared" si="22"/>
        <v>1.1378826037994267E-5</v>
      </c>
      <c r="F335" s="1">
        <f t="shared" si="23"/>
        <v>2.312769519917534E-8</v>
      </c>
    </row>
    <row r="336" spans="1:6" x14ac:dyDescent="0.35">
      <c r="A336" s="5">
        <v>45163</v>
      </c>
      <c r="B336" s="1">
        <v>950</v>
      </c>
      <c r="C336" s="1">
        <f t="shared" si="20"/>
        <v>-1.478489957102753E-2</v>
      </c>
      <c r="D336" s="1">
        <f t="shared" si="21"/>
        <v>-1.478489957102753E-2</v>
      </c>
      <c r="E336" s="1">
        <f t="shared" si="22"/>
        <v>2.1859325532537003E-4</v>
      </c>
      <c r="F336" s="1">
        <f t="shared" si="23"/>
        <v>4.4429523440115861E-7</v>
      </c>
    </row>
    <row r="337" spans="1:6" x14ac:dyDescent="0.35">
      <c r="A337" s="5">
        <v>45162</v>
      </c>
      <c r="B337" s="1">
        <v>964.15</v>
      </c>
      <c r="C337" s="1">
        <f t="shared" si="20"/>
        <v>1.110745912514023E-2</v>
      </c>
      <c r="D337" s="1">
        <f t="shared" si="21"/>
        <v>1.110745912514023E-2</v>
      </c>
      <c r="E337" s="1">
        <f t="shared" si="22"/>
        <v>1.2337564821666096E-4</v>
      </c>
      <c r="F337" s="1">
        <f t="shared" si="23"/>
        <v>2.5076351263548974E-7</v>
      </c>
    </row>
    <row r="338" spans="1:6" x14ac:dyDescent="0.35">
      <c r="A338" s="5">
        <v>45161</v>
      </c>
      <c r="B338" s="1">
        <v>953.5</v>
      </c>
      <c r="C338" s="1">
        <f t="shared" si="20"/>
        <v>-1.226842990993534E-2</v>
      </c>
      <c r="D338" s="1">
        <f t="shared" si="21"/>
        <v>-1.226842990993534E-2</v>
      </c>
      <c r="E338" s="1">
        <f t="shared" si="22"/>
        <v>1.5051437245499605E-4</v>
      </c>
      <c r="F338" s="1">
        <f t="shared" si="23"/>
        <v>3.0592352124999197E-7</v>
      </c>
    </row>
    <row r="339" spans="1:6" x14ac:dyDescent="0.35">
      <c r="A339" s="5">
        <v>45160</v>
      </c>
      <c r="B339" s="1">
        <v>965.27</v>
      </c>
      <c r="C339" s="1">
        <f t="shared" si="20"/>
        <v>2.7975361142318074E-4</v>
      </c>
      <c r="D339" s="1">
        <f t="shared" si="21"/>
        <v>2.7975361142318074E-4</v>
      </c>
      <c r="E339" s="1">
        <f t="shared" si="22"/>
        <v>7.8262083104312001E-8</v>
      </c>
      <c r="F339" s="1">
        <f t="shared" si="23"/>
        <v>1.5906927460226016E-10</v>
      </c>
    </row>
    <row r="340" spans="1:6" x14ac:dyDescent="0.35">
      <c r="A340" s="5">
        <v>45159</v>
      </c>
      <c r="B340" s="1">
        <v>965</v>
      </c>
      <c r="C340" s="1">
        <f t="shared" si="20"/>
        <v>-1.1662300189318938E-2</v>
      </c>
      <c r="D340" s="1">
        <f t="shared" si="21"/>
        <v>-1.1662300189318938E-2</v>
      </c>
      <c r="E340" s="1">
        <f t="shared" si="22"/>
        <v>1.3600924570578854E-4</v>
      </c>
      <c r="F340" s="1">
        <f t="shared" si="23"/>
        <v>2.7644155631257833E-7</v>
      </c>
    </row>
    <row r="341" spans="1:6" x14ac:dyDescent="0.35">
      <c r="A341" s="5">
        <v>45156</v>
      </c>
      <c r="B341" s="1">
        <v>976.32</v>
      </c>
      <c r="C341" s="1">
        <f t="shared" si="20"/>
        <v>-8.9426060281244321E-3</v>
      </c>
      <c r="D341" s="1">
        <f t="shared" si="21"/>
        <v>-8.9426060281244321E-3</v>
      </c>
      <c r="E341" s="1">
        <f t="shared" si="22"/>
        <v>7.9970202574247438E-5</v>
      </c>
      <c r="F341" s="1">
        <f t="shared" si="23"/>
        <v>1.6254106214277935E-7</v>
      </c>
    </row>
    <row r="342" spans="1:6" x14ac:dyDescent="0.35">
      <c r="A342" s="5">
        <v>45155</v>
      </c>
      <c r="B342" s="1">
        <v>985.09</v>
      </c>
      <c r="C342" s="1">
        <f t="shared" si="20"/>
        <v>3.0454533921270931E-5</v>
      </c>
      <c r="D342" s="1">
        <f t="shared" si="21"/>
        <v>3.0454533921270931E-5</v>
      </c>
      <c r="E342" s="1">
        <f t="shared" si="22"/>
        <v>9.2747863636184184E-10</v>
      </c>
      <c r="F342" s="1">
        <f t="shared" si="23"/>
        <v>1.8851191795972395E-12</v>
      </c>
    </row>
    <row r="343" spans="1:6" x14ac:dyDescent="0.35">
      <c r="A343" s="5">
        <v>45154</v>
      </c>
      <c r="B343" s="1">
        <v>985.06</v>
      </c>
      <c r="C343" s="1">
        <f t="shared" si="20"/>
        <v>-2.8890474587206878E-3</v>
      </c>
      <c r="D343" s="1">
        <f t="shared" si="21"/>
        <v>-2.8890474587206878E-3</v>
      </c>
      <c r="E343" s="1">
        <f t="shared" si="22"/>
        <v>8.3465952187404636E-6</v>
      </c>
      <c r="F343" s="1">
        <f t="shared" si="23"/>
        <v>1.6964624428334274E-8</v>
      </c>
    </row>
    <row r="344" spans="1:6" x14ac:dyDescent="0.35">
      <c r="A344" s="5">
        <v>45153</v>
      </c>
      <c r="B344" s="1">
        <v>987.91</v>
      </c>
      <c r="C344" s="1">
        <f t="shared" si="20"/>
        <v>2.9296549467471172E-3</v>
      </c>
      <c r="D344" s="1">
        <f t="shared" si="21"/>
        <v>2.9296549467471172E-3</v>
      </c>
      <c r="E344" s="1">
        <f t="shared" si="22"/>
        <v>8.5828781069998534E-6</v>
      </c>
      <c r="F344" s="1">
        <f t="shared" si="23"/>
        <v>1.7444874201219213E-8</v>
      </c>
    </row>
    <row r="345" spans="1:6" x14ac:dyDescent="0.35">
      <c r="A345" s="5">
        <v>45149</v>
      </c>
      <c r="B345" s="1">
        <v>985.02</v>
      </c>
      <c r="C345" s="1">
        <f t="shared" si="20"/>
        <v>2.0896604285500005E-2</v>
      </c>
      <c r="D345" s="1">
        <f t="shared" si="21"/>
        <v>2.0896604285500005E-2</v>
      </c>
      <c r="E345" s="1">
        <f t="shared" si="22"/>
        <v>4.3666807066477717E-4</v>
      </c>
      <c r="F345" s="1">
        <f t="shared" si="23"/>
        <v>8.8753672899344959E-7</v>
      </c>
    </row>
    <row r="346" spans="1:6" x14ac:dyDescent="0.35">
      <c r="A346" s="5">
        <v>45148</v>
      </c>
      <c r="B346" s="1">
        <v>964.65</v>
      </c>
      <c r="C346" s="1">
        <f t="shared" si="20"/>
        <v>1.8677048230850359E-3</v>
      </c>
      <c r="D346" s="1">
        <f t="shared" si="21"/>
        <v>1.8677048230850359E-3</v>
      </c>
      <c r="E346" s="1">
        <f t="shared" si="22"/>
        <v>3.4883213061751051E-6</v>
      </c>
      <c r="F346" s="1">
        <f t="shared" si="23"/>
        <v>7.0900839556404573E-9</v>
      </c>
    </row>
    <row r="347" spans="1:6" x14ac:dyDescent="0.35">
      <c r="A347" s="5">
        <v>45147</v>
      </c>
      <c r="B347" s="1">
        <v>962.85</v>
      </c>
      <c r="C347" s="1">
        <f t="shared" si="20"/>
        <v>2.9643519640148944E-3</v>
      </c>
      <c r="D347" s="1">
        <f t="shared" si="21"/>
        <v>2.9643519640148944E-3</v>
      </c>
      <c r="E347" s="1">
        <f t="shared" si="22"/>
        <v>8.7873825665589617E-6</v>
      </c>
      <c r="F347" s="1">
        <f t="shared" si="23"/>
        <v>1.7860533671867808E-8</v>
      </c>
    </row>
    <row r="348" spans="1:6" x14ac:dyDescent="0.35">
      <c r="A348" s="5">
        <v>45146</v>
      </c>
      <c r="B348" s="1">
        <v>960</v>
      </c>
      <c r="C348" s="1">
        <f t="shared" si="20"/>
        <v>-2.0833116322398777E-5</v>
      </c>
      <c r="D348" s="1">
        <f t="shared" si="21"/>
        <v>-2.0833116322398777E-5</v>
      </c>
      <c r="E348" s="1">
        <f t="shared" si="22"/>
        <v>4.3401873570259834E-10</v>
      </c>
      <c r="F348" s="1">
        <f t="shared" si="23"/>
        <v>8.8215190183454949E-13</v>
      </c>
    </row>
    <row r="349" spans="1:6" x14ac:dyDescent="0.35">
      <c r="A349" s="5">
        <v>45145</v>
      </c>
      <c r="B349" s="1">
        <v>960.02</v>
      </c>
      <c r="C349" s="1">
        <f t="shared" si="20"/>
        <v>-1.272056607601222E-2</v>
      </c>
      <c r="D349" s="1">
        <f t="shared" si="21"/>
        <v>-1.272056607601222E-2</v>
      </c>
      <c r="E349" s="1">
        <f t="shared" si="22"/>
        <v>1.6181280129419292E-4</v>
      </c>
      <c r="F349" s="1">
        <f t="shared" si="23"/>
        <v>3.2888780750852217E-7</v>
      </c>
    </row>
    <row r="350" spans="1:6" x14ac:dyDescent="0.35">
      <c r="A350" s="5">
        <v>45142</v>
      </c>
      <c r="B350" s="1">
        <v>972.31</v>
      </c>
      <c r="C350" s="1">
        <f t="shared" si="20"/>
        <v>-2.5371208572232662E-3</v>
      </c>
      <c r="D350" s="1">
        <f t="shared" si="21"/>
        <v>-2.5371208572232662E-3</v>
      </c>
      <c r="E350" s="1">
        <f t="shared" si="22"/>
        <v>6.436982244157321E-6</v>
      </c>
      <c r="F350" s="1">
        <f t="shared" si="23"/>
        <v>1.3083297244222196E-8</v>
      </c>
    </row>
    <row r="351" spans="1:6" x14ac:dyDescent="0.35">
      <c r="A351" s="5">
        <v>45141</v>
      </c>
      <c r="B351" s="1">
        <v>974.78</v>
      </c>
      <c r="C351" s="1">
        <f t="shared" si="20"/>
        <v>6.3910475596531905E-3</v>
      </c>
      <c r="D351" s="1">
        <f t="shared" si="21"/>
        <v>6.3910475596531905E-3</v>
      </c>
      <c r="E351" s="1">
        <f t="shared" si="22"/>
        <v>4.0845488909749002E-5</v>
      </c>
      <c r="F351" s="1">
        <f t="shared" si="23"/>
        <v>8.3019286401928862E-8</v>
      </c>
    </row>
    <row r="352" spans="1:6" x14ac:dyDescent="0.35">
      <c r="A352" s="5">
        <v>45140</v>
      </c>
      <c r="B352" s="1">
        <v>968.57</v>
      </c>
      <c r="C352" s="1">
        <f t="shared" si="20"/>
        <v>4.85369225760778E-4</v>
      </c>
      <c r="D352" s="1">
        <f t="shared" si="21"/>
        <v>4.85369225760778E-4</v>
      </c>
      <c r="E352" s="1">
        <f t="shared" si="22"/>
        <v>2.3558328531561708E-7</v>
      </c>
      <c r="F352" s="1">
        <f t="shared" si="23"/>
        <v>4.7882781568214853E-10</v>
      </c>
    </row>
    <row r="353" spans="1:6" x14ac:dyDescent="0.35">
      <c r="A353" s="5">
        <v>45139</v>
      </c>
      <c r="B353" s="1">
        <v>968.1</v>
      </c>
      <c r="C353" s="1">
        <f t="shared" si="20"/>
        <v>8.1104791239306907E-3</v>
      </c>
      <c r="D353" s="1">
        <f t="shared" si="21"/>
        <v>8.1104791239306907E-3</v>
      </c>
      <c r="E353" s="1">
        <f t="shared" si="22"/>
        <v>6.5779871619715539E-5</v>
      </c>
      <c r="F353" s="1">
        <f t="shared" si="23"/>
        <v>1.3369892605633238E-7</v>
      </c>
    </row>
    <row r="354" spans="1:6" x14ac:dyDescent="0.35">
      <c r="A354" s="5">
        <v>45138</v>
      </c>
      <c r="B354" s="1">
        <v>960.28</v>
      </c>
      <c r="C354" s="1">
        <f t="shared" si="20"/>
        <v>1.8449132026396528E-3</v>
      </c>
      <c r="D354" s="1">
        <f t="shared" si="21"/>
        <v>1.8449132026396528E-3</v>
      </c>
      <c r="E354" s="1">
        <f t="shared" si="22"/>
        <v>3.4037047252741005E-6</v>
      </c>
      <c r="F354" s="1">
        <f t="shared" si="23"/>
        <v>6.9180990351099603E-9</v>
      </c>
    </row>
    <row r="355" spans="1:6" x14ac:dyDescent="0.35">
      <c r="A355" s="5">
        <v>45134</v>
      </c>
      <c r="B355" s="1">
        <v>958.51</v>
      </c>
      <c r="C355" s="1">
        <f t="shared" si="20"/>
        <v>-6.9875738754565241E-4</v>
      </c>
      <c r="D355" s="1">
        <f t="shared" si="21"/>
        <v>-6.9875738754565241E-4</v>
      </c>
      <c r="E355" s="1">
        <f t="shared" si="22"/>
        <v>4.8826188664962511E-7</v>
      </c>
      <c r="F355" s="1">
        <f t="shared" si="23"/>
        <v>9.9240220863744941E-10</v>
      </c>
    </row>
    <row r="356" spans="1:6" x14ac:dyDescent="0.35">
      <c r="A356" s="5">
        <v>45133</v>
      </c>
      <c r="B356" s="1">
        <v>959.18</v>
      </c>
      <c r="C356" s="1">
        <f t="shared" si="20"/>
        <v>-3.9538903634740606E-3</v>
      </c>
      <c r="D356" s="1">
        <f t="shared" si="21"/>
        <v>-3.9538903634740606E-3</v>
      </c>
      <c r="E356" s="1">
        <f t="shared" si="22"/>
        <v>1.5633249006373037E-5</v>
      </c>
      <c r="F356" s="1">
        <f t="shared" si="23"/>
        <v>3.1774896354416742E-8</v>
      </c>
    </row>
    <row r="357" spans="1:6" x14ac:dyDescent="0.35">
      <c r="A357" s="5">
        <v>45132</v>
      </c>
      <c r="B357" s="1">
        <v>962.98</v>
      </c>
      <c r="C357" s="1">
        <f t="shared" si="20"/>
        <v>-5.457675244386246E-3</v>
      </c>
      <c r="D357" s="1">
        <f t="shared" si="21"/>
        <v>-5.457675244386246E-3</v>
      </c>
      <c r="E357" s="1">
        <f t="shared" si="22"/>
        <v>2.978621907318647E-5</v>
      </c>
      <c r="F357" s="1">
        <f t="shared" si="23"/>
        <v>6.0541095677208267E-8</v>
      </c>
    </row>
    <row r="358" spans="1:6" x14ac:dyDescent="0.35">
      <c r="A358" s="5">
        <v>45131</v>
      </c>
      <c r="B358" s="1">
        <v>968.25</v>
      </c>
      <c r="C358" s="1">
        <f t="shared" si="20"/>
        <v>-1.7129652927565747E-3</v>
      </c>
      <c r="D358" s="1">
        <f t="shared" si="21"/>
        <v>-1.7129652927565747E-3</v>
      </c>
      <c r="E358" s="1">
        <f t="shared" si="22"/>
        <v>2.9342500941886178E-6</v>
      </c>
      <c r="F358" s="1">
        <f t="shared" si="23"/>
        <v>5.9639229556679225E-9</v>
      </c>
    </row>
    <row r="359" spans="1:6" x14ac:dyDescent="0.35">
      <c r="A359" s="5">
        <v>45128</v>
      </c>
      <c r="B359" s="1">
        <v>969.91</v>
      </c>
      <c r="C359" s="1">
        <f t="shared" si="20"/>
        <v>6.008260017283348E-3</v>
      </c>
      <c r="D359" s="1">
        <f t="shared" si="21"/>
        <v>6.008260017283348E-3</v>
      </c>
      <c r="E359" s="1">
        <f t="shared" si="22"/>
        <v>3.60991884352857E-5</v>
      </c>
      <c r="F359" s="1">
        <f t="shared" si="23"/>
        <v>7.3372334218060371E-8</v>
      </c>
    </row>
    <row r="360" spans="1:6" x14ac:dyDescent="0.35">
      <c r="A360" s="5">
        <v>45127</v>
      </c>
      <c r="B360" s="1">
        <v>964.1</v>
      </c>
      <c r="C360" s="1">
        <f t="shared" si="20"/>
        <v>-6.1010478270937659E-3</v>
      </c>
      <c r="D360" s="1">
        <f t="shared" si="21"/>
        <v>-6.1010478270937659E-3</v>
      </c>
      <c r="E360" s="1">
        <f t="shared" si="22"/>
        <v>3.7222784588485561E-5</v>
      </c>
      <c r="F360" s="1">
        <f t="shared" si="23"/>
        <v>7.5656066236759275E-8</v>
      </c>
    </row>
    <row r="361" spans="1:6" x14ac:dyDescent="0.35">
      <c r="A361" s="5">
        <v>45126</v>
      </c>
      <c r="B361" s="1">
        <v>970</v>
      </c>
      <c r="C361" s="1">
        <f t="shared" si="20"/>
        <v>-1.2054587096238154E-3</v>
      </c>
      <c r="D361" s="1">
        <f t="shared" si="21"/>
        <v>-1.2054587096238154E-3</v>
      </c>
      <c r="E361" s="1">
        <f t="shared" si="22"/>
        <v>1.4531307006079142E-6</v>
      </c>
      <c r="F361" s="1">
        <f t="shared" si="23"/>
        <v>2.953517684162427E-9</v>
      </c>
    </row>
    <row r="362" spans="1:6" x14ac:dyDescent="0.35">
      <c r="A362" s="5">
        <v>45125</v>
      </c>
      <c r="B362" s="1">
        <v>971.17</v>
      </c>
      <c r="C362" s="1">
        <f t="shared" si="20"/>
        <v>-5.7394417100167863E-3</v>
      </c>
      <c r="D362" s="1">
        <f t="shared" si="21"/>
        <v>-5.7394417100167863E-3</v>
      </c>
      <c r="E362" s="1">
        <f t="shared" si="22"/>
        <v>3.2941191142680414E-5</v>
      </c>
      <c r="F362" s="1">
        <f t="shared" si="23"/>
        <v>6.6953640533903286E-8</v>
      </c>
    </row>
    <row r="363" spans="1:6" x14ac:dyDescent="0.35">
      <c r="A363" s="5">
        <v>45124</v>
      </c>
      <c r="B363" s="1">
        <v>976.76</v>
      </c>
      <c r="C363" s="1">
        <f t="shared" si="20"/>
        <v>-6.6020984811353631E-3</v>
      </c>
      <c r="D363" s="1">
        <f t="shared" si="21"/>
        <v>-6.6020984811353631E-3</v>
      </c>
      <c r="E363" s="1">
        <f t="shared" si="22"/>
        <v>4.3587704354609869E-5</v>
      </c>
      <c r="F363" s="1">
        <f t="shared" si="23"/>
        <v>8.8592895029694852E-8</v>
      </c>
    </row>
    <row r="364" spans="1:6" x14ac:dyDescent="0.35">
      <c r="A364" s="5">
        <v>45121</v>
      </c>
      <c r="B364" s="1">
        <v>983.23</v>
      </c>
      <c r="C364" s="1">
        <f t="shared" si="20"/>
        <v>2.9028187891276384E-3</v>
      </c>
      <c r="D364" s="1">
        <f t="shared" si="21"/>
        <v>2.9028187891276384E-3</v>
      </c>
      <c r="E364" s="1">
        <f t="shared" si="22"/>
        <v>8.4263569225124487E-6</v>
      </c>
      <c r="F364" s="1">
        <f t="shared" si="23"/>
        <v>1.7126741712423678E-8</v>
      </c>
    </row>
    <row r="365" spans="1:6" x14ac:dyDescent="0.35">
      <c r="A365" s="5">
        <v>45120</v>
      </c>
      <c r="B365" s="1">
        <v>980.38</v>
      </c>
      <c r="C365" s="1">
        <f t="shared" si="20"/>
        <v>6.1219494198356671E-4</v>
      </c>
      <c r="D365" s="1">
        <f t="shared" si="21"/>
        <v>6.1219494198356671E-4</v>
      </c>
      <c r="E365" s="1">
        <f t="shared" si="22"/>
        <v>3.7478264699026261E-7</v>
      </c>
      <c r="F365" s="1">
        <f t="shared" si="23"/>
        <v>7.6175334754118414E-10</v>
      </c>
    </row>
    <row r="366" spans="1:6" x14ac:dyDescent="0.35">
      <c r="A366" s="5">
        <v>45119</v>
      </c>
      <c r="B366" s="1">
        <v>979.78</v>
      </c>
      <c r="C366" s="1">
        <f t="shared" si="20"/>
        <v>-1.3055631074567933E-3</v>
      </c>
      <c r="D366" s="1">
        <f t="shared" si="21"/>
        <v>-1.3055631074567933E-3</v>
      </c>
      <c r="E366" s="1">
        <f t="shared" si="22"/>
        <v>1.7044950275522384E-6</v>
      </c>
      <c r="F366" s="1">
        <f t="shared" si="23"/>
        <v>3.4644207877078018E-9</v>
      </c>
    </row>
    <row r="367" spans="1:6" x14ac:dyDescent="0.35">
      <c r="A367" s="5">
        <v>45118</v>
      </c>
      <c r="B367" s="1">
        <v>981.06</v>
      </c>
      <c r="C367" s="1">
        <f t="shared" si="20"/>
        <v>-4.0486297100660396E-3</v>
      </c>
      <c r="D367" s="1">
        <f t="shared" si="21"/>
        <v>-4.0486297100660396E-3</v>
      </c>
      <c r="E367" s="1">
        <f t="shared" si="22"/>
        <v>1.6391402529229424E-5</v>
      </c>
      <c r="F367" s="1">
        <f t="shared" si="23"/>
        <v>3.3315858799246796E-8</v>
      </c>
    </row>
    <row r="368" spans="1:6" x14ac:dyDescent="0.35">
      <c r="A368" s="5">
        <v>45117</v>
      </c>
      <c r="B368" s="1">
        <v>985.04</v>
      </c>
      <c r="C368" s="1">
        <f t="shared" si="20"/>
        <v>2.0554148145630079E-2</v>
      </c>
      <c r="D368" s="1">
        <f t="shared" si="21"/>
        <v>2.0554148145630079E-2</v>
      </c>
      <c r="E368" s="1">
        <f t="shared" si="22"/>
        <v>4.2247300599250839E-4</v>
      </c>
      <c r="F368" s="1">
        <f t="shared" si="23"/>
        <v>8.586849715294886E-7</v>
      </c>
    </row>
    <row r="369" spans="1:6" x14ac:dyDescent="0.35">
      <c r="A369" s="5">
        <v>45114</v>
      </c>
      <c r="B369" s="1">
        <v>965</v>
      </c>
      <c r="C369" s="1">
        <f t="shared" si="20"/>
        <v>-6.35283493915593E-3</v>
      </c>
      <c r="D369" s="1">
        <f t="shared" si="21"/>
        <v>-6.35283493915593E-3</v>
      </c>
      <c r="E369" s="1">
        <f t="shared" si="22"/>
        <v>4.0358511764160328E-5</v>
      </c>
      <c r="F369" s="1">
        <f t="shared" si="23"/>
        <v>8.2029495455610428E-8</v>
      </c>
    </row>
    <row r="370" spans="1:6" x14ac:dyDescent="0.35">
      <c r="A370" s="5">
        <v>45113</v>
      </c>
      <c r="B370" s="1">
        <v>971.15</v>
      </c>
      <c r="C370" s="1">
        <f t="shared" si="20"/>
        <v>9.799181282143174E-3</v>
      </c>
      <c r="D370" s="1">
        <f t="shared" si="21"/>
        <v>9.799181282143174E-3</v>
      </c>
      <c r="E370" s="1">
        <f t="shared" si="22"/>
        <v>9.6023953800305134E-5</v>
      </c>
      <c r="F370" s="1">
        <f t="shared" si="23"/>
        <v>1.9517063780549824E-7</v>
      </c>
    </row>
    <row r="371" spans="1:6" x14ac:dyDescent="0.35">
      <c r="A371" s="5">
        <v>45112</v>
      </c>
      <c r="B371" s="1">
        <v>961.68</v>
      </c>
      <c r="C371" s="1">
        <f t="shared" si="20"/>
        <v>2.2798616973956696E-3</v>
      </c>
      <c r="D371" s="1">
        <f t="shared" si="21"/>
        <v>2.2798616973956696E-3</v>
      </c>
      <c r="E371" s="1">
        <f t="shared" si="22"/>
        <v>5.1977693592518643E-6</v>
      </c>
      <c r="F371" s="1">
        <f t="shared" si="23"/>
        <v>1.0564571868398099E-8</v>
      </c>
    </row>
    <row r="372" spans="1:6" x14ac:dyDescent="0.35">
      <c r="A372" s="5">
        <v>45111</v>
      </c>
      <c r="B372" s="1">
        <v>959.49</v>
      </c>
      <c r="C372" s="1">
        <f t="shared" si="20"/>
        <v>-2.5945288280860006E-2</v>
      </c>
      <c r="D372" s="1">
        <f t="shared" si="21"/>
        <v>-2.5945288280860006E-2</v>
      </c>
      <c r="E372" s="1">
        <f t="shared" si="22"/>
        <v>6.7315798397693158E-4</v>
      </c>
      <c r="F372" s="1">
        <f t="shared" si="23"/>
        <v>1.3682072845059584E-6</v>
      </c>
    </row>
    <row r="373" spans="1:6" x14ac:dyDescent="0.35">
      <c r="A373" s="5">
        <v>45110</v>
      </c>
      <c r="B373" s="1">
        <v>984.71</v>
      </c>
      <c r="C373" s="1">
        <f t="shared" si="20"/>
        <v>4.3026424434495815E-2</v>
      </c>
      <c r="D373" s="1">
        <f t="shared" si="21"/>
        <v>4.3026424434495815E-2</v>
      </c>
      <c r="E373" s="1">
        <f t="shared" si="22"/>
        <v>1.8512731996173785E-3</v>
      </c>
      <c r="F373" s="1">
        <f t="shared" si="23"/>
        <v>3.7627504057263788E-6</v>
      </c>
    </row>
    <row r="374" spans="1:6" x14ac:dyDescent="0.35">
      <c r="A374" s="5">
        <v>45104</v>
      </c>
      <c r="B374" s="1">
        <v>943.24</v>
      </c>
      <c r="C374" s="1">
        <f t="shared" si="20"/>
        <v>4.1432561475572491E-3</v>
      </c>
      <c r="D374" s="1">
        <f t="shared" si="21"/>
        <v>4.1432561475572491E-3</v>
      </c>
      <c r="E374" s="1">
        <f t="shared" si="22"/>
        <v>1.7166571504270938E-5</v>
      </c>
      <c r="F374" s="1">
        <f t="shared" si="23"/>
        <v>3.4891405496485647E-8</v>
      </c>
    </row>
    <row r="375" spans="1:6" x14ac:dyDescent="0.35">
      <c r="A375" s="5">
        <v>45103</v>
      </c>
      <c r="B375" s="1">
        <v>939.34</v>
      </c>
      <c r="C375" s="1">
        <f t="shared" si="20"/>
        <v>3.1502158878868355E-2</v>
      </c>
      <c r="D375" s="1">
        <f t="shared" si="21"/>
        <v>3.1502158878868355E-2</v>
      </c>
      <c r="E375" s="1">
        <f t="shared" si="22"/>
        <v>9.9238601402946427E-4</v>
      </c>
      <c r="F375" s="1">
        <f t="shared" si="23"/>
        <v>2.0170447439623257E-6</v>
      </c>
    </row>
    <row r="376" spans="1:6" x14ac:dyDescent="0.35">
      <c r="A376" s="5">
        <v>45100</v>
      </c>
      <c r="B376" s="1">
        <v>910.21</v>
      </c>
      <c r="C376" s="1">
        <f t="shared" si="20"/>
        <v>-2.1509244028759731E-2</v>
      </c>
      <c r="D376" s="1">
        <f t="shared" si="21"/>
        <v>-2.1509244028759731E-2</v>
      </c>
      <c r="E376" s="1">
        <f t="shared" si="22"/>
        <v>4.6264757868873615E-4</v>
      </c>
      <c r="F376" s="1">
        <f t="shared" si="23"/>
        <v>9.4034060709092713E-7</v>
      </c>
    </row>
    <row r="377" spans="1:6" x14ac:dyDescent="0.35">
      <c r="A377" s="5">
        <v>45099</v>
      </c>
      <c r="B377" s="1">
        <v>930</v>
      </c>
      <c r="C377" s="1">
        <f t="shared" si="20"/>
        <v>-5.6973014607246387E-4</v>
      </c>
      <c r="D377" s="1">
        <f t="shared" si="21"/>
        <v>-5.6973014607246387E-4</v>
      </c>
      <c r="E377" s="1">
        <f t="shared" si="22"/>
        <v>3.2459243934375104E-7</v>
      </c>
      <c r="F377" s="1">
        <f t="shared" si="23"/>
        <v>6.5974073037347772E-10</v>
      </c>
    </row>
    <row r="378" spans="1:6" x14ac:dyDescent="0.35">
      <c r="A378" s="5">
        <v>45098</v>
      </c>
      <c r="B378" s="1">
        <v>930.53</v>
      </c>
      <c r="C378" s="1">
        <f t="shared" si="20"/>
        <v>-1.6643316183116285E-3</v>
      </c>
      <c r="D378" s="1">
        <f t="shared" si="21"/>
        <v>-1.6643316183116285E-3</v>
      </c>
      <c r="E378" s="1">
        <f t="shared" si="22"/>
        <v>2.7699997357118043E-6</v>
      </c>
      <c r="F378" s="1">
        <f t="shared" si="23"/>
        <v>5.6300807636418783E-9</v>
      </c>
    </row>
    <row r="379" spans="1:6" x14ac:dyDescent="0.35">
      <c r="A379" s="5">
        <v>45097</v>
      </c>
      <c r="B379" s="1">
        <v>932.08</v>
      </c>
      <c r="C379" s="1">
        <f t="shared" si="20"/>
        <v>-9.9388585217755968E-3</v>
      </c>
      <c r="D379" s="1">
        <f t="shared" si="21"/>
        <v>-9.9388585217755968E-3</v>
      </c>
      <c r="E379" s="1">
        <f t="shared" si="22"/>
        <v>9.8780908715871403E-5</v>
      </c>
      <c r="F379" s="1">
        <f t="shared" si="23"/>
        <v>2.0077420470705569E-7</v>
      </c>
    </row>
    <row r="380" spans="1:6" x14ac:dyDescent="0.35">
      <c r="A380" s="5">
        <v>45096</v>
      </c>
      <c r="B380" s="1">
        <v>941.39</v>
      </c>
      <c r="C380" s="1">
        <f t="shared" si="20"/>
        <v>-1.3442424074953352E-2</v>
      </c>
      <c r="D380" s="1">
        <f t="shared" si="21"/>
        <v>-1.3442424074953352E-2</v>
      </c>
      <c r="E380" s="1">
        <f t="shared" si="22"/>
        <v>1.806987650108855E-4</v>
      </c>
      <c r="F380" s="1">
        <f t="shared" si="23"/>
        <v>3.6727391262375102E-7</v>
      </c>
    </row>
    <row r="381" spans="1:6" x14ac:dyDescent="0.35">
      <c r="A381" s="5">
        <v>45093</v>
      </c>
      <c r="B381" s="1">
        <v>954.13</v>
      </c>
      <c r="C381" s="1">
        <f t="shared" si="20"/>
        <v>-6.5603461126721302E-3</v>
      </c>
      <c r="D381" s="1">
        <f t="shared" si="21"/>
        <v>-6.5603461126721302E-3</v>
      </c>
      <c r="E381" s="1">
        <f t="shared" si="22"/>
        <v>4.3038141118052333E-5</v>
      </c>
      <c r="F381" s="1">
        <f t="shared" si="23"/>
        <v>8.7475896581407176E-8</v>
      </c>
    </row>
    <row r="382" spans="1:6" x14ac:dyDescent="0.35">
      <c r="A382" s="5">
        <v>45092</v>
      </c>
      <c r="B382" s="1">
        <v>960.41</v>
      </c>
      <c r="C382" s="1">
        <f t="shared" si="20"/>
        <v>-4.3532310137847146E-3</v>
      </c>
      <c r="D382" s="1">
        <f t="shared" si="21"/>
        <v>-4.3532310137847146E-3</v>
      </c>
      <c r="E382" s="1">
        <f t="shared" si="22"/>
        <v>1.8950620259377093E-5</v>
      </c>
      <c r="F382" s="1">
        <f t="shared" si="23"/>
        <v>3.8517520852392469E-8</v>
      </c>
    </row>
    <row r="383" spans="1:6" x14ac:dyDescent="0.35">
      <c r="A383" s="5">
        <v>45091</v>
      </c>
      <c r="B383" s="1">
        <v>964.6</v>
      </c>
      <c r="C383" s="1">
        <f t="shared" si="20"/>
        <v>2.5142381977732081E-2</v>
      </c>
      <c r="D383" s="1">
        <f t="shared" si="21"/>
        <v>2.5142381977732081E-2</v>
      </c>
      <c r="E383" s="1">
        <f t="shared" si="22"/>
        <v>6.3213937151418691E-4</v>
      </c>
      <c r="F383" s="1">
        <f t="shared" si="23"/>
        <v>1.2848361209637944E-6</v>
      </c>
    </row>
    <row r="384" spans="1:6" x14ac:dyDescent="0.35">
      <c r="A384" s="5">
        <v>45090</v>
      </c>
      <c r="B384" s="1">
        <v>940.65</v>
      </c>
      <c r="C384" s="1">
        <f t="shared" si="20"/>
        <v>-6.9074656737265899E-3</v>
      </c>
      <c r="D384" s="1">
        <f t="shared" si="21"/>
        <v>-6.9074656737265899E-3</v>
      </c>
      <c r="E384" s="1">
        <f t="shared" si="22"/>
        <v>4.7713082033711132E-5</v>
      </c>
      <c r="F384" s="1">
        <f t="shared" si="23"/>
        <v>9.6977809011607996E-8</v>
      </c>
    </row>
    <row r="385" spans="1:6" x14ac:dyDescent="0.35">
      <c r="A385" s="5">
        <v>45089</v>
      </c>
      <c r="B385" s="1">
        <v>947.17</v>
      </c>
      <c r="C385" s="1">
        <f t="shared" si="20"/>
        <v>-6.2936976291194996E-3</v>
      </c>
      <c r="D385" s="1">
        <f t="shared" si="21"/>
        <v>-6.2936976291194996E-3</v>
      </c>
      <c r="E385" s="1">
        <f t="shared" si="22"/>
        <v>3.961062984678441E-5</v>
      </c>
      <c r="F385" s="1">
        <f t="shared" si="23"/>
        <v>8.0509410257691895E-8</v>
      </c>
    </row>
    <row r="386" spans="1:6" x14ac:dyDescent="0.35">
      <c r="A386" s="5">
        <v>45086</v>
      </c>
      <c r="B386" s="1">
        <v>953.15</v>
      </c>
      <c r="C386" s="1">
        <f t="shared" si="20"/>
        <v>6.9801880531350849E-3</v>
      </c>
      <c r="D386" s="1">
        <f t="shared" si="21"/>
        <v>6.9801880531350849E-3</v>
      </c>
      <c r="E386" s="1">
        <f t="shared" si="22"/>
        <v>4.8723025257129769E-5</v>
      </c>
      <c r="F386" s="1">
        <f t="shared" si="23"/>
        <v>9.9030539140507655E-8</v>
      </c>
    </row>
    <row r="387" spans="1:6" x14ac:dyDescent="0.35">
      <c r="A387" s="5">
        <v>45085</v>
      </c>
      <c r="B387" s="1">
        <v>946.52</v>
      </c>
      <c r="C387" s="1">
        <f t="shared" si="20"/>
        <v>1.53310208238236E-3</v>
      </c>
      <c r="D387" s="1">
        <f t="shared" si="21"/>
        <v>1.53310208238236E-3</v>
      </c>
      <c r="E387" s="1">
        <f t="shared" si="22"/>
        <v>2.3504019950051285E-6</v>
      </c>
      <c r="F387" s="1">
        <f t="shared" si="23"/>
        <v>4.777239827246196E-9</v>
      </c>
    </row>
    <row r="388" spans="1:6" x14ac:dyDescent="0.35">
      <c r="A388" s="5">
        <v>45084</v>
      </c>
      <c r="B388" s="1">
        <v>945.07</v>
      </c>
      <c r="C388" s="1">
        <f t="shared" ref="C388:C451" si="24">LN(B388/B389)</f>
        <v>6.5713233099059841E-3</v>
      </c>
      <c r="D388" s="1">
        <f t="shared" ref="D388:D451" si="25">C388-$R$3</f>
        <v>6.5713233099059841E-3</v>
      </c>
      <c r="E388" s="1">
        <f t="shared" ref="E388:E451" si="26">D388^2</f>
        <v>4.3182290043313735E-5</v>
      </c>
      <c r="F388" s="1">
        <f t="shared" ref="F388:F451" si="27">E388/492</f>
        <v>8.7768882201857181E-8</v>
      </c>
    </row>
    <row r="389" spans="1:6" x14ac:dyDescent="0.35">
      <c r="A389" s="5">
        <v>45083</v>
      </c>
      <c r="B389" s="1">
        <v>938.88</v>
      </c>
      <c r="C389" s="1">
        <f t="shared" si="24"/>
        <v>-9.85668213450514E-3</v>
      </c>
      <c r="D389" s="1">
        <f t="shared" si="25"/>
        <v>-9.85668213450514E-3</v>
      </c>
      <c r="E389" s="1">
        <f t="shared" si="26"/>
        <v>9.7154182700672799E-5</v>
      </c>
      <c r="F389" s="1">
        <f t="shared" si="27"/>
        <v>1.9746785101762765E-7</v>
      </c>
    </row>
    <row r="390" spans="1:6" x14ac:dyDescent="0.35">
      <c r="A390" s="5">
        <v>45082</v>
      </c>
      <c r="B390" s="1">
        <v>948.18</v>
      </c>
      <c r="C390" s="1">
        <f t="shared" si="24"/>
        <v>7.9094483460328685E-3</v>
      </c>
      <c r="D390" s="1">
        <f t="shared" si="25"/>
        <v>7.9094483460328685E-3</v>
      </c>
      <c r="E390" s="1">
        <f t="shared" si="26"/>
        <v>6.2559373138562077E-5</v>
      </c>
      <c r="F390" s="1">
        <f t="shared" si="27"/>
        <v>1.2715319743610177E-7</v>
      </c>
    </row>
    <row r="391" spans="1:6" x14ac:dyDescent="0.35">
      <c r="A391" s="5">
        <v>45079</v>
      </c>
      <c r="B391" s="1">
        <v>940.71</v>
      </c>
      <c r="C391" s="1">
        <f t="shared" si="24"/>
        <v>3.8982666953458517E-3</v>
      </c>
      <c r="D391" s="1">
        <f t="shared" si="25"/>
        <v>3.8982666953458517E-3</v>
      </c>
      <c r="E391" s="1">
        <f t="shared" si="26"/>
        <v>1.5196483228042667E-5</v>
      </c>
      <c r="F391" s="1">
        <f t="shared" si="27"/>
        <v>3.0887161032607048E-8</v>
      </c>
    </row>
    <row r="392" spans="1:6" x14ac:dyDescent="0.35">
      <c r="A392" s="5">
        <v>45078</v>
      </c>
      <c r="B392" s="1">
        <v>937.05</v>
      </c>
      <c r="C392" s="1">
        <f t="shared" si="24"/>
        <v>1.300777206394455E-2</v>
      </c>
      <c r="D392" s="1">
        <f t="shared" si="25"/>
        <v>1.300777206394455E-2</v>
      </c>
      <c r="E392" s="1">
        <f t="shared" si="26"/>
        <v>1.6920213406753626E-4</v>
      </c>
      <c r="F392" s="1">
        <f t="shared" si="27"/>
        <v>3.4390677656003306E-7</v>
      </c>
    </row>
    <row r="393" spans="1:6" x14ac:dyDescent="0.35">
      <c r="A393" s="5">
        <v>45077</v>
      </c>
      <c r="B393" s="1">
        <v>924.94</v>
      </c>
      <c r="C393" s="1">
        <f t="shared" si="24"/>
        <v>-1.6044616082511676E-2</v>
      </c>
      <c r="D393" s="1">
        <f t="shared" si="25"/>
        <v>-1.6044616082511676E-2</v>
      </c>
      <c r="E393" s="1">
        <f t="shared" si="26"/>
        <v>2.5742970523519228E-4</v>
      </c>
      <c r="F393" s="1">
        <f t="shared" si="27"/>
        <v>5.2323110820161036E-7</v>
      </c>
    </row>
    <row r="394" spans="1:6" x14ac:dyDescent="0.35">
      <c r="A394" s="5">
        <v>45076</v>
      </c>
      <c r="B394" s="1">
        <v>939.9</v>
      </c>
      <c r="C394" s="1">
        <f t="shared" si="24"/>
        <v>1.4672495833743283E-2</v>
      </c>
      <c r="D394" s="1">
        <f t="shared" si="25"/>
        <v>1.4672495833743283E-2</v>
      </c>
      <c r="E394" s="1">
        <f t="shared" si="26"/>
        <v>2.15282133991214E-4</v>
      </c>
      <c r="F394" s="1">
        <f t="shared" si="27"/>
        <v>4.3756531299027237E-7</v>
      </c>
    </row>
    <row r="395" spans="1:6" x14ac:dyDescent="0.35">
      <c r="A395" s="5">
        <v>45075</v>
      </c>
      <c r="B395" s="1">
        <v>926.21</v>
      </c>
      <c r="C395" s="1">
        <f t="shared" si="24"/>
        <v>4.6425388963489585E-3</v>
      </c>
      <c r="D395" s="1">
        <f t="shared" si="25"/>
        <v>4.6425388963489585E-3</v>
      </c>
      <c r="E395" s="1">
        <f t="shared" si="26"/>
        <v>2.1553167404113004E-5</v>
      </c>
      <c r="F395" s="1">
        <f t="shared" si="27"/>
        <v>4.3807250821367892E-8</v>
      </c>
    </row>
    <row r="396" spans="1:6" x14ac:dyDescent="0.35">
      <c r="A396" s="5">
        <v>45072</v>
      </c>
      <c r="B396" s="1">
        <v>921.92</v>
      </c>
      <c r="C396" s="1">
        <f t="shared" si="24"/>
        <v>-1.7302158034043433E-2</v>
      </c>
      <c r="D396" s="1">
        <f t="shared" si="25"/>
        <v>-1.7302158034043433E-2</v>
      </c>
      <c r="E396" s="1">
        <f t="shared" si="26"/>
        <v>2.993646726350137E-4</v>
      </c>
      <c r="F396" s="1">
        <f t="shared" si="27"/>
        <v>6.0846478177848312E-7</v>
      </c>
    </row>
    <row r="397" spans="1:6" x14ac:dyDescent="0.35">
      <c r="A397" s="5">
        <v>45071</v>
      </c>
      <c r="B397" s="1">
        <v>938.01</v>
      </c>
      <c r="C397" s="1">
        <f t="shared" si="24"/>
        <v>-5.0405262082594271E-3</v>
      </c>
      <c r="D397" s="1">
        <f t="shared" si="25"/>
        <v>-5.0405262082594271E-3</v>
      </c>
      <c r="E397" s="1">
        <f t="shared" si="26"/>
        <v>2.5406904456150156E-5</v>
      </c>
      <c r="F397" s="1">
        <f t="shared" si="27"/>
        <v>5.1640049707622266E-8</v>
      </c>
    </row>
    <row r="398" spans="1:6" x14ac:dyDescent="0.35">
      <c r="A398" s="5">
        <v>45070</v>
      </c>
      <c r="B398" s="1">
        <v>942.75</v>
      </c>
      <c r="C398" s="1">
        <f t="shared" si="24"/>
        <v>-5.5006221095809729E-3</v>
      </c>
      <c r="D398" s="1">
        <f t="shared" si="25"/>
        <v>-5.5006221095809729E-3</v>
      </c>
      <c r="E398" s="1">
        <f t="shared" si="26"/>
        <v>3.0256843592411034E-5</v>
      </c>
      <c r="F398" s="1">
        <f t="shared" si="27"/>
        <v>6.149764957807121E-8</v>
      </c>
    </row>
    <row r="399" spans="1:6" x14ac:dyDescent="0.35">
      <c r="A399" s="5">
        <v>45069</v>
      </c>
      <c r="B399" s="1">
        <v>947.95</v>
      </c>
      <c r="C399" s="1">
        <f t="shared" si="24"/>
        <v>3.5190280269017772E-3</v>
      </c>
      <c r="D399" s="1">
        <f t="shared" si="25"/>
        <v>3.5190280269017772E-3</v>
      </c>
      <c r="E399" s="1">
        <f t="shared" si="26"/>
        <v>1.2383558254120216E-5</v>
      </c>
      <c r="F399" s="1">
        <f t="shared" si="27"/>
        <v>2.5169833849837837E-8</v>
      </c>
    </row>
    <row r="400" spans="1:6" x14ac:dyDescent="0.35">
      <c r="A400" s="5">
        <v>45068</v>
      </c>
      <c r="B400" s="1">
        <v>944.62</v>
      </c>
      <c r="C400" s="1">
        <f t="shared" si="24"/>
        <v>4.9028549570961323E-3</v>
      </c>
      <c r="D400" s="1">
        <f t="shared" si="25"/>
        <v>4.9028549570961323E-3</v>
      </c>
      <c r="E400" s="1">
        <f t="shared" si="26"/>
        <v>2.4037986730322118E-5</v>
      </c>
      <c r="F400" s="1">
        <f t="shared" si="27"/>
        <v>4.8857696606345771E-8</v>
      </c>
    </row>
    <row r="401" spans="1:6" x14ac:dyDescent="0.35">
      <c r="A401" s="5">
        <v>45065</v>
      </c>
      <c r="B401" s="1">
        <v>940</v>
      </c>
      <c r="C401" s="1">
        <f t="shared" si="24"/>
        <v>1.0577016541332277E-2</v>
      </c>
      <c r="D401" s="1">
        <f t="shared" si="25"/>
        <v>1.0577016541332277E-2</v>
      </c>
      <c r="E401" s="1">
        <f t="shared" si="26"/>
        <v>1.1187327891561661E-4</v>
      </c>
      <c r="F401" s="1">
        <f t="shared" si="27"/>
        <v>2.2738471324312319E-7</v>
      </c>
    </row>
    <row r="402" spans="1:6" x14ac:dyDescent="0.35">
      <c r="A402" s="5">
        <v>45064</v>
      </c>
      <c r="B402" s="1">
        <v>930.11</v>
      </c>
      <c r="C402" s="1">
        <f t="shared" si="24"/>
        <v>-1.4674991339751167E-2</v>
      </c>
      <c r="D402" s="1">
        <f t="shared" si="25"/>
        <v>-1.4674991339751167E-2</v>
      </c>
      <c r="E402" s="1">
        <f t="shared" si="26"/>
        <v>2.1535537082177173E-4</v>
      </c>
      <c r="F402" s="1">
        <f t="shared" si="27"/>
        <v>4.3771416833693441E-7</v>
      </c>
    </row>
    <row r="403" spans="1:6" x14ac:dyDescent="0.35">
      <c r="A403" s="5">
        <v>45063</v>
      </c>
      <c r="B403" s="1">
        <v>943.86</v>
      </c>
      <c r="C403" s="1">
        <f t="shared" si="24"/>
        <v>1.192640953012295E-2</v>
      </c>
      <c r="D403" s="1">
        <f t="shared" si="25"/>
        <v>1.192640953012295E-2</v>
      </c>
      <c r="E403" s="1">
        <f t="shared" si="26"/>
        <v>1.4223924428020753E-4</v>
      </c>
      <c r="F403" s="1">
        <f t="shared" si="27"/>
        <v>2.891041550410722E-7</v>
      </c>
    </row>
    <row r="404" spans="1:6" x14ac:dyDescent="0.35">
      <c r="A404" s="5">
        <v>45062</v>
      </c>
      <c r="B404" s="1">
        <v>932.67</v>
      </c>
      <c r="C404" s="1">
        <f t="shared" si="24"/>
        <v>1.8013242035439383E-2</v>
      </c>
      <c r="D404" s="1">
        <f t="shared" si="25"/>
        <v>1.8013242035439383E-2</v>
      </c>
      <c r="E404" s="1">
        <f t="shared" si="26"/>
        <v>3.2447688862732036E-4</v>
      </c>
      <c r="F404" s="1">
        <f t="shared" si="27"/>
        <v>6.5950587119374059E-7</v>
      </c>
    </row>
    <row r="405" spans="1:6" x14ac:dyDescent="0.35">
      <c r="A405" s="5">
        <v>45061</v>
      </c>
      <c r="B405" s="1">
        <v>916.02</v>
      </c>
      <c r="C405" s="1">
        <f t="shared" si="24"/>
        <v>6.8243948480956086E-3</v>
      </c>
      <c r="D405" s="1">
        <f t="shared" si="25"/>
        <v>6.8243948480956086E-3</v>
      </c>
      <c r="E405" s="1">
        <f t="shared" si="26"/>
        <v>4.6572365042713885E-5</v>
      </c>
      <c r="F405" s="1">
        <f t="shared" si="27"/>
        <v>9.4659278542101394E-8</v>
      </c>
    </row>
    <row r="406" spans="1:6" x14ac:dyDescent="0.35">
      <c r="A406" s="5">
        <v>45058</v>
      </c>
      <c r="B406" s="1">
        <v>909.79</v>
      </c>
      <c r="C406" s="1">
        <f t="shared" si="24"/>
        <v>-4.6167678053397132E-3</v>
      </c>
      <c r="D406" s="1">
        <f t="shared" si="25"/>
        <v>-4.6167678053397132E-3</v>
      </c>
      <c r="E406" s="1">
        <f t="shared" si="26"/>
        <v>2.1314544968421274E-5</v>
      </c>
      <c r="F406" s="1">
        <f t="shared" si="27"/>
        <v>4.3322245870774948E-8</v>
      </c>
    </row>
    <row r="407" spans="1:6" x14ac:dyDescent="0.35">
      <c r="A407" s="5">
        <v>45057</v>
      </c>
      <c r="B407" s="1">
        <v>914</v>
      </c>
      <c r="C407" s="1">
        <f t="shared" si="24"/>
        <v>6.266860584921265E-3</v>
      </c>
      <c r="D407" s="1">
        <f t="shared" si="25"/>
        <v>6.266860584921265E-3</v>
      </c>
      <c r="E407" s="1">
        <f t="shared" si="26"/>
        <v>3.9273541590839702E-5</v>
      </c>
      <c r="F407" s="1">
        <f t="shared" si="27"/>
        <v>7.9824271526096959E-8</v>
      </c>
    </row>
    <row r="408" spans="1:6" x14ac:dyDescent="0.35">
      <c r="A408" s="5">
        <v>45056</v>
      </c>
      <c r="B408" s="1">
        <v>908.29</v>
      </c>
      <c r="C408" s="1">
        <f t="shared" si="24"/>
        <v>3.1868758673706051E-3</v>
      </c>
      <c r="D408" s="1">
        <f t="shared" si="25"/>
        <v>3.1868758673706051E-3</v>
      </c>
      <c r="E408" s="1">
        <f t="shared" si="26"/>
        <v>1.0156177794029146E-5</v>
      </c>
      <c r="F408" s="1">
        <f t="shared" si="27"/>
        <v>2.0642637792742167E-8</v>
      </c>
    </row>
    <row r="409" spans="1:6" x14ac:dyDescent="0.35">
      <c r="A409" s="5">
        <v>45055</v>
      </c>
      <c r="B409" s="1">
        <v>905.4</v>
      </c>
      <c r="C409" s="1">
        <f t="shared" si="24"/>
        <v>4.838281610428174E-3</v>
      </c>
      <c r="D409" s="1">
        <f t="shared" si="25"/>
        <v>4.838281610428174E-3</v>
      </c>
      <c r="E409" s="1">
        <f t="shared" si="26"/>
        <v>2.3408968941807445E-5</v>
      </c>
      <c r="F409" s="1">
        <f t="shared" si="27"/>
        <v>4.7579205166275295E-8</v>
      </c>
    </row>
    <row r="410" spans="1:6" x14ac:dyDescent="0.35">
      <c r="A410" s="5">
        <v>45054</v>
      </c>
      <c r="B410" s="1">
        <v>901.03</v>
      </c>
      <c r="C410" s="1">
        <f t="shared" si="24"/>
        <v>-1.3974227591808666E-3</v>
      </c>
      <c r="D410" s="1">
        <f t="shared" si="25"/>
        <v>-1.3974227591808666E-3</v>
      </c>
      <c r="E410" s="1">
        <f t="shared" si="26"/>
        <v>1.952790367876666E-6</v>
      </c>
      <c r="F410" s="1">
        <f t="shared" si="27"/>
        <v>3.9690861135704596E-9</v>
      </c>
    </row>
    <row r="411" spans="1:6" x14ac:dyDescent="0.35">
      <c r="A411" s="5">
        <v>45051</v>
      </c>
      <c r="B411" s="1">
        <v>902.29</v>
      </c>
      <c r="C411" s="1">
        <f t="shared" si="24"/>
        <v>1.7756378632780408E-2</v>
      </c>
      <c r="D411" s="1">
        <f t="shared" si="25"/>
        <v>1.7756378632780408E-2</v>
      </c>
      <c r="E411" s="1">
        <f t="shared" si="26"/>
        <v>3.152889821506606E-4</v>
      </c>
      <c r="F411" s="1">
        <f t="shared" si="27"/>
        <v>6.4083126453386304E-7</v>
      </c>
    </row>
    <row r="412" spans="1:6" x14ac:dyDescent="0.35">
      <c r="A412" s="5">
        <v>45050</v>
      </c>
      <c r="B412" s="1">
        <v>886.41</v>
      </c>
      <c r="C412" s="1">
        <f t="shared" si="24"/>
        <v>-5.9827301990208831E-2</v>
      </c>
      <c r="D412" s="1">
        <f t="shared" si="25"/>
        <v>-5.9827301990208831E-2</v>
      </c>
      <c r="E412" s="1">
        <f t="shared" si="26"/>
        <v>3.5793060634276455E-3</v>
      </c>
      <c r="F412" s="1">
        <f t="shared" si="27"/>
        <v>7.27501232403993E-6</v>
      </c>
    </row>
    <row r="413" spans="1:6" x14ac:dyDescent="0.35">
      <c r="A413" s="5">
        <v>45049</v>
      </c>
      <c r="B413" s="1">
        <v>941.06</v>
      </c>
      <c r="C413" s="1">
        <f t="shared" si="24"/>
        <v>2.7632236367679204E-4</v>
      </c>
      <c r="D413" s="1">
        <f t="shared" si="25"/>
        <v>2.7632236367679204E-4</v>
      </c>
      <c r="E413" s="1">
        <f t="shared" si="26"/>
        <v>7.6354048667929325E-8</v>
      </c>
      <c r="F413" s="1">
        <f t="shared" si="27"/>
        <v>1.5519115582912465E-10</v>
      </c>
    </row>
    <row r="414" spans="1:6" x14ac:dyDescent="0.35">
      <c r="A414" s="5">
        <v>45048</v>
      </c>
      <c r="B414" s="1">
        <v>940.8</v>
      </c>
      <c r="C414" s="1">
        <f t="shared" si="24"/>
        <v>-3.033866450540984E-2</v>
      </c>
      <c r="D414" s="1">
        <f t="shared" si="25"/>
        <v>-3.033866450540984E-2</v>
      </c>
      <c r="E414" s="1">
        <f t="shared" si="26"/>
        <v>9.2043456397181492E-4</v>
      </c>
      <c r="F414" s="1">
        <f t="shared" si="27"/>
        <v>1.8708019592923068E-6</v>
      </c>
    </row>
    <row r="415" spans="1:6" x14ac:dyDescent="0.35">
      <c r="A415" s="5">
        <v>45044</v>
      </c>
      <c r="B415" s="1">
        <v>969.78</v>
      </c>
      <c r="C415" s="1">
        <f t="shared" si="24"/>
        <v>1.6667659051105409E-2</v>
      </c>
      <c r="D415" s="1">
        <f t="shared" si="25"/>
        <v>1.6667659051105409E-2</v>
      </c>
      <c r="E415" s="1">
        <f t="shared" si="26"/>
        <v>2.7781085824389606E-4</v>
      </c>
      <c r="F415" s="1">
        <f t="shared" si="27"/>
        <v>5.6465621594287818E-7</v>
      </c>
    </row>
    <row r="416" spans="1:6" x14ac:dyDescent="0.35">
      <c r="A416" s="5">
        <v>45043</v>
      </c>
      <c r="B416" s="1">
        <v>953.75</v>
      </c>
      <c r="C416" s="1">
        <f t="shared" si="24"/>
        <v>3.834340385962962E-3</v>
      </c>
      <c r="D416" s="1">
        <f t="shared" si="25"/>
        <v>3.834340385962962E-3</v>
      </c>
      <c r="E416" s="1">
        <f t="shared" si="26"/>
        <v>1.4702166195426596E-5</v>
      </c>
      <c r="F416" s="1">
        <f t="shared" si="27"/>
        <v>2.9882451616720722E-8</v>
      </c>
    </row>
    <row r="417" spans="1:6" x14ac:dyDescent="0.35">
      <c r="A417" s="5">
        <v>45042</v>
      </c>
      <c r="B417" s="1">
        <v>950.1</v>
      </c>
      <c r="C417" s="1">
        <f t="shared" si="24"/>
        <v>2.5963022418981657E-2</v>
      </c>
      <c r="D417" s="1">
        <f t="shared" si="25"/>
        <v>2.5963022418981657E-2</v>
      </c>
      <c r="E417" s="1">
        <f t="shared" si="26"/>
        <v>6.7407853312854418E-4</v>
      </c>
      <c r="F417" s="1">
        <f t="shared" si="27"/>
        <v>1.3700783193669597E-6</v>
      </c>
    </row>
    <row r="418" spans="1:6" x14ac:dyDescent="0.35">
      <c r="A418" s="5">
        <v>45036</v>
      </c>
      <c r="B418" s="1">
        <v>925.75</v>
      </c>
      <c r="C418" s="1">
        <f t="shared" si="24"/>
        <v>5.4591082577215714E-3</v>
      </c>
      <c r="D418" s="1">
        <f t="shared" si="25"/>
        <v>5.4591082577215714E-3</v>
      </c>
      <c r="E418" s="1">
        <f t="shared" si="26"/>
        <v>2.9801862969523852E-5</v>
      </c>
      <c r="F418" s="1">
        <f t="shared" si="27"/>
        <v>6.0572892214479371E-8</v>
      </c>
    </row>
    <row r="419" spans="1:6" x14ac:dyDescent="0.35">
      <c r="A419" s="5">
        <v>45035</v>
      </c>
      <c r="B419" s="1">
        <v>920.71</v>
      </c>
      <c r="C419" s="1">
        <f t="shared" si="24"/>
        <v>-4.5405120242137621E-3</v>
      </c>
      <c r="D419" s="1">
        <f t="shared" si="25"/>
        <v>-4.5405120242137621E-3</v>
      </c>
      <c r="E419" s="1">
        <f t="shared" si="26"/>
        <v>2.0616249442029756E-5</v>
      </c>
      <c r="F419" s="1">
        <f t="shared" si="27"/>
        <v>4.1902946020385685E-8</v>
      </c>
    </row>
    <row r="420" spans="1:6" x14ac:dyDescent="0.35">
      <c r="A420" s="5">
        <v>45034</v>
      </c>
      <c r="B420" s="1">
        <v>924.9</v>
      </c>
      <c r="C420" s="1">
        <f t="shared" si="24"/>
        <v>6.540969317306496E-3</v>
      </c>
      <c r="D420" s="1">
        <f t="shared" si="25"/>
        <v>6.540969317306496E-3</v>
      </c>
      <c r="E420" s="1">
        <f t="shared" si="26"/>
        <v>4.2784279609945009E-5</v>
      </c>
      <c r="F420" s="1">
        <f t="shared" si="27"/>
        <v>8.6959917906392297E-8</v>
      </c>
    </row>
    <row r="421" spans="1:6" x14ac:dyDescent="0.35">
      <c r="A421" s="5">
        <v>45033</v>
      </c>
      <c r="B421" s="1">
        <v>918.87</v>
      </c>
      <c r="C421" s="1">
        <f t="shared" si="24"/>
        <v>4.5047823519656994E-3</v>
      </c>
      <c r="D421" s="1">
        <f t="shared" si="25"/>
        <v>4.5047823519656994E-3</v>
      </c>
      <c r="E421" s="1">
        <f t="shared" si="26"/>
        <v>2.0293064038581618E-5</v>
      </c>
      <c r="F421" s="1">
        <f t="shared" si="27"/>
        <v>4.124606511906833E-8</v>
      </c>
    </row>
    <row r="422" spans="1:6" x14ac:dyDescent="0.35">
      <c r="A422" s="5">
        <v>45029</v>
      </c>
      <c r="B422" s="1">
        <v>914.74</v>
      </c>
      <c r="C422" s="1">
        <f t="shared" si="24"/>
        <v>1.6189554554228668E-2</v>
      </c>
      <c r="D422" s="1">
        <f t="shared" si="25"/>
        <v>1.6189554554228668E-2</v>
      </c>
      <c r="E422" s="1">
        <f t="shared" si="26"/>
        <v>2.6210167666434624E-4</v>
      </c>
      <c r="F422" s="1">
        <f t="shared" si="27"/>
        <v>5.3272698509013463E-7</v>
      </c>
    </row>
    <row r="423" spans="1:6" x14ac:dyDescent="0.35">
      <c r="A423" s="5">
        <v>45028</v>
      </c>
      <c r="B423" s="1">
        <v>900.05</v>
      </c>
      <c r="C423" s="1">
        <f t="shared" si="24"/>
        <v>-2.3637393581720993E-3</v>
      </c>
      <c r="D423" s="1">
        <f t="shared" si="25"/>
        <v>-2.3637393581720993E-3</v>
      </c>
      <c r="E423" s="1">
        <f t="shared" si="26"/>
        <v>5.5872637533718483E-6</v>
      </c>
      <c r="F423" s="1">
        <f t="shared" si="27"/>
        <v>1.1356227140999692E-8</v>
      </c>
    </row>
    <row r="424" spans="1:6" x14ac:dyDescent="0.35">
      <c r="A424" s="5">
        <v>45027</v>
      </c>
      <c r="B424" s="1">
        <v>902.18</v>
      </c>
      <c r="C424" s="1">
        <f t="shared" si="24"/>
        <v>2.4081823211916376E-3</v>
      </c>
      <c r="D424" s="1">
        <f t="shared" si="25"/>
        <v>2.4081823211916376E-3</v>
      </c>
      <c r="E424" s="1">
        <f t="shared" si="26"/>
        <v>5.7993420920999434E-6</v>
      </c>
      <c r="F424" s="1">
        <f t="shared" si="27"/>
        <v>1.1787280674999886E-8</v>
      </c>
    </row>
    <row r="425" spans="1:6" x14ac:dyDescent="0.35">
      <c r="A425" s="5">
        <v>45026</v>
      </c>
      <c r="B425" s="1">
        <v>900.01</v>
      </c>
      <c r="C425" s="1">
        <f t="shared" si="24"/>
        <v>9.7248032370222115E-3</v>
      </c>
      <c r="D425" s="1">
        <f t="shared" si="25"/>
        <v>9.7248032370222115E-3</v>
      </c>
      <c r="E425" s="1">
        <f t="shared" si="26"/>
        <v>9.4571797998797683E-5</v>
      </c>
      <c r="F425" s="1">
        <f t="shared" si="27"/>
        <v>1.9221910162357253E-7</v>
      </c>
    </row>
    <row r="426" spans="1:6" x14ac:dyDescent="0.35">
      <c r="A426" s="5">
        <v>45023</v>
      </c>
      <c r="B426" s="1">
        <v>891.3</v>
      </c>
      <c r="C426" s="1">
        <f t="shared" si="24"/>
        <v>-7.2773934872892203E-3</v>
      </c>
      <c r="D426" s="1">
        <f t="shared" si="25"/>
        <v>-7.2773934872892203E-3</v>
      </c>
      <c r="E426" s="1">
        <f t="shared" si="26"/>
        <v>5.2960455968839557E-5</v>
      </c>
      <c r="F426" s="1">
        <f t="shared" si="27"/>
        <v>1.0764320318869828E-7</v>
      </c>
    </row>
    <row r="427" spans="1:6" x14ac:dyDescent="0.35">
      <c r="A427" s="5">
        <v>45022</v>
      </c>
      <c r="B427" s="1">
        <v>897.81</v>
      </c>
      <c r="C427" s="1">
        <f t="shared" si="24"/>
        <v>3.9171752718254295E-3</v>
      </c>
      <c r="D427" s="1">
        <f t="shared" si="25"/>
        <v>3.9171752718254295E-3</v>
      </c>
      <c r="E427" s="1">
        <f t="shared" si="26"/>
        <v>1.5344262110200627E-5</v>
      </c>
      <c r="F427" s="1">
        <f t="shared" si="27"/>
        <v>3.1187524614228914E-8</v>
      </c>
    </row>
    <row r="428" spans="1:6" x14ac:dyDescent="0.35">
      <c r="A428" s="5">
        <v>45021</v>
      </c>
      <c r="B428" s="1">
        <v>894.3</v>
      </c>
      <c r="C428" s="1">
        <f t="shared" si="24"/>
        <v>1.2704763783990452E-2</v>
      </c>
      <c r="D428" s="1">
        <f t="shared" si="25"/>
        <v>1.2704763783990452E-2</v>
      </c>
      <c r="E428" s="1">
        <f t="shared" si="26"/>
        <v>1.6141102280699536E-4</v>
      </c>
      <c r="F428" s="1">
        <f t="shared" si="27"/>
        <v>3.2807118456706374E-7</v>
      </c>
    </row>
    <row r="429" spans="1:6" x14ac:dyDescent="0.35">
      <c r="A429" s="5">
        <v>45020</v>
      </c>
      <c r="B429" s="1">
        <v>883.01</v>
      </c>
      <c r="C429" s="1">
        <f t="shared" si="24"/>
        <v>-7.8849371580406204E-3</v>
      </c>
      <c r="D429" s="1">
        <f t="shared" si="25"/>
        <v>-7.8849371580406204E-3</v>
      </c>
      <c r="E429" s="1">
        <f t="shared" si="26"/>
        <v>6.2172233986249701E-5</v>
      </c>
      <c r="F429" s="1">
        <f t="shared" si="27"/>
        <v>1.2636632924034492E-7</v>
      </c>
    </row>
    <row r="430" spans="1:6" x14ac:dyDescent="0.35">
      <c r="A430" s="5">
        <v>45019</v>
      </c>
      <c r="B430" s="1">
        <v>890</v>
      </c>
      <c r="C430" s="1">
        <f t="shared" si="24"/>
        <v>3.4328517912368003E-3</v>
      </c>
      <c r="D430" s="1">
        <f t="shared" si="25"/>
        <v>3.4328517912368003E-3</v>
      </c>
      <c r="E430" s="1">
        <f t="shared" si="26"/>
        <v>1.1784471420597708E-5</v>
      </c>
      <c r="F430" s="1">
        <f t="shared" si="27"/>
        <v>2.3952177684141681E-8</v>
      </c>
    </row>
    <row r="431" spans="1:6" x14ac:dyDescent="0.35">
      <c r="A431" s="5">
        <v>45016</v>
      </c>
      <c r="B431" s="1">
        <v>886.95</v>
      </c>
      <c r="C431" s="1">
        <f t="shared" si="24"/>
        <v>-1.3972618415753962E-2</v>
      </c>
      <c r="D431" s="1">
        <f t="shared" si="25"/>
        <v>-1.3972618415753962E-2</v>
      </c>
      <c r="E431" s="1">
        <f t="shared" si="26"/>
        <v>1.9523406539226674E-4</v>
      </c>
      <c r="F431" s="1">
        <f t="shared" si="27"/>
        <v>3.9681720608184298E-7</v>
      </c>
    </row>
    <row r="432" spans="1:6" x14ac:dyDescent="0.35">
      <c r="A432" s="5">
        <v>45015</v>
      </c>
      <c r="B432" s="1">
        <v>899.43</v>
      </c>
      <c r="C432" s="1">
        <f t="shared" si="24"/>
        <v>5.093947892453465E-3</v>
      </c>
      <c r="D432" s="1">
        <f t="shared" si="25"/>
        <v>5.093947892453465E-3</v>
      </c>
      <c r="E432" s="1">
        <f t="shared" si="26"/>
        <v>2.5948305131031098E-5</v>
      </c>
      <c r="F432" s="1">
        <f t="shared" si="27"/>
        <v>5.2740457583396541E-8</v>
      </c>
    </row>
    <row r="433" spans="1:6" x14ac:dyDescent="0.35">
      <c r="A433" s="5">
        <v>45014</v>
      </c>
      <c r="B433" s="1">
        <v>894.86</v>
      </c>
      <c r="C433" s="1">
        <f t="shared" si="24"/>
        <v>9.1718529073945895E-3</v>
      </c>
      <c r="D433" s="1">
        <f t="shared" si="25"/>
        <v>9.1718529073945895E-3</v>
      </c>
      <c r="E433" s="1">
        <f t="shared" si="26"/>
        <v>8.4122885754882586E-5</v>
      </c>
      <c r="F433" s="1">
        <f t="shared" si="27"/>
        <v>1.7098147511154997E-7</v>
      </c>
    </row>
    <row r="434" spans="1:6" x14ac:dyDescent="0.35">
      <c r="A434" s="5">
        <v>45013</v>
      </c>
      <c r="B434" s="1">
        <v>886.69</v>
      </c>
      <c r="C434" s="1">
        <f t="shared" si="24"/>
        <v>-1.4777105081489524E-2</v>
      </c>
      <c r="D434" s="1">
        <f t="shared" si="25"/>
        <v>-1.4777105081489524E-2</v>
      </c>
      <c r="E434" s="1">
        <f t="shared" si="26"/>
        <v>2.1836283458938352E-4</v>
      </c>
      <c r="F434" s="1">
        <f t="shared" si="27"/>
        <v>4.438268995719177E-7</v>
      </c>
    </row>
    <row r="435" spans="1:6" x14ac:dyDescent="0.35">
      <c r="A435" s="5">
        <v>45012</v>
      </c>
      <c r="B435" s="1">
        <v>899.89</v>
      </c>
      <c r="C435" s="1">
        <f t="shared" si="24"/>
        <v>-1.3334074134990539E-4</v>
      </c>
      <c r="D435" s="1">
        <f t="shared" si="25"/>
        <v>-1.3334074134990539E-4</v>
      </c>
      <c r="E435" s="1">
        <f t="shared" si="26"/>
        <v>1.777975330374237E-8</v>
      </c>
      <c r="F435" s="1">
        <f t="shared" si="27"/>
        <v>3.6137709966956035E-11</v>
      </c>
    </row>
    <row r="436" spans="1:6" x14ac:dyDescent="0.35">
      <c r="A436" s="5">
        <v>45009</v>
      </c>
      <c r="B436" s="1">
        <v>900.01</v>
      </c>
      <c r="C436" s="1">
        <f t="shared" si="24"/>
        <v>1.1111049383246083E-5</v>
      </c>
      <c r="D436" s="1">
        <f t="shared" si="25"/>
        <v>1.1111049383246083E-5</v>
      </c>
      <c r="E436" s="1">
        <f t="shared" si="26"/>
        <v>1.2345541839693315E-10</v>
      </c>
      <c r="F436" s="1">
        <f t="shared" si="27"/>
        <v>2.5092564714823813E-13</v>
      </c>
    </row>
    <row r="437" spans="1:6" x14ac:dyDescent="0.35">
      <c r="A437" s="5">
        <v>45007</v>
      </c>
      <c r="B437" s="1">
        <v>900</v>
      </c>
      <c r="C437" s="1">
        <f t="shared" si="24"/>
        <v>1.1111172840006939E-5</v>
      </c>
      <c r="D437" s="1">
        <f t="shared" si="25"/>
        <v>1.1111172840006939E-5</v>
      </c>
      <c r="E437" s="1">
        <f t="shared" si="26"/>
        <v>1.2345816188050786E-10</v>
      </c>
      <c r="F437" s="1">
        <f t="shared" si="27"/>
        <v>2.5093122333436558E-13</v>
      </c>
    </row>
    <row r="438" spans="1:6" x14ac:dyDescent="0.35">
      <c r="A438" s="5">
        <v>45006</v>
      </c>
      <c r="B438" s="1">
        <v>899.99</v>
      </c>
      <c r="C438" s="1">
        <f t="shared" si="24"/>
        <v>6.4094566300827065E-3</v>
      </c>
      <c r="D438" s="1">
        <f t="shared" si="25"/>
        <v>6.4094566300827065E-3</v>
      </c>
      <c r="E438" s="1">
        <f t="shared" si="26"/>
        <v>4.1081134292911164E-5</v>
      </c>
      <c r="F438" s="1">
        <f t="shared" si="27"/>
        <v>8.3498240432746269E-8</v>
      </c>
    </row>
    <row r="439" spans="1:6" x14ac:dyDescent="0.35">
      <c r="A439" s="5">
        <v>45005</v>
      </c>
      <c r="B439" s="1">
        <v>894.24</v>
      </c>
      <c r="C439" s="1">
        <f t="shared" si="24"/>
        <v>-2.3009828419278838E-3</v>
      </c>
      <c r="D439" s="1">
        <f t="shared" si="25"/>
        <v>-2.3009828419278838E-3</v>
      </c>
      <c r="E439" s="1">
        <f t="shared" si="26"/>
        <v>5.2945220388465209E-6</v>
      </c>
      <c r="F439" s="1">
        <f t="shared" si="27"/>
        <v>1.0761223656192116E-8</v>
      </c>
    </row>
    <row r="440" spans="1:6" x14ac:dyDescent="0.35">
      <c r="A440" s="5">
        <v>45002</v>
      </c>
      <c r="B440" s="1">
        <v>896.3</v>
      </c>
      <c r="C440" s="1">
        <f t="shared" si="24"/>
        <v>-6.3504281123543385E-3</v>
      </c>
      <c r="D440" s="1">
        <f t="shared" si="25"/>
        <v>-6.3504281123543385E-3</v>
      </c>
      <c r="E440" s="1">
        <f t="shared" si="26"/>
        <v>4.0327937210180287E-5</v>
      </c>
      <c r="F440" s="1">
        <f t="shared" si="27"/>
        <v>8.1967352053211961E-8</v>
      </c>
    </row>
    <row r="441" spans="1:6" x14ac:dyDescent="0.35">
      <c r="A441" s="5">
        <v>45001</v>
      </c>
      <c r="B441" s="1">
        <v>902.01</v>
      </c>
      <c r="C441" s="1">
        <f t="shared" si="24"/>
        <v>2.2308431513594872E-3</v>
      </c>
      <c r="D441" s="1">
        <f t="shared" si="25"/>
        <v>2.2308431513594872E-3</v>
      </c>
      <c r="E441" s="1">
        <f t="shared" si="26"/>
        <v>4.9766611659675274E-6</v>
      </c>
      <c r="F441" s="1">
        <f t="shared" si="27"/>
        <v>1.0115164971478714E-8</v>
      </c>
    </row>
    <row r="442" spans="1:6" x14ac:dyDescent="0.35">
      <c r="A442" s="5">
        <v>45000</v>
      </c>
      <c r="B442" s="1">
        <v>900</v>
      </c>
      <c r="C442" s="1">
        <f t="shared" si="24"/>
        <v>-4.7766367831655551E-4</v>
      </c>
      <c r="D442" s="1">
        <f t="shared" si="25"/>
        <v>-4.7766367831655551E-4</v>
      </c>
      <c r="E442" s="1">
        <f t="shared" si="26"/>
        <v>2.2816258958290181E-7</v>
      </c>
      <c r="F442" s="1">
        <f t="shared" si="27"/>
        <v>4.6374510077825569E-10</v>
      </c>
    </row>
    <row r="443" spans="1:6" x14ac:dyDescent="0.35">
      <c r="A443" s="5">
        <v>44999</v>
      </c>
      <c r="B443" s="1">
        <v>900.43</v>
      </c>
      <c r="C443" s="1">
        <f t="shared" si="24"/>
        <v>-5.7733517019594631E-4</v>
      </c>
      <c r="D443" s="1">
        <f t="shared" si="25"/>
        <v>-5.7733517019594631E-4</v>
      </c>
      <c r="E443" s="1">
        <f t="shared" si="26"/>
        <v>3.3331589874518228E-7</v>
      </c>
      <c r="F443" s="1">
        <f t="shared" si="27"/>
        <v>6.7747133891297209E-10</v>
      </c>
    </row>
    <row r="444" spans="1:6" x14ac:dyDescent="0.35">
      <c r="A444" s="5">
        <v>44998</v>
      </c>
      <c r="B444" s="1">
        <v>900.95</v>
      </c>
      <c r="C444" s="1">
        <f t="shared" si="24"/>
        <v>-1.4894900308635231E-2</v>
      </c>
      <c r="D444" s="1">
        <f t="shared" si="25"/>
        <v>-1.4894900308635231E-2</v>
      </c>
      <c r="E444" s="1">
        <f t="shared" si="26"/>
        <v>2.218580552041819E-4</v>
      </c>
      <c r="F444" s="1">
        <f t="shared" si="27"/>
        <v>4.5093100651256486E-7</v>
      </c>
    </row>
    <row r="445" spans="1:6" x14ac:dyDescent="0.35">
      <c r="A445" s="5">
        <v>44995</v>
      </c>
      <c r="B445" s="1">
        <v>914.47</v>
      </c>
      <c r="C445" s="1">
        <f t="shared" si="24"/>
        <v>2.1610333676583118E-2</v>
      </c>
      <c r="D445" s="1">
        <f t="shared" si="25"/>
        <v>2.1610333676583118E-2</v>
      </c>
      <c r="E445" s="1">
        <f t="shared" si="26"/>
        <v>4.6700652161326241E-4</v>
      </c>
      <c r="F445" s="1">
        <f t="shared" si="27"/>
        <v>9.4920024718142768E-7</v>
      </c>
    </row>
    <row r="446" spans="1:6" x14ac:dyDescent="0.35">
      <c r="A446" s="5">
        <v>44994</v>
      </c>
      <c r="B446" s="1">
        <v>894.92</v>
      </c>
      <c r="C446" s="1">
        <f t="shared" si="24"/>
        <v>5.6139947875309083E-3</v>
      </c>
      <c r="D446" s="1">
        <f t="shared" si="25"/>
        <v>5.6139947875309083E-3</v>
      </c>
      <c r="E446" s="1">
        <f t="shared" si="26"/>
        <v>3.1516937474424208E-5</v>
      </c>
      <c r="F446" s="1">
        <f t="shared" si="27"/>
        <v>6.4058816004927256E-8</v>
      </c>
    </row>
    <row r="447" spans="1:6" x14ac:dyDescent="0.35">
      <c r="A447" s="5">
        <v>44993</v>
      </c>
      <c r="B447" s="1">
        <v>889.91</v>
      </c>
      <c r="C447" s="1">
        <f t="shared" si="24"/>
        <v>7.8662733570485985E-5</v>
      </c>
      <c r="D447" s="1">
        <f t="shared" si="25"/>
        <v>7.8662733570485985E-5</v>
      </c>
      <c r="E447" s="1">
        <f t="shared" si="26"/>
        <v>6.1878256527812629E-9</v>
      </c>
      <c r="F447" s="1">
        <f t="shared" si="27"/>
        <v>1.2576881408091997E-11</v>
      </c>
    </row>
    <row r="448" spans="1:6" x14ac:dyDescent="0.35">
      <c r="A448" s="5">
        <v>44992</v>
      </c>
      <c r="B448" s="1">
        <v>889.84</v>
      </c>
      <c r="C448" s="1">
        <f t="shared" si="24"/>
        <v>4.2231457021652168E-3</v>
      </c>
      <c r="D448" s="1">
        <f t="shared" si="25"/>
        <v>4.2231457021652168E-3</v>
      </c>
      <c r="E448" s="1">
        <f t="shared" si="26"/>
        <v>1.7834959621716541E-5</v>
      </c>
      <c r="F448" s="1">
        <f t="shared" si="27"/>
        <v>3.624991793031817E-8</v>
      </c>
    </row>
    <row r="449" spans="1:6" x14ac:dyDescent="0.35">
      <c r="A449" s="5">
        <v>44991</v>
      </c>
      <c r="B449" s="1">
        <v>886.09</v>
      </c>
      <c r="C449" s="1">
        <f t="shared" si="24"/>
        <v>-1.1391899449326446E-3</v>
      </c>
      <c r="D449" s="1">
        <f t="shared" si="25"/>
        <v>-1.1391899449326446E-3</v>
      </c>
      <c r="E449" s="1">
        <f t="shared" si="26"/>
        <v>1.2977537306356419E-6</v>
      </c>
      <c r="F449" s="1">
        <f t="shared" si="27"/>
        <v>2.6377108346252885E-9</v>
      </c>
    </row>
    <row r="450" spans="1:6" x14ac:dyDescent="0.35">
      <c r="A450" s="5">
        <v>44988</v>
      </c>
      <c r="B450" s="1">
        <v>887.1</v>
      </c>
      <c r="C450" s="1">
        <f t="shared" si="24"/>
        <v>1.0151681299789998E-2</v>
      </c>
      <c r="D450" s="1">
        <f t="shared" si="25"/>
        <v>1.0151681299789998E-2</v>
      </c>
      <c r="E450" s="1">
        <f t="shared" si="26"/>
        <v>1.0305663321250593E-4</v>
      </c>
      <c r="F450" s="1">
        <f t="shared" si="27"/>
        <v>2.0946470165143483E-7</v>
      </c>
    </row>
    <row r="451" spans="1:6" x14ac:dyDescent="0.35">
      <c r="A451" s="5">
        <v>44987</v>
      </c>
      <c r="B451" s="1">
        <v>878.14</v>
      </c>
      <c r="C451" s="1">
        <f t="shared" si="24"/>
        <v>-6.4360731829755952E-3</v>
      </c>
      <c r="D451" s="1">
        <f t="shared" si="25"/>
        <v>-6.4360731829755952E-3</v>
      </c>
      <c r="E451" s="1">
        <f t="shared" si="26"/>
        <v>4.1423038016617611E-5</v>
      </c>
      <c r="F451" s="1">
        <f t="shared" si="27"/>
        <v>8.41931667004423E-8</v>
      </c>
    </row>
    <row r="452" spans="1:6" x14ac:dyDescent="0.35">
      <c r="A452" s="5">
        <v>44986</v>
      </c>
      <c r="B452" s="1">
        <v>883.81</v>
      </c>
      <c r="C452" s="1">
        <f t="shared" ref="C452:C493" si="28">LN(B452/B453)</f>
        <v>-1.7748239726937667E-3</v>
      </c>
      <c r="D452" s="1">
        <f t="shared" ref="D452:D493" si="29">C452-$R$3</f>
        <v>-1.7748239726937667E-3</v>
      </c>
      <c r="E452" s="1">
        <f t="shared" ref="E452:E493" si="30">D452^2</f>
        <v>3.1500001340484844E-6</v>
      </c>
      <c r="F452" s="1">
        <f t="shared" ref="F452:F493" si="31">E452/492</f>
        <v>6.4024392968465131E-9</v>
      </c>
    </row>
    <row r="453" spans="1:6" x14ac:dyDescent="0.35">
      <c r="A453" s="5">
        <v>44985</v>
      </c>
      <c r="B453" s="1">
        <v>885.38</v>
      </c>
      <c r="C453" s="1">
        <f t="shared" si="28"/>
        <v>2.5898107176731359E-3</v>
      </c>
      <c r="D453" s="1">
        <f t="shared" si="29"/>
        <v>2.5898107176731359E-3</v>
      </c>
      <c r="E453" s="1">
        <f t="shared" si="30"/>
        <v>6.7071195533746433E-6</v>
      </c>
      <c r="F453" s="1">
        <f t="shared" si="31"/>
        <v>1.363235681580212E-8</v>
      </c>
    </row>
    <row r="454" spans="1:6" x14ac:dyDescent="0.35">
      <c r="A454" s="5">
        <v>44984</v>
      </c>
      <c r="B454" s="1">
        <v>883.09</v>
      </c>
      <c r="C454" s="1">
        <f t="shared" si="28"/>
        <v>4.3919698813821373E-3</v>
      </c>
      <c r="D454" s="1">
        <f t="shared" si="29"/>
        <v>4.3919698813821373E-3</v>
      </c>
      <c r="E454" s="1">
        <f t="shared" si="30"/>
        <v>1.9289399438967824E-5</v>
      </c>
      <c r="F454" s="1">
        <f t="shared" si="31"/>
        <v>3.9206096420666312E-8</v>
      </c>
    </row>
    <row r="455" spans="1:6" x14ac:dyDescent="0.35">
      <c r="A455" s="5">
        <v>44981</v>
      </c>
      <c r="B455" s="1">
        <v>879.22</v>
      </c>
      <c r="C455" s="1">
        <f t="shared" si="28"/>
        <v>1.0369540203182112E-2</v>
      </c>
      <c r="D455" s="1">
        <f t="shared" si="29"/>
        <v>1.0369540203182112E-2</v>
      </c>
      <c r="E455" s="1">
        <f t="shared" si="30"/>
        <v>1.0752736402541011E-4</v>
      </c>
      <c r="F455" s="1">
        <f t="shared" si="31"/>
        <v>2.1855155289717502E-7</v>
      </c>
    </row>
    <row r="456" spans="1:6" x14ac:dyDescent="0.35">
      <c r="A456" s="5">
        <v>44980</v>
      </c>
      <c r="B456" s="1">
        <v>870.15</v>
      </c>
      <c r="C456" s="1">
        <f t="shared" si="28"/>
        <v>1.0559491818040515E-2</v>
      </c>
      <c r="D456" s="1">
        <f t="shared" si="29"/>
        <v>1.0559491818040515E-2</v>
      </c>
      <c r="E456" s="1">
        <f t="shared" si="30"/>
        <v>1.1150286745526457E-4</v>
      </c>
      <c r="F456" s="1">
        <f t="shared" si="31"/>
        <v>2.2663184442126943E-7</v>
      </c>
    </row>
    <row r="457" spans="1:6" x14ac:dyDescent="0.35">
      <c r="A457" s="5">
        <v>44979</v>
      </c>
      <c r="B457" s="1">
        <v>861.01</v>
      </c>
      <c r="C457" s="1">
        <f t="shared" si="28"/>
        <v>1.1504739710478959E-3</v>
      </c>
      <c r="D457" s="1">
        <f t="shared" si="29"/>
        <v>1.1504739710478959E-3</v>
      </c>
      <c r="E457" s="1">
        <f t="shared" si="30"/>
        <v>1.3235903580587147E-6</v>
      </c>
      <c r="F457" s="1">
        <f t="shared" si="31"/>
        <v>2.6902243049973876E-9</v>
      </c>
    </row>
    <row r="458" spans="1:6" x14ac:dyDescent="0.35">
      <c r="A458" s="5">
        <v>44978</v>
      </c>
      <c r="B458" s="1">
        <v>860.02</v>
      </c>
      <c r="C458" s="1">
        <f t="shared" si="28"/>
        <v>-1.2640406781829976E-2</v>
      </c>
      <c r="D458" s="1">
        <f t="shared" si="29"/>
        <v>-1.2640406781829976E-2</v>
      </c>
      <c r="E458" s="1">
        <f t="shared" si="30"/>
        <v>1.5977988361013325E-4</v>
      </c>
      <c r="F458" s="1">
        <f t="shared" si="31"/>
        <v>3.2475586099620579E-7</v>
      </c>
    </row>
    <row r="459" spans="1:6" x14ac:dyDescent="0.35">
      <c r="A459" s="5">
        <v>44977</v>
      </c>
      <c r="B459" s="1">
        <v>870.96</v>
      </c>
      <c r="C459" s="1">
        <f t="shared" si="28"/>
        <v>-1.8282752036185096E-2</v>
      </c>
      <c r="D459" s="1">
        <f t="shared" si="29"/>
        <v>-1.8282752036185096E-2</v>
      </c>
      <c r="E459" s="1">
        <f t="shared" si="30"/>
        <v>3.3425902201663027E-4</v>
      </c>
      <c r="F459" s="1">
        <f t="shared" si="31"/>
        <v>6.7938825613136239E-7</v>
      </c>
    </row>
    <row r="460" spans="1:6" x14ac:dyDescent="0.35">
      <c r="A460" s="5">
        <v>44974</v>
      </c>
      <c r="B460" s="1">
        <v>887.03</v>
      </c>
      <c r="C460" s="1">
        <f t="shared" si="28"/>
        <v>-1.2001690476536498E-2</v>
      </c>
      <c r="D460" s="1">
        <f t="shared" si="29"/>
        <v>-1.2001690476536498E-2</v>
      </c>
      <c r="E460" s="1">
        <f t="shared" si="30"/>
        <v>1.4404057429458689E-4</v>
      </c>
      <c r="F460" s="1">
        <f t="shared" si="31"/>
        <v>2.9276539490769693E-7</v>
      </c>
    </row>
    <row r="461" spans="1:6" x14ac:dyDescent="0.35">
      <c r="A461" s="5">
        <v>44973</v>
      </c>
      <c r="B461" s="1">
        <v>897.74</v>
      </c>
      <c r="C461" s="1">
        <f t="shared" si="28"/>
        <v>7.8279161572453286E-3</v>
      </c>
      <c r="D461" s="1">
        <f t="shared" si="29"/>
        <v>7.8279161572453286E-3</v>
      </c>
      <c r="E461" s="1">
        <f t="shared" si="30"/>
        <v>6.1276271364862466E-5</v>
      </c>
      <c r="F461" s="1">
        <f t="shared" si="31"/>
        <v>1.2454526700175298E-7</v>
      </c>
    </row>
    <row r="462" spans="1:6" x14ac:dyDescent="0.35">
      <c r="A462" s="5">
        <v>44972</v>
      </c>
      <c r="B462" s="1">
        <v>890.74</v>
      </c>
      <c r="C462" s="1">
        <f t="shared" si="28"/>
        <v>2.1320495112931569E-2</v>
      </c>
      <c r="D462" s="1">
        <f t="shared" si="29"/>
        <v>2.1320495112931569E-2</v>
      </c>
      <c r="E462" s="1">
        <f t="shared" si="30"/>
        <v>4.5456351186053888E-4</v>
      </c>
      <c r="F462" s="1">
        <f t="shared" si="31"/>
        <v>9.2390957695231476E-7</v>
      </c>
    </row>
    <row r="463" spans="1:6" x14ac:dyDescent="0.35">
      <c r="A463" s="5">
        <v>44971</v>
      </c>
      <c r="B463" s="1">
        <v>871.95</v>
      </c>
      <c r="C463" s="1">
        <f t="shared" si="28"/>
        <v>-4.1544410922401036E-3</v>
      </c>
      <c r="D463" s="1">
        <f t="shared" si="29"/>
        <v>-4.1544410922401036E-3</v>
      </c>
      <c r="E463" s="1">
        <f t="shared" si="30"/>
        <v>1.7259380788893146E-5</v>
      </c>
      <c r="F463" s="1">
        <f t="shared" si="31"/>
        <v>3.508004225384786E-8</v>
      </c>
    </row>
    <row r="464" spans="1:6" x14ac:dyDescent="0.35">
      <c r="A464" s="5">
        <v>44970</v>
      </c>
      <c r="B464" s="1">
        <v>875.58</v>
      </c>
      <c r="C464" s="1">
        <f t="shared" si="28"/>
        <v>2.3773359132912959E-2</v>
      </c>
      <c r="D464" s="1">
        <f t="shared" si="29"/>
        <v>2.3773359132912959E-2</v>
      </c>
      <c r="E464" s="1">
        <f t="shared" si="30"/>
        <v>5.6517260446245596E-4</v>
      </c>
      <c r="F464" s="1">
        <f t="shared" si="31"/>
        <v>1.1487248058179998E-6</v>
      </c>
    </row>
    <row r="465" spans="1:6" x14ac:dyDescent="0.35">
      <c r="A465" s="5">
        <v>44967</v>
      </c>
      <c r="B465" s="1">
        <v>855.01</v>
      </c>
      <c r="C465" s="1">
        <f t="shared" si="28"/>
        <v>-7.5993620193422326E-4</v>
      </c>
      <c r="D465" s="1">
        <f t="shared" si="29"/>
        <v>-7.5993620193422326E-4</v>
      </c>
      <c r="E465" s="1">
        <f t="shared" si="30"/>
        <v>5.7750303101021253E-7</v>
      </c>
      <c r="F465" s="1">
        <f t="shared" si="31"/>
        <v>1.1737866483947409E-9</v>
      </c>
    </row>
    <row r="466" spans="1:6" x14ac:dyDescent="0.35">
      <c r="A466" s="5">
        <v>44966</v>
      </c>
      <c r="B466" s="1">
        <v>855.66</v>
      </c>
      <c r="C466" s="1">
        <f t="shared" si="28"/>
        <v>3.2307936516668724E-3</v>
      </c>
      <c r="D466" s="1">
        <f t="shared" si="29"/>
        <v>3.2307936516668724E-3</v>
      </c>
      <c r="E466" s="1">
        <f t="shared" si="30"/>
        <v>1.0438027619650964E-5</v>
      </c>
      <c r="F466" s="1">
        <f t="shared" si="31"/>
        <v>2.1215503291973504E-8</v>
      </c>
    </row>
    <row r="467" spans="1:6" x14ac:dyDescent="0.35">
      <c r="A467" s="5">
        <v>44965</v>
      </c>
      <c r="B467" s="1">
        <v>852.9</v>
      </c>
      <c r="C467" s="1">
        <f t="shared" si="28"/>
        <v>6.3042715441141385E-3</v>
      </c>
      <c r="D467" s="1">
        <f t="shared" si="29"/>
        <v>6.3042715441141385E-3</v>
      </c>
      <c r="E467" s="1">
        <f t="shared" si="30"/>
        <v>3.9743839701927263E-5</v>
      </c>
      <c r="F467" s="1">
        <f t="shared" si="31"/>
        <v>8.0780161995787114E-8</v>
      </c>
    </row>
    <row r="468" spans="1:6" x14ac:dyDescent="0.35">
      <c r="A468" s="5">
        <v>44964</v>
      </c>
      <c r="B468" s="1">
        <v>847.54</v>
      </c>
      <c r="C468" s="1">
        <f t="shared" si="28"/>
        <v>-1.433850678714464E-2</v>
      </c>
      <c r="D468" s="1">
        <f t="shared" si="29"/>
        <v>-1.433850678714464E-2</v>
      </c>
      <c r="E468" s="1">
        <f t="shared" si="30"/>
        <v>2.0559277688499291E-4</v>
      </c>
      <c r="F468" s="1">
        <f t="shared" si="31"/>
        <v>4.178714977337254E-7</v>
      </c>
    </row>
    <row r="469" spans="1:6" x14ac:dyDescent="0.35">
      <c r="A469" s="5">
        <v>44963</v>
      </c>
      <c r="B469" s="1">
        <v>859.78</v>
      </c>
      <c r="C469" s="1">
        <f t="shared" si="28"/>
        <v>1.9270772198920677E-2</v>
      </c>
      <c r="D469" s="1">
        <f t="shared" si="29"/>
        <v>1.9270772198920677E-2</v>
      </c>
      <c r="E469" s="1">
        <f t="shared" si="30"/>
        <v>3.7136266114269406E-4</v>
      </c>
      <c r="F469" s="1">
        <f t="shared" si="31"/>
        <v>7.5480215679409365E-7</v>
      </c>
    </row>
    <row r="470" spans="1:6" x14ac:dyDescent="0.35">
      <c r="A470" s="5">
        <v>44960</v>
      </c>
      <c r="B470" s="1">
        <v>843.37</v>
      </c>
      <c r="C470" s="1">
        <f t="shared" si="28"/>
        <v>-4.2122762395260631E-3</v>
      </c>
      <c r="D470" s="1">
        <f t="shared" si="29"/>
        <v>-4.2122762395260631E-3</v>
      </c>
      <c r="E470" s="1">
        <f t="shared" si="30"/>
        <v>1.7743271118075831E-5</v>
      </c>
      <c r="F470" s="1">
        <f t="shared" si="31"/>
        <v>3.6063559183080957E-8</v>
      </c>
    </row>
    <row r="471" spans="1:6" x14ac:dyDescent="0.35">
      <c r="A471" s="5">
        <v>44959</v>
      </c>
      <c r="B471" s="1">
        <v>846.93</v>
      </c>
      <c r="C471" s="1">
        <f t="shared" si="28"/>
        <v>7.8947778470082833E-3</v>
      </c>
      <c r="D471" s="1">
        <f t="shared" si="29"/>
        <v>7.8947778470082833E-3</v>
      </c>
      <c r="E471" s="1">
        <f t="shared" si="30"/>
        <v>6.2327517253612746E-5</v>
      </c>
      <c r="F471" s="1">
        <f t="shared" si="31"/>
        <v>1.2668194563742428E-7</v>
      </c>
    </row>
    <row r="472" spans="1:6" x14ac:dyDescent="0.35">
      <c r="A472" s="5">
        <v>44958</v>
      </c>
      <c r="B472" s="1">
        <v>840.27</v>
      </c>
      <c r="C472" s="1">
        <f t="shared" si="28"/>
        <v>-8.6839121125654008E-4</v>
      </c>
      <c r="D472" s="1">
        <f t="shared" si="29"/>
        <v>-8.6839121125654008E-4</v>
      </c>
      <c r="E472" s="1">
        <f t="shared" si="30"/>
        <v>7.5410329578760077E-7</v>
      </c>
      <c r="F472" s="1">
        <f t="shared" si="31"/>
        <v>1.5327302759910586E-9</v>
      </c>
    </row>
    <row r="473" spans="1:6" x14ac:dyDescent="0.35">
      <c r="A473" s="5">
        <v>44957</v>
      </c>
      <c r="B473" s="1">
        <v>841</v>
      </c>
      <c r="C473" s="1">
        <f t="shared" si="28"/>
        <v>2.1185985597706885E-2</v>
      </c>
      <c r="D473" s="1">
        <f t="shared" si="29"/>
        <v>2.1185985597706885E-2</v>
      </c>
      <c r="E473" s="1">
        <f t="shared" si="30"/>
        <v>4.4884598574624355E-4</v>
      </c>
      <c r="F473" s="1">
        <f t="shared" si="31"/>
        <v>9.1228858891512914E-7</v>
      </c>
    </row>
    <row r="474" spans="1:6" x14ac:dyDescent="0.35">
      <c r="A474" s="5">
        <v>44956</v>
      </c>
      <c r="B474" s="1">
        <v>823.37</v>
      </c>
      <c r="C474" s="1">
        <f t="shared" si="28"/>
        <v>2.5736126608075956E-2</v>
      </c>
      <c r="D474" s="1">
        <f t="shared" si="29"/>
        <v>2.5736126608075956E-2</v>
      </c>
      <c r="E474" s="1">
        <f t="shared" si="30"/>
        <v>6.6234821278691514E-4</v>
      </c>
      <c r="F474" s="1">
        <f t="shared" si="31"/>
        <v>1.3462362048514536E-6</v>
      </c>
    </row>
    <row r="475" spans="1:6" x14ac:dyDescent="0.35">
      <c r="A475" s="5">
        <v>44953</v>
      </c>
      <c r="B475" s="1">
        <v>802.45</v>
      </c>
      <c r="C475" s="1">
        <f t="shared" si="28"/>
        <v>-5.7119642933078307E-2</v>
      </c>
      <c r="D475" s="1">
        <f t="shared" si="29"/>
        <v>-5.7119642933078307E-2</v>
      </c>
      <c r="E475" s="1">
        <f t="shared" si="30"/>
        <v>3.2626536088023626E-3</v>
      </c>
      <c r="F475" s="1">
        <f t="shared" si="31"/>
        <v>6.631409773988542E-6</v>
      </c>
    </row>
    <row r="476" spans="1:6" x14ac:dyDescent="0.35">
      <c r="A476" s="5">
        <v>44952</v>
      </c>
      <c r="B476" s="1">
        <v>849.62</v>
      </c>
      <c r="C476" s="1">
        <f t="shared" si="28"/>
        <v>5.428894984114252E-3</v>
      </c>
      <c r="D476" s="1">
        <f t="shared" si="29"/>
        <v>5.428894984114252E-3</v>
      </c>
      <c r="E476" s="1">
        <f t="shared" si="30"/>
        <v>2.9472900748540885E-5</v>
      </c>
      <c r="F476" s="1">
        <f t="shared" si="31"/>
        <v>5.9904269814107494E-8</v>
      </c>
    </row>
    <row r="477" spans="1:6" x14ac:dyDescent="0.35">
      <c r="A477" s="5">
        <v>44951</v>
      </c>
      <c r="B477" s="1">
        <v>845.02</v>
      </c>
      <c r="C477" s="1">
        <f t="shared" si="28"/>
        <v>-8.2834845116625471E-5</v>
      </c>
      <c r="D477" s="1">
        <f t="shared" si="29"/>
        <v>-8.2834845116625471E-5</v>
      </c>
      <c r="E477" s="1">
        <f t="shared" si="30"/>
        <v>6.8616115654953303E-9</v>
      </c>
      <c r="F477" s="1">
        <f t="shared" si="31"/>
        <v>1.3946364970518964E-11</v>
      </c>
    </row>
    <row r="478" spans="1:6" x14ac:dyDescent="0.35">
      <c r="A478" s="5">
        <v>44950</v>
      </c>
      <c r="B478" s="1">
        <v>845.09</v>
      </c>
      <c r="C478" s="1">
        <f t="shared" si="28"/>
        <v>8.7950269205076381E-3</v>
      </c>
      <c r="D478" s="1">
        <f t="shared" si="29"/>
        <v>8.7950269205076381E-3</v>
      </c>
      <c r="E478" s="1">
        <f t="shared" si="30"/>
        <v>7.7352498532454062E-5</v>
      </c>
      <c r="F478" s="1">
        <f t="shared" si="31"/>
        <v>1.5722052547246759E-7</v>
      </c>
    </row>
    <row r="479" spans="1:6" x14ac:dyDescent="0.35">
      <c r="A479" s="5">
        <v>44949</v>
      </c>
      <c r="B479" s="1">
        <v>837.69</v>
      </c>
      <c r="C479" s="1">
        <f t="shared" si="28"/>
        <v>-4.3596409817173191E-3</v>
      </c>
      <c r="D479" s="1">
        <f t="shared" si="29"/>
        <v>-4.3596409817173191E-3</v>
      </c>
      <c r="E479" s="1">
        <f t="shared" si="30"/>
        <v>1.9006469489469149E-5</v>
      </c>
      <c r="F479" s="1">
        <f t="shared" si="31"/>
        <v>3.8631035547701521E-8</v>
      </c>
    </row>
    <row r="480" spans="1:6" x14ac:dyDescent="0.35">
      <c r="A480" s="5">
        <v>44946</v>
      </c>
      <c r="B480" s="1">
        <v>841.35</v>
      </c>
      <c r="C480" s="1">
        <f t="shared" si="28"/>
        <v>-6.6831308768132175E-2</v>
      </c>
      <c r="D480" s="1">
        <f t="shared" si="29"/>
        <v>-6.6831308768132175E-2</v>
      </c>
      <c r="E480" s="1">
        <f t="shared" si="30"/>
        <v>4.4664238316614209E-3</v>
      </c>
      <c r="F480" s="1">
        <f t="shared" si="31"/>
        <v>9.0780972188240269E-6</v>
      </c>
    </row>
    <row r="481" spans="1:6" x14ac:dyDescent="0.35">
      <c r="A481" s="5">
        <v>44945</v>
      </c>
      <c r="B481" s="1">
        <v>899.5</v>
      </c>
      <c r="C481" s="1">
        <f t="shared" si="28"/>
        <v>-2.3903244870870428E-2</v>
      </c>
      <c r="D481" s="1">
        <f t="shared" si="29"/>
        <v>-2.3903244870870428E-2</v>
      </c>
      <c r="E481" s="1">
        <f t="shared" si="30"/>
        <v>5.7136511535679346E-4</v>
      </c>
      <c r="F481" s="1">
        <f t="shared" si="31"/>
        <v>1.1613112100747835E-6</v>
      </c>
    </row>
    <row r="482" spans="1:6" x14ac:dyDescent="0.35">
      <c r="A482" s="5">
        <v>44944</v>
      </c>
      <c r="B482" s="1">
        <v>921.26</v>
      </c>
      <c r="C482" s="1">
        <f t="shared" si="28"/>
        <v>9.565171768970494E-3</v>
      </c>
      <c r="D482" s="1">
        <f t="shared" si="29"/>
        <v>9.565171768970494E-3</v>
      </c>
      <c r="E482" s="1">
        <f t="shared" si="30"/>
        <v>9.1492510969910126E-5</v>
      </c>
      <c r="F482" s="1">
        <f t="shared" si="31"/>
        <v>1.8596038815022384E-7</v>
      </c>
    </row>
    <row r="483" spans="1:6" x14ac:dyDescent="0.35">
      <c r="A483" s="5">
        <v>44943</v>
      </c>
      <c r="B483" s="1">
        <v>912.49</v>
      </c>
      <c r="C483" s="1">
        <f t="shared" si="28"/>
        <v>-4.5534213988242429E-2</v>
      </c>
      <c r="D483" s="1">
        <f t="shared" si="29"/>
        <v>-4.5534213988242429E-2</v>
      </c>
      <c r="E483" s="1">
        <f t="shared" si="30"/>
        <v>2.0733646435270527E-3</v>
      </c>
      <c r="F483" s="1">
        <f t="shared" si="31"/>
        <v>4.2141557795265301E-6</v>
      </c>
    </row>
    <row r="484" spans="1:6" x14ac:dyDescent="0.35">
      <c r="A484" s="5">
        <v>44942</v>
      </c>
      <c r="B484" s="1">
        <v>955</v>
      </c>
      <c r="C484" s="1">
        <f t="shared" si="28"/>
        <v>-5.2219439811517126E-3</v>
      </c>
      <c r="D484" s="1">
        <f t="shared" si="29"/>
        <v>-5.2219439811517126E-3</v>
      </c>
      <c r="E484" s="1">
        <f t="shared" si="30"/>
        <v>2.7268698942286596E-5</v>
      </c>
      <c r="F484" s="1">
        <f t="shared" si="31"/>
        <v>5.5424184842045928E-8</v>
      </c>
    </row>
    <row r="485" spans="1:6" x14ac:dyDescent="0.35">
      <c r="A485" s="5">
        <v>44939</v>
      </c>
      <c r="B485" s="1">
        <v>960</v>
      </c>
      <c r="C485" s="1">
        <f t="shared" si="28"/>
        <v>-1.1362287368630198E-2</v>
      </c>
      <c r="D485" s="1">
        <f t="shared" si="29"/>
        <v>-1.1362287368630198E-2</v>
      </c>
      <c r="E485" s="1">
        <f t="shared" si="30"/>
        <v>1.2910157424733334E-4</v>
      </c>
      <c r="F485" s="1">
        <f t="shared" si="31"/>
        <v>2.6240157367344176E-7</v>
      </c>
    </row>
    <row r="486" spans="1:6" x14ac:dyDescent="0.35">
      <c r="A486" s="5">
        <v>44938</v>
      </c>
      <c r="B486" s="1">
        <v>970.97</v>
      </c>
      <c r="C486" s="1">
        <f t="shared" si="28"/>
        <v>-8.2462851524271723E-3</v>
      </c>
      <c r="D486" s="1">
        <f t="shared" si="29"/>
        <v>-8.2462851524271723E-3</v>
      </c>
      <c r="E486" s="1">
        <f t="shared" si="30"/>
        <v>6.8001218815140827E-5</v>
      </c>
      <c r="F486" s="1">
        <f t="shared" si="31"/>
        <v>1.3821385938036754E-7</v>
      </c>
    </row>
    <row r="487" spans="1:6" x14ac:dyDescent="0.35">
      <c r="A487" s="5">
        <v>44937</v>
      </c>
      <c r="B487" s="1">
        <v>979.01</v>
      </c>
      <c r="C487" s="1">
        <f t="shared" si="28"/>
        <v>6.8054665183279496E-3</v>
      </c>
      <c r="D487" s="1">
        <f t="shared" si="29"/>
        <v>6.8054665183279496E-3</v>
      </c>
      <c r="E487" s="1">
        <f t="shared" si="30"/>
        <v>4.6314374532082747E-5</v>
      </c>
      <c r="F487" s="1">
        <f t="shared" si="31"/>
        <v>9.4134907585534033E-8</v>
      </c>
    </row>
    <row r="488" spans="1:6" x14ac:dyDescent="0.35">
      <c r="A488" s="5">
        <v>44936</v>
      </c>
      <c r="B488" s="1">
        <v>972.37</v>
      </c>
      <c r="C488" s="1">
        <f t="shared" si="28"/>
        <v>-1.2895098371678956E-2</v>
      </c>
      <c r="D488" s="1">
        <f t="shared" si="29"/>
        <v>-1.2895098371678956E-2</v>
      </c>
      <c r="E488" s="1">
        <f t="shared" si="30"/>
        <v>1.6628356201527726E-4</v>
      </c>
      <c r="F488" s="1">
        <f t="shared" si="31"/>
        <v>3.3797471954324645E-7</v>
      </c>
    </row>
    <row r="489" spans="1:6" x14ac:dyDescent="0.35">
      <c r="A489" s="5">
        <v>44935</v>
      </c>
      <c r="B489" s="1">
        <v>984.99</v>
      </c>
      <c r="C489" s="1">
        <f t="shared" si="28"/>
        <v>2.0121958008878752E-3</v>
      </c>
      <c r="D489" s="1">
        <f t="shared" si="29"/>
        <v>2.0121958008878752E-3</v>
      </c>
      <c r="E489" s="1">
        <f t="shared" si="30"/>
        <v>4.048931941110797E-6</v>
      </c>
      <c r="F489" s="1">
        <f t="shared" si="31"/>
        <v>8.2295364656723514E-9</v>
      </c>
    </row>
    <row r="490" spans="1:6" x14ac:dyDescent="0.35">
      <c r="A490" s="5">
        <v>44932</v>
      </c>
      <c r="B490" s="1">
        <v>983.01</v>
      </c>
      <c r="C490" s="1">
        <f t="shared" si="28"/>
        <v>-1.2354573189704395E-2</v>
      </c>
      <c r="D490" s="1">
        <f t="shared" si="29"/>
        <v>-1.2354573189704395E-2</v>
      </c>
      <c r="E490" s="1">
        <f t="shared" si="30"/>
        <v>1.5263547869976264E-4</v>
      </c>
      <c r="F490" s="1">
        <f t="shared" si="31"/>
        <v>3.1023471280439562E-7</v>
      </c>
    </row>
    <row r="491" spans="1:6" x14ac:dyDescent="0.35">
      <c r="A491" s="5">
        <v>44931</v>
      </c>
      <c r="B491" s="1">
        <v>995.23</v>
      </c>
      <c r="C491" s="1">
        <f t="shared" si="28"/>
        <v>-3.6047494631029235E-2</v>
      </c>
      <c r="D491" s="1">
        <f t="shared" si="29"/>
        <v>-3.6047494631029235E-2</v>
      </c>
      <c r="E491" s="1">
        <f t="shared" si="30"/>
        <v>1.2994218691740815E-3</v>
      </c>
      <c r="F491" s="1">
        <f t="shared" si="31"/>
        <v>2.6411013601099219E-6</v>
      </c>
    </row>
    <row r="492" spans="1:6" x14ac:dyDescent="0.35">
      <c r="A492" s="5">
        <v>44930</v>
      </c>
      <c r="B492" s="6">
        <v>1031.76</v>
      </c>
      <c r="C492" s="1">
        <f t="shared" si="28"/>
        <v>8.9567949541641909E-3</v>
      </c>
      <c r="D492" s="1">
        <f t="shared" si="29"/>
        <v>8.9567949541641909E-3</v>
      </c>
      <c r="E492" s="1">
        <f t="shared" si="30"/>
        <v>8.0224175850941105E-5</v>
      </c>
      <c r="F492" s="1">
        <f t="shared" si="31"/>
        <v>1.630572679897177E-7</v>
      </c>
    </row>
    <row r="493" spans="1:6" x14ac:dyDescent="0.35">
      <c r="A493" s="5">
        <v>44929</v>
      </c>
      <c r="B493" s="6">
        <v>1022.56</v>
      </c>
      <c r="C493" s="1">
        <f t="shared" si="28"/>
        <v>2.182940208298385E-2</v>
      </c>
      <c r="D493" s="1">
        <f t="shared" si="29"/>
        <v>2.182940208298385E-2</v>
      </c>
      <c r="E493" s="1">
        <f t="shared" si="30"/>
        <v>4.7652279530057968E-4</v>
      </c>
      <c r="F493" s="1">
        <f t="shared" si="31"/>
        <v>9.6854226687109687E-7</v>
      </c>
    </row>
    <row r="494" spans="1:6" x14ac:dyDescent="0.35">
      <c r="A494" s="5">
        <v>44928</v>
      </c>
      <c r="B494" s="6">
        <v>1000.48</v>
      </c>
    </row>
  </sheetData>
  <mergeCells count="1">
    <mergeCell ref="B1:E1"/>
  </mergeCells>
  <conditionalFormatting sqref="C2">
    <cfRule type="duplicateValues" dxfId="2" priority="1"/>
    <cfRule type="uniqueValues" dxfId="1" priority="2"/>
    <cfRule type="uniqueValues" dxfId="0" priority="3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8 E A A B Q S w M E F A A C A A g A a h S z W i L k O f y j A A A A 9 g A A A B I A H A B D b 2 5 m a W c v U G F j a 2 F n Z S 5 4 b W w g o h g A K K A U A A A A A A A A A A A A A A A A A A A A A A A A A A A A h Y 9 B D o I w F E S v Q r q n h a q J I Z + y c C u J C d G 4 b W q F R v g Y W i x 3 c + G R v I I Y R d 2 5 n D d v M X O / 3 i A b m j q 4 6 M 6 a F l M S 0 4 g E G l V 7 M F i m p H f H c E k y A R u p T r L U w S i j T Q Z 7 S E n l 3 D l h z H t P / Y y 2 X c l 4 F M V s n 6 8 L V e l G k o 9 s / s u h Q e s k K k 0 E 7 F 5 j B K f x n F O + G D c B m y D k B r 8 C H 7 t n + w N h 1 d e u 7 7 T Q G G 4 L Y F M E 9 v 4 g H l B L A w Q U A A I A C A B q F L N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a h S z W n v s j 5 1 q A Q A A 1 w s A A B M A H A B G b 3 J t d W x h c y 9 T Z W N 0 a W 9 u M S 5 t I K I Y A C i g F A A A A A A A A A A A A A A A A A A A A A A A A A A A A O 2 W z W u D M B j G 7 4 L / Q 0 g v C i K a 2 l U 3 P F k G v R X a n W o P W U 0 / I C a S p G y j 9 H 9 f + g k F s 1 F w V F i 9 C M / 7 a h 4 f f q + J J H O 1 5 g y M j / f w x b Z s S 6 6 w I A X o w A l + p y T o h c A Z 4 S U B q O 9 C k A J K l G 0 B f Y 3 5 R s y J V k b F w j / 0 S u d 1 T Y m f c a Y I U 9 K B 2 X P + J o m Q + a r K B / y D U Y 4 L m W P G N p g C Q S o u F E A B i v y q W E D X A 9 N h W V F S 6 o f x 3 k 8 K Q 7 8 L Z 6 5 3 X P D i J z 2 t v Z 0 O i / R i E 8 5 2 0 w F W e H Z q 7 8 B s h d l S f 8 r k q y J 7 6 4 d O f y I w k w s u y o z T T c n 2 R e m c X + J t t / C o h 9 A D S t e A I p 9 q 5 4 G z j g x 6 1 6 B H B r 1 n 0 J 8 M e t + g x w Y 9 M e h h c F X Y u b a 1 Z r W J / U Y D c N C D i H 9 P R B S 3 6 / + g / d T R E M U N 0 B D F f 0 3 D r e M Y t C t 8 7 a d 2 F I M m R j F o K v x b C U / a F b L 2 U 0 t 4 0 g T h y Z 1 C v t 5 Y u q 0 I + r G x 3 P W o g d o 1 d t p P L Q 2 o C R r Q r T T 8 F O Y 3 U E s B A i 0 A F A A C A A g A a h S z W i L k O f y j A A A A 9 g A A A B I A A A A A A A A A A A A A A A A A A A A A A E N v b m Z p Z y 9 Q Y W N r Y W d l L n h t b F B L A Q I t A B Q A A g A I A G o U s 1 o P y u m r p A A A A O k A A A A T A A A A A A A A A A A A A A A A A O 8 A A A B b Q 2 9 u d G V u d F 9 U e X B l c 1 0 u e G 1 s U E s B A i 0 A F A A C A A g A a h S z W n v s j 5 1 q A Q A A 1 w s A A B M A A A A A A A A A A A A A A A A A 4 A E A A E Z v c m 1 1 b G F z L 1 N l Y 3 R p b 2 4 x L m 1 Q S w U G A A A A A A M A A w D C A A A A l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0 s A A A A A A A B 1 S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b G U w N T E l M j A o U G F n Z S U y M D I 3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J i O T c w N D g 5 L T F m N D c t N D Y y M y 1 h Z D Y 2 L T R j O G Q 3 Y j A w M T Q 5 M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E 5 V D A 3 O j U 1 O j I 4 L j I w M j Q 4 M D J a I i A v P j x F b n R y e S B U e X B l P S J G a W x s Q 2 9 s d W 1 u V H l w Z X M i I F Z h b H V l P S J z Q m d Z R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1 M S A o U G F n Z S A y N y k v Q X V 0 b 1 J l b W 9 2 Z W R D b 2 x 1 b W 5 z M S 5 7 Q 2 9 s d W 1 u M S w w f S Z x d W 9 0 O y w m c X V v d D t T Z W N 0 a W 9 u M S 9 U Y W J s Z T A 1 M S A o U G F n Z S A y N y k v Q X V 0 b 1 J l b W 9 2 Z W R D b 2 x 1 b W 5 z M S 5 7 Q 2 9 s d W 1 u M i w x f S Z x d W 9 0 O y w m c X V v d D t T Z W N 0 a W 9 u M S 9 U Y W J s Z T A 1 M S A o U G F n Z S A y N y k v Q X V 0 b 1 J l b W 9 2 Z W R D b 2 x 1 b W 5 z M S 5 7 Q 2 9 s d W 1 u M y w y f S Z x d W 9 0 O y w m c X V v d D t T Z W N 0 a W 9 u M S 9 U Y W J s Z T A 1 M S A o U G F n Z S A y N y k v Q X V 0 b 1 J l b W 9 2 Z W R D b 2 x 1 b W 5 z M S 5 7 Q 2 9 s d W 1 u N C w z f S Z x d W 9 0 O y w m c X V v d D t T Z W N 0 a W 9 u M S 9 U Y W J s Z T A 1 M S A o U G F n Z S A y N y k v Q X V 0 b 1 J l b W 9 2 Z W R D b 2 x 1 b W 5 z M S 5 7 Q 2 9 s d W 1 u N S w 0 f S Z x d W 9 0 O y w m c X V v d D t T Z W N 0 a W 9 u M S 9 U Y W J s Z T A 1 M S A o U G F n Z S A y N y k v Q X V 0 b 1 J l b W 9 2 Z W R D b 2 x 1 b W 5 z M S 5 7 Q 2 9 s d W 1 u N i w 1 f S Z x d W 9 0 O y w m c X V v d D t T Z W N 0 a W 9 u M S 9 U Y W J s Z T A 1 M S A o U G F n Z S A y N y k v Q X V 0 b 1 J l b W 9 2 Z W R D b 2 x 1 b W 5 z M S 5 7 Q 2 9 s d W 1 u N y w 2 f S Z x d W 9 0 O y w m c X V v d D t T Z W N 0 a W 9 u M S 9 U Y W J s Z T A 1 M S A o U G F n Z S A y N y k v Q X V 0 b 1 J l b W 9 2 Z W R D b 2 x 1 b W 5 z M S 5 7 Q 2 9 s d W 1 u O C w 3 f S Z x d W 9 0 O y w m c X V v d D t T Z W N 0 a W 9 u M S 9 U Y W J s Z T A 1 M S A o U G F n Z S A y N y k v Q X V 0 b 1 J l b W 9 2 Z W R D b 2 x 1 b W 5 z M S 5 7 Q 2 9 s d W 1 u O S w 4 f S Z x d W 9 0 O y w m c X V v d D t T Z W N 0 a W 9 u M S 9 U Y W J s Z T A 1 M S A o U G F n Z S A y N y k v Q X V 0 b 1 J l b W 9 2 Z W R D b 2 x 1 b W 5 z M S 5 7 Q 2 9 s d W 1 u M T A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1 R h Y m x l M D U x I C h Q Y W d l I D I 3 K S 9 B d X R v U m V t b 3 Z l Z E N v b H V t b n M x L n t D b 2 x 1 b W 4 x L D B 9 J n F 1 b 3 Q 7 L C Z x d W 9 0 O 1 N l Y 3 R p b 2 4 x L 1 R h Y m x l M D U x I C h Q Y W d l I D I 3 K S 9 B d X R v U m V t b 3 Z l Z E N v b H V t b n M x L n t D b 2 x 1 b W 4 y L D F 9 J n F 1 b 3 Q 7 L C Z x d W 9 0 O 1 N l Y 3 R p b 2 4 x L 1 R h Y m x l M D U x I C h Q Y W d l I D I 3 K S 9 B d X R v U m V t b 3 Z l Z E N v b H V t b n M x L n t D b 2 x 1 b W 4 z L D J 9 J n F 1 b 3 Q 7 L C Z x d W 9 0 O 1 N l Y 3 R p b 2 4 x L 1 R h Y m x l M D U x I C h Q Y W d l I D I 3 K S 9 B d X R v U m V t b 3 Z l Z E N v b H V t b n M x L n t D b 2 x 1 b W 4 0 L D N 9 J n F 1 b 3 Q 7 L C Z x d W 9 0 O 1 N l Y 3 R p b 2 4 x L 1 R h Y m x l M D U x I C h Q Y W d l I D I 3 K S 9 B d X R v U m V t b 3 Z l Z E N v b H V t b n M x L n t D b 2 x 1 b W 4 1 L D R 9 J n F 1 b 3 Q 7 L C Z x d W 9 0 O 1 N l Y 3 R p b 2 4 x L 1 R h Y m x l M D U x I C h Q Y W d l I D I 3 K S 9 B d X R v U m V t b 3 Z l Z E N v b H V t b n M x L n t D b 2 x 1 b W 4 2 L D V 9 J n F 1 b 3 Q 7 L C Z x d W 9 0 O 1 N l Y 3 R p b 2 4 x L 1 R h Y m x l M D U x I C h Q Y W d l I D I 3 K S 9 B d X R v U m V t b 3 Z l Z E N v b H V t b n M x L n t D b 2 x 1 b W 4 3 L D Z 9 J n F 1 b 3 Q 7 L C Z x d W 9 0 O 1 N l Y 3 R p b 2 4 x L 1 R h Y m x l M D U x I C h Q Y W d l I D I 3 K S 9 B d X R v U m V t b 3 Z l Z E N v b H V t b n M x L n t D b 2 x 1 b W 4 4 L D d 9 J n F 1 b 3 Q 7 L C Z x d W 9 0 O 1 N l Y 3 R p b 2 4 x L 1 R h Y m x l M D U x I C h Q Y W d l I D I 3 K S 9 B d X R v U m V t b 3 Z l Z E N v b H V t b n M x L n t D b 2 x 1 b W 4 5 L D h 9 J n F 1 b 3 Q 7 L C Z x d W 9 0 O 1 N l Y 3 R p b 2 4 x L 1 R h Y m x l M D U x I C h Q Y W d l I D I 3 K S 9 B d X R v U m V t b 3 Z l Z E N v b H V t b n M x L n t D b 2 x 1 b W 4 x M C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w N T E l M j A o U G F n Z S U y M D I 3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1 M S U y M C h Q Y W d l J T I w M j c p L 1 R h Y m x l M D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N T E l M j A o U G F n Z S U y M D I 3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U x J T I w K F B h Z 2 U l M j A y N y k l M j A o M i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m N W R i O D d m Y i 0 5 M j d h L T R k Z D E t Y m I 0 O S 1 i Z D c z M m I x M T k x Z m M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x O V Q w N z o 1 O T o x N S 4 5 M z A z M T U y W i I g L z 4 8 R W 5 0 c n k g V H l w Z T 0 i R m l s b E N v b H V t b l R 5 c G V z I i B W Y W x 1 Z T 0 i c 0 J n W U d C Z 1 l H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N T E g K F B h Z 2 U g M j c p I C g y K S 9 B d X R v U m V t b 3 Z l Z E N v b H V t b n M x L n t D b 2 x 1 b W 4 x L D B 9 J n F 1 b 3 Q 7 L C Z x d W 9 0 O 1 N l Y 3 R p b 2 4 x L 1 R h Y m x l M D U x I C h Q Y W d l I D I 3 K S A o M i k v Q X V 0 b 1 J l b W 9 2 Z W R D b 2 x 1 b W 5 z M S 5 7 Q 2 9 s d W 1 u M i w x f S Z x d W 9 0 O y w m c X V v d D t T Z W N 0 a W 9 u M S 9 U Y W J s Z T A 1 M S A o U G F n Z S A y N y k g K D I p L 0 F 1 d G 9 S Z W 1 v d m V k Q 2 9 s d W 1 u c z E u e 0 N v b H V t b j M s M n 0 m c X V v d D s s J n F 1 b 3 Q 7 U 2 V j d G l v b j E v V G F i b G U w N T E g K F B h Z 2 U g M j c p I C g y K S 9 B d X R v U m V t b 3 Z l Z E N v b H V t b n M x L n t D b 2 x 1 b W 4 0 L D N 9 J n F 1 b 3 Q 7 L C Z x d W 9 0 O 1 N l Y 3 R p b 2 4 x L 1 R h Y m x l M D U x I C h Q Y W d l I D I 3 K S A o M i k v Q X V 0 b 1 J l b W 9 2 Z W R D b 2 x 1 b W 5 z M S 5 7 Q 2 9 s d W 1 u N S w 0 f S Z x d W 9 0 O y w m c X V v d D t T Z W N 0 a W 9 u M S 9 U Y W J s Z T A 1 M S A o U G F n Z S A y N y k g K D I p L 0 F 1 d G 9 S Z W 1 v d m V k Q 2 9 s d W 1 u c z E u e 0 N v b H V t b j Y s N X 0 m c X V v d D s s J n F 1 b 3 Q 7 U 2 V j d G l v b j E v V G F i b G U w N T E g K F B h Z 2 U g M j c p I C g y K S 9 B d X R v U m V t b 3 Z l Z E N v b H V t b n M x L n t D b 2 x 1 b W 4 3 L D Z 9 J n F 1 b 3 Q 7 L C Z x d W 9 0 O 1 N l Y 3 R p b 2 4 x L 1 R h Y m x l M D U x I C h Q Y W d l I D I 3 K S A o M i k v Q X V 0 b 1 J l b W 9 2 Z W R D b 2 x 1 b W 5 z M S 5 7 Q 2 9 s d W 1 u O C w 3 f S Z x d W 9 0 O y w m c X V v d D t T Z W N 0 a W 9 u M S 9 U Y W J s Z T A 1 M S A o U G F n Z S A y N y k g K D I p L 0 F 1 d G 9 S Z W 1 v d m V k Q 2 9 s d W 1 u c z E u e 0 N v b H V t b j k s O H 0 m c X V v d D s s J n F 1 b 3 Q 7 U 2 V j d G l v b j E v V G F i b G U w N T E g K F B h Z 2 U g M j c p I C g y K S 9 B d X R v U m V t b 3 Z l Z E N v b H V t b n M x L n t D b 2 x 1 b W 4 x M C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V G F i b G U w N T E g K F B h Z 2 U g M j c p I C g y K S 9 B d X R v U m V t b 3 Z l Z E N v b H V t b n M x L n t D b 2 x 1 b W 4 x L D B 9 J n F 1 b 3 Q 7 L C Z x d W 9 0 O 1 N l Y 3 R p b 2 4 x L 1 R h Y m x l M D U x I C h Q Y W d l I D I 3 K S A o M i k v Q X V 0 b 1 J l b W 9 2 Z W R D b 2 x 1 b W 5 z M S 5 7 Q 2 9 s d W 1 u M i w x f S Z x d W 9 0 O y w m c X V v d D t T Z W N 0 a W 9 u M S 9 U Y W J s Z T A 1 M S A o U G F n Z S A y N y k g K D I p L 0 F 1 d G 9 S Z W 1 v d m V k Q 2 9 s d W 1 u c z E u e 0 N v b H V t b j M s M n 0 m c X V v d D s s J n F 1 b 3 Q 7 U 2 V j d G l v b j E v V G F i b G U w N T E g K F B h Z 2 U g M j c p I C g y K S 9 B d X R v U m V t b 3 Z l Z E N v b H V t b n M x L n t D b 2 x 1 b W 4 0 L D N 9 J n F 1 b 3 Q 7 L C Z x d W 9 0 O 1 N l Y 3 R p b 2 4 x L 1 R h Y m x l M D U x I C h Q Y W d l I D I 3 K S A o M i k v Q X V 0 b 1 J l b W 9 2 Z W R D b 2 x 1 b W 5 z M S 5 7 Q 2 9 s d W 1 u N S w 0 f S Z x d W 9 0 O y w m c X V v d D t T Z W N 0 a W 9 u M S 9 U Y W J s Z T A 1 M S A o U G F n Z S A y N y k g K D I p L 0 F 1 d G 9 S Z W 1 v d m V k Q 2 9 s d W 1 u c z E u e 0 N v b H V t b j Y s N X 0 m c X V v d D s s J n F 1 b 3 Q 7 U 2 V j d G l v b j E v V G F i b G U w N T E g K F B h Z 2 U g M j c p I C g y K S 9 B d X R v U m V t b 3 Z l Z E N v b H V t b n M x L n t D b 2 x 1 b W 4 3 L D Z 9 J n F 1 b 3 Q 7 L C Z x d W 9 0 O 1 N l Y 3 R p b 2 4 x L 1 R h Y m x l M D U x I C h Q Y W d l I D I 3 K S A o M i k v Q X V 0 b 1 J l b W 9 2 Z W R D b 2 x 1 b W 5 z M S 5 7 Q 2 9 s d W 1 u O C w 3 f S Z x d W 9 0 O y w m c X V v d D t T Z W N 0 a W 9 u M S 9 U Y W J s Z T A 1 M S A o U G F n Z S A y N y k g K D I p L 0 F 1 d G 9 S Z W 1 v d m V k Q 2 9 s d W 1 u c z E u e 0 N v b H V t b j k s O H 0 m c X V v d D s s J n F 1 b 3 Q 7 U 2 V j d G l v b j E v V G F i b G U w N T E g K F B h Z 2 U g M j c p I C g y K S 9 B d X R v U m V t b 3 Z l Z E N v b H V t b n M x L n t D b 2 x 1 b W 4 x M C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w N T E l M j A o U G F n Z S U y M D I 3 K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1 M S U y M C h Q Y W d l J T I w M j c p J T I w K D I p L 1 R h Y m x l M D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N T E l M j A o U G F n Z S U y M D I 3 K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Q 4 J T I w K F B h Z 2 U l M j A y N y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l O T R i Z G U 1 Y y 0 3 M j c 3 L T Q x N G U t Y T k y N i 0 w N 2 U w M j Q y Z m Z h M D g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x O V Q w O D o w N j o 0 O S 4 0 M j I z M z A 2 W i I g L z 4 8 R W 5 0 c n k g V H l w Z T 0 i R m l s b E N v b H V t b l R 5 c G V z I i B W Y W x 1 Z T 0 i c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0 O C A o U G F n Z S A y N y k v Q 2 h h b m d l Z C B U e X B l L n t D b 2 x 1 b W 4 x L D B 9 J n F 1 b 3 Q 7 L C Z x d W 9 0 O 1 N l Y 3 R p b 2 4 x L 1 R h Y m x l M D Q 4 I C h Q Y W d l I D I 3 K S 9 D a G F u Z 2 V k I F R 5 c G U u e 0 N v b H V t b j I s M X 0 m c X V v d D s s J n F 1 b 3 Q 7 U 2 V j d G l v b j E v V G F i b G U w N D g g K F B h Z 2 U g M j c p L 0 N o Y W 5 n Z W Q g V H l w Z S 5 7 Q 2 9 s d W 1 u M y w y f S Z x d W 9 0 O y w m c X V v d D t T Z W N 0 a W 9 u M S 9 U Y W J s Z T A 0 O C A o U G F n Z S A y N y k v Q 2 h h b m d l Z C B U e X B l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R h Y m x l M D Q 4 I C h Q Y W d l I D I 3 K S 9 D a G F u Z 2 V k I F R 5 c G U u e 0 N v b H V t b j E s M H 0 m c X V v d D s s J n F 1 b 3 Q 7 U 2 V j d G l v b j E v V G F i b G U w N D g g K F B h Z 2 U g M j c p L 0 N o Y W 5 n Z W Q g V H l w Z S 5 7 Q 2 9 s d W 1 u M i w x f S Z x d W 9 0 O y w m c X V v d D t T Z W N 0 a W 9 u M S 9 U Y W J s Z T A 0 O C A o U G F n Z S A y N y k v Q 2 h h b m d l Z C B U e X B l L n t D b 2 x 1 b W 4 z L D J 9 J n F 1 b 3 Q 7 L C Z x d W 9 0 O 1 N l Y 3 R p b 2 4 x L 1 R h Y m x l M D Q 4 I C h Q Y W d l I D I 3 K S 9 D a G F u Z 2 V k I F R 5 c G U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D Q 4 J T I w K F B h Z 2 U l M j A y N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N D g l M j A o U G F n Z S U y M D I 3 K S 9 U Y W J s Z T A 0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U w J T I w K F B h Z 2 U l M j A y N y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4 Z G Y x M z F l N C 0 w M j Q 3 L T R m Z D c t O T Y 3 Y i 0 4 O D g x Z W R i N m I 3 N T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T l U M D g 6 M D Y 6 N D k u N D I 3 M z c x M 1 o i I C 8 + P E V u d H J 5 I F R 5 c G U 9 I k Z p b G x D b 2 x 1 b W 5 U e X B l c y I g V m F s d W U 9 I n N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N T A g K F B h Z 2 U g M j c p L 0 N o Y W 5 n Z W Q g V H l w Z S 5 7 Q 2 9 s d W 1 u M S w w f S Z x d W 9 0 O y w m c X V v d D t T Z W N 0 a W 9 u M S 9 U Y W J s Z T A 1 M C A o U G F n Z S A y N y k v Q 2 h h b m d l Z C B U e X B l L n t D b 2 x 1 b W 4 y L D F 9 J n F 1 b 3 Q 7 L C Z x d W 9 0 O 1 N l Y 3 R p b 2 4 x L 1 R h Y m x l M D U w I C h Q Y W d l I D I 3 K S 9 D a G F u Z 2 V k I F R 5 c G U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b G U w N T A g K F B h Z 2 U g M j c p L 0 N o Y W 5 n Z W Q g V H l w Z S 5 7 Q 2 9 s d W 1 u M S w w f S Z x d W 9 0 O y w m c X V v d D t T Z W N 0 a W 9 u M S 9 U Y W J s Z T A 1 M C A o U G F n Z S A y N y k v Q 2 h h b m d l Z C B U e X B l L n t D b 2 x 1 b W 4 y L D F 9 J n F 1 b 3 Q 7 L C Z x d W 9 0 O 1 N l Y 3 R p b 2 4 x L 1 R h Y m x l M D U w I C h Q Y W d l I D I 3 K S 9 D a G F u Z 2 V k I F R 5 c G U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D U w J T I w K F B h Z 2 U l M j A y N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N T A l M j A o U G F n Z S U y M D I 3 K S 9 U Y W J s Z T A 1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U w J T I w K F B h Z 2 U l M j A y N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0 O S U y M C h Q Y W d l J T I w M j c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G N j Y z E z O G Q t M G M 1 N C 0 0 Z G N i L W E w N W I t O G Q w M T Z l Z m Q z Z D M y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T l U M D g 6 M D Y 6 N D k u N D M 1 N D I z O F o i I C 8 + P E V u d H J 5 I F R 5 c G U 9 I k Z p b G x D b 2 x 1 b W 5 U e X B l c y I g V m F s d W U 9 I n N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N D k g K F B h Z 2 U g M j c p L 0 N o Y W 5 n Z W Q g V H l w Z S 5 7 Q 2 9 s d W 1 u M S w w f S Z x d W 9 0 O y w m c X V v d D t T Z W N 0 a W 9 u M S 9 U Y W J s Z T A 0 O S A o U G F n Z S A y N y k v Q 2 h h b m d l Z C B U e X B l L n t D b 2 x 1 b W 4 y L D F 9 J n F 1 b 3 Q 7 L C Z x d W 9 0 O 1 N l Y 3 R p b 2 4 x L 1 R h Y m x l M D Q 5 I C h Q Y W d l I D I 3 K S 9 D a G F u Z 2 V k I F R 5 c G U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b G U w N D k g K F B h Z 2 U g M j c p L 0 N o Y W 5 n Z W Q g V H l w Z S 5 7 Q 2 9 s d W 1 u M S w w f S Z x d W 9 0 O y w m c X V v d D t T Z W N 0 a W 9 u M S 9 U Y W J s Z T A 0 O S A o U G F n Z S A y N y k v Q 2 h h b m d l Z C B U e X B l L n t D b 2 x 1 b W 4 y L D F 9 J n F 1 b 3 Q 7 L C Z x d W 9 0 O 1 N l Y 3 R p b 2 4 x L 1 R h Y m x l M D Q 5 I C h Q Y W d l I D I 3 K S 9 D a G F u Z 2 V k I F R 5 c G U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D Q 5 J T I w K F B h Z 2 U l M j A y N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N D k l M j A o U G F n Z S U y M D I 3 K S 9 U Y W J s Z T A 0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Q 5 J T I w K F B h Z 2 U l M j A y N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1 M S U y M C h Q Y W d l J T I w M j c p J T I w K D M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T h l M m I 5 M G I t N D U 4 O C 0 0 O W M 0 L T k y M m U t Z G I 2 Y W J k N 2 N j Z D F i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T l U M D g 6 M D Y 6 N D k u N D Q 4 M T E 1 M F o i I C 8 + P E V u d H J 5 I F R 5 c G U 9 I k Z p b G x D b 2 x 1 b W 5 U e X B l c y I g V m F s d W U 9 I n N C Z 1 l H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U x I C h Q Y W d l I D I 3 K S A o M y k v Q 2 h h b m d l Z C B U e X B l L n t D b 2 x 1 b W 4 x L D B 9 J n F 1 b 3 Q 7 L C Z x d W 9 0 O 1 N l Y 3 R p b 2 4 x L 1 R h Y m x l M D U x I C h Q Y W d l I D I 3 K S A o M y k v Q 2 h h b m d l Z C B U e X B l L n t D b 2 x 1 b W 4 y L D F 9 J n F 1 b 3 Q 7 L C Z x d W 9 0 O 1 N l Y 3 R p b 2 4 x L 1 R h Y m x l M D U x I C h Q Y W d l I D I 3 K S A o M y k v Q 2 h h b m d l Z C B U e X B l L n t D b 2 x 1 b W 4 z L D J 9 J n F 1 b 3 Q 7 L C Z x d W 9 0 O 1 N l Y 3 R p b 2 4 x L 1 R h Y m x l M D U x I C h Q Y W d l I D I 3 K S A o M y k v Q 2 h h b m d l Z C B U e X B l L n t D b 2 x 1 b W 4 0 L D N 9 J n F 1 b 3 Q 7 L C Z x d W 9 0 O 1 N l Y 3 R p b 2 4 x L 1 R h Y m x l M D U x I C h Q Y W d l I D I 3 K S A o M y k v Q 2 h h b m d l Z C B U e X B l L n t D b 2 x 1 b W 4 1 L D R 9 J n F 1 b 3 Q 7 L C Z x d W 9 0 O 1 N l Y 3 R p b 2 4 x L 1 R h Y m x l M D U x I C h Q Y W d l I D I 3 K S A o M y k v Q 2 h h b m d l Z C B U e X B l L n t D b 2 x 1 b W 4 2 L D V 9 J n F 1 b 3 Q 7 L C Z x d W 9 0 O 1 N l Y 3 R p b 2 4 x L 1 R h Y m x l M D U x I C h Q Y W d l I D I 3 K S A o M y k v Q 2 h h b m d l Z C B U e X B l L n t D b 2 x 1 b W 4 3 L D Z 9 J n F 1 b 3 Q 7 L C Z x d W 9 0 O 1 N l Y 3 R p b 2 4 x L 1 R h Y m x l M D U x I C h Q Y W d l I D I 3 K S A o M y k v Q 2 h h b m d l Z C B U e X B l L n t D b 2 x 1 b W 4 4 L D d 9 J n F 1 b 3 Q 7 L C Z x d W 9 0 O 1 N l Y 3 R p b 2 4 x L 1 R h Y m x l M D U x I C h Q Y W d l I D I 3 K S A o M y k v Q 2 h h b m d l Z C B U e X B l L n t D b 2 x 1 b W 4 5 L D h 9 J n F 1 b 3 Q 7 L C Z x d W 9 0 O 1 N l Y 3 R p b 2 4 x L 1 R h Y m x l M D U x I C h Q Y W d l I D I 3 K S A o M y k v Q 2 h h b m d l Z C B U e X B l L n t D b 2 x 1 b W 4 x M C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V G F i b G U w N T E g K F B h Z 2 U g M j c p I C g z K S 9 D a G F u Z 2 V k I F R 5 c G U u e 0 N v b H V t b j E s M H 0 m c X V v d D s s J n F 1 b 3 Q 7 U 2 V j d G l v b j E v V G F i b G U w N T E g K F B h Z 2 U g M j c p I C g z K S 9 D a G F u Z 2 V k I F R 5 c G U u e 0 N v b H V t b j I s M X 0 m c X V v d D s s J n F 1 b 3 Q 7 U 2 V j d G l v b j E v V G F i b G U w N T E g K F B h Z 2 U g M j c p I C g z K S 9 D a G F u Z 2 V k I F R 5 c G U u e 0 N v b H V t b j M s M n 0 m c X V v d D s s J n F 1 b 3 Q 7 U 2 V j d G l v b j E v V G F i b G U w N T E g K F B h Z 2 U g M j c p I C g z K S 9 D a G F u Z 2 V k I F R 5 c G U u e 0 N v b H V t b j Q s M 3 0 m c X V v d D s s J n F 1 b 3 Q 7 U 2 V j d G l v b j E v V G F i b G U w N T E g K F B h Z 2 U g M j c p I C g z K S 9 D a G F u Z 2 V k I F R 5 c G U u e 0 N v b H V t b j U s N H 0 m c X V v d D s s J n F 1 b 3 Q 7 U 2 V j d G l v b j E v V G F i b G U w N T E g K F B h Z 2 U g M j c p I C g z K S 9 D a G F u Z 2 V k I F R 5 c G U u e 0 N v b H V t b j Y s N X 0 m c X V v d D s s J n F 1 b 3 Q 7 U 2 V j d G l v b j E v V G F i b G U w N T E g K F B h Z 2 U g M j c p I C g z K S 9 D a G F u Z 2 V k I F R 5 c G U u e 0 N v b H V t b j c s N n 0 m c X V v d D s s J n F 1 b 3 Q 7 U 2 V j d G l v b j E v V G F i b G U w N T E g K F B h Z 2 U g M j c p I C g z K S 9 D a G F u Z 2 V k I F R 5 c G U u e 0 N v b H V t b j g s N 3 0 m c X V v d D s s J n F 1 b 3 Q 7 U 2 V j d G l v b j E v V G F i b G U w N T E g K F B h Z 2 U g M j c p I C g z K S 9 D a G F u Z 2 V k I F R 5 c G U u e 0 N v b H V t b j k s O H 0 m c X V v d D s s J n F 1 b 3 Q 7 U 2 V j d G l v b j E v V G F i b G U w N T E g K F B h Z 2 U g M j c p I C g z K S 9 D a G F u Z 2 V k I F R 5 c G U u e 0 N v b H V t b j E w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A 1 M S U y M C h Q Y W d l J T I w M j c p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U x J T I w K F B h Z 2 U l M j A y N y k l M j A o M y k v V G F i b G U w N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1 M S U y M C h Q Y W d l J T I w M j c p J T I w K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N T I l M j A o U G F n Z S U y M D I 3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Z l Y j Y x Z j V i L T E w Y W E t N D I 5 Y S 1 i N D A 4 L W N m N D E x Y T Q 5 Z j l m Y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E 5 V D A 4 O j A 2 O j Q 5 L j Q 1 M z I 3 N j h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1 M i A o U G F n Z S A y N y k v Q 2 h h b m d l Z C B U e X B l L n t D b 2 x 1 b W 4 x L D B 9 J n F 1 b 3 Q 7 L C Z x d W 9 0 O 1 N l Y 3 R p b 2 4 x L 1 R h Y m x l M D U y I C h Q Y W d l I D I 3 K S 9 D a G F u Z 2 V k I F R 5 c G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G F i b G U w N T I g K F B h Z 2 U g M j c p L 0 N o Y W 5 n Z W Q g V H l w Z S 5 7 Q 2 9 s d W 1 u M S w w f S Z x d W 9 0 O y w m c X V v d D t T Z W N 0 a W 9 u M S 9 U Y W J s Z T A 1 M i A o U G F n Z S A y N y k v Q 2 h h b m d l Z C B U e X B l L n t D b 2 x 1 b W 4 y L D F 9 J n F 1 b 3 Q 7 X S w m c X V v d D t S Z W x h d G l v b n N o a X B J b m Z v J n F 1 b 3 Q 7 O l t d f S I g L z 4 8 R W 5 0 c n k g V H l w Z T 0 i T m F 2 a W d h d G l v b l N 0 Z X B O Y W 1 l I i B W Y W x 1 Z T 0 i c 0 5 h d m l n Y X R p b 2 4 i I C 8 + P C 9 T d G F i b G V F b n R y a W V z P j w v S X R l b T 4 8 S X R l b T 4 8 S X R l b U x v Y 2 F 0 a W 9 u P j x J d G V t V H l w Z T 5 G b 3 J t d W x h P C 9 J d G V t V H l w Z T 4 8 S X R l b V B h d G g + U 2 V j d G l v b j E v V G F i b G U w N T I l M j A o U G F n Z S U y M D I 3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1 M i U y M C h Q Y W d l J T I w M j c p L 1 R h Y m x l M D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N T I l M j A o U G F n Z S U y M D I 3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Q 4 J T I w K F B h Z 2 U l M j A y N y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7 + E F V 4 f n g 0 6 E M S m 4 7 R e E i A A A A A A C A A A A A A A Q Z g A A A A E A A C A A A A D 8 V L A 2 3 Y H X C g y u a R + K S B y K m 8 A D 9 V n 3 D p F d k r D J N O N b L g A A A A A O g A A A A A I A A C A A A A A C / 4 K X F Q E T 9 P j w 7 4 y Q E N v h 7 T b 9 u P N m e G / C E 2 c d F q H O w V A A A A C W u 3 M Z t G d C r C h z B c A 8 / R x 7 2 q L c 5 U e Y r u L 3 I b z g j 0 q K + t i z n J P i T N + Z I Y x q u 4 T N U D s l t H D w c 0 v U K e f h 9 c + P X S 7 1 l b c X w 5 s B Q I P Y t k V I n T b 3 0 E A A A A D v t 8 L W C u W p S D w 2 i z s z O B A M k o y e J K l V n O c B t j J Q 0 y t 2 d P + 8 P e B Q N B D C o 8 y x C W i V H c P d + D H Q F K K 6 S 5 T D X k Q Z i W j 9 < / D a t a M a s h u p > 
</file>

<file path=customXml/itemProps1.xml><?xml version="1.0" encoding="utf-8"?>
<ds:datastoreItem xmlns:ds="http://schemas.openxmlformats.org/officeDocument/2006/customXml" ds:itemID="{8B402A04-1914-48ED-B031-818DC5E6EBF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Statements</vt:lpstr>
      <vt:lpstr>Ratios</vt:lpstr>
      <vt:lpstr>Analysis</vt:lpstr>
      <vt:lpstr>DFML</vt:lpstr>
      <vt:lpstr>INDU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(SP24-BBD-026) AWAIS MANZOOR</dc:creator>
  <cp:lastModifiedBy>(SP24-BBD-026) AWAIS MANZOOR</cp:lastModifiedBy>
  <dcterms:created xsi:type="dcterms:W3CDTF">2025-05-15T19:12:47Z</dcterms:created>
  <dcterms:modified xsi:type="dcterms:W3CDTF">2025-06-16T09:35:43Z</dcterms:modified>
</cp:coreProperties>
</file>