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856a821947a6778/Desktop/Analysis/Kickstarter-analysis/"/>
    </mc:Choice>
  </mc:AlternateContent>
  <xr:revisionPtr revIDLastSave="824" documentId="13_ncr:1_{D754642E-E684-4F4D-953B-1821B0424A6E}" xr6:coauthVersionLast="47" xr6:coauthVersionMax="47" xr10:uidLastSave="{6F32702D-E169-4489-8C38-A4F6802B13FB}"/>
  <bookViews>
    <workbookView xWindow="29865" yWindow="150" windowWidth="26370" windowHeight="15345" activeTab="1" xr2:uid="{00000000-000D-0000-FFFF-FFFF00000000}"/>
  </bookViews>
  <sheets>
    <sheet name="Category Statistics" sheetId="4" r:id="rId1"/>
    <sheet name="Outcomes Based on Goals" sheetId="15" r:id="rId2"/>
    <sheet name="Pledged" sheetId="16" r:id="rId3"/>
    <sheet name="Outcomes Based on Launch Date" sheetId="6" r:id="rId4"/>
    <sheet name="Kickstarter" sheetId="1" r:id="rId5"/>
    <sheet name="Successful US Kickstarters" sheetId="12" r:id="rId6"/>
    <sheet name="Failed US Kickstarters" sheetId="13" r:id="rId7"/>
    <sheet name="Descriptive Statistics" sheetId="11" r:id="rId8"/>
    <sheet name="Box and Whiskers" sheetId="14" r:id="rId9"/>
    <sheet name="Edinburgh Research" sheetId="7" r:id="rId10"/>
    <sheet name="Category and Subcategory" sheetId="3" r:id="rId11"/>
    <sheet name="Subcategory Statistics" sheetId="5" r:id="rId12"/>
  </sheets>
  <definedNames>
    <definedName name="_xlnm._FilterDatabase" localSheetId="10" hidden="1">'Category and Subcategory'!$N$1:$N$4115</definedName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3"/>
    <pivotCache cacheId="1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5" l="1"/>
  <c r="H4" i="15"/>
  <c r="H5" i="15"/>
  <c r="H6" i="15"/>
  <c r="H7" i="15"/>
  <c r="H8" i="15"/>
  <c r="H9" i="15"/>
  <c r="H10" i="15"/>
  <c r="H11" i="15"/>
  <c r="H12" i="15"/>
  <c r="H13" i="15"/>
  <c r="H2" i="15"/>
  <c r="G3" i="15"/>
  <c r="G4" i="15"/>
  <c r="G5" i="15"/>
  <c r="G6" i="15"/>
  <c r="G7" i="15"/>
  <c r="G8" i="15"/>
  <c r="G9" i="15"/>
  <c r="G10" i="15"/>
  <c r="G11" i="15"/>
  <c r="G12" i="15"/>
  <c r="G1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E3" i="15"/>
  <c r="E4" i="15"/>
  <c r="E5" i="15"/>
  <c r="E6" i="15"/>
  <c r="E7" i="15"/>
  <c r="E8" i="15"/>
  <c r="E9" i="15"/>
  <c r="E10" i="15"/>
  <c r="E11" i="15"/>
  <c r="E12" i="15"/>
  <c r="E13" i="15"/>
  <c r="E2" i="15"/>
  <c r="D13" i="15"/>
  <c r="D12" i="15"/>
  <c r="D11" i="15"/>
  <c r="D10" i="15"/>
  <c r="D9" i="15"/>
  <c r="D8" i="15"/>
  <c r="D7" i="15"/>
  <c r="D6" i="15"/>
  <c r="D5" i="15"/>
  <c r="D4" i="15"/>
  <c r="C13" i="15"/>
  <c r="C12" i="15"/>
  <c r="C11" i="15"/>
  <c r="C10" i="15"/>
  <c r="C9" i="15"/>
  <c r="C8" i="15"/>
  <c r="C7" i="15"/>
  <c r="C6" i="15"/>
  <c r="C5" i="15"/>
  <c r="C4" i="15"/>
  <c r="D3" i="15"/>
  <c r="C3" i="15"/>
  <c r="D2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B7" i="16"/>
  <c r="B5" i="16"/>
  <c r="B6" i="16" s="1"/>
  <c r="B4" i="16"/>
  <c r="B3" i="16"/>
  <c r="B2" i="16"/>
  <c r="C17" i="11"/>
  <c r="B17" i="11"/>
  <c r="C16" i="11"/>
  <c r="C15" i="11"/>
  <c r="B16" i="11"/>
  <c r="B15" i="11"/>
  <c r="C14" i="11"/>
  <c r="B14" i="11"/>
  <c r="C6" i="11"/>
  <c r="C5" i="11"/>
  <c r="C7" i="11" s="1"/>
  <c r="C4" i="11"/>
  <c r="B7" i="11"/>
  <c r="B6" i="11"/>
  <c r="B5" i="11"/>
  <c r="B4" i="11"/>
  <c r="C13" i="11"/>
  <c r="B13" i="11"/>
  <c r="C12" i="11"/>
  <c r="B12" i="11"/>
  <c r="C3" i="11"/>
  <c r="B3" i="11"/>
  <c r="C2" i="11"/>
  <c r="B2" i="11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3"/>
  <c r="O4115" i="3"/>
  <c r="P4114" i="3"/>
  <c r="O4114" i="3"/>
  <c r="P4113" i="3"/>
  <c r="O4113" i="3"/>
  <c r="P4112" i="3"/>
  <c r="O4112" i="3"/>
  <c r="P4111" i="3"/>
  <c r="O4111" i="3"/>
  <c r="P4110" i="3"/>
  <c r="O4110" i="3"/>
  <c r="P4109" i="3"/>
  <c r="O4109" i="3"/>
  <c r="P4108" i="3"/>
  <c r="O4108" i="3"/>
  <c r="P4107" i="3"/>
  <c r="O4107" i="3"/>
  <c r="P4106" i="3"/>
  <c r="O4106" i="3"/>
  <c r="P4105" i="3"/>
  <c r="O4105" i="3"/>
  <c r="P4104" i="3"/>
  <c r="O4104" i="3"/>
  <c r="P4103" i="3"/>
  <c r="O4103" i="3"/>
  <c r="P4102" i="3"/>
  <c r="O4102" i="3"/>
  <c r="P4101" i="3"/>
  <c r="O4101" i="3"/>
  <c r="P4100" i="3"/>
  <c r="O4100" i="3"/>
  <c r="P4099" i="3"/>
  <c r="O4099" i="3"/>
  <c r="P4098" i="3"/>
  <c r="O4098" i="3"/>
  <c r="P4097" i="3"/>
  <c r="O4097" i="3"/>
  <c r="P4096" i="3"/>
  <c r="O4096" i="3"/>
  <c r="P4095" i="3"/>
  <c r="O4095" i="3"/>
  <c r="P4094" i="3"/>
  <c r="O4094" i="3"/>
  <c r="P4093" i="3"/>
  <c r="O4093" i="3"/>
  <c r="P4092" i="3"/>
  <c r="O4092" i="3"/>
  <c r="P4091" i="3"/>
  <c r="O4091" i="3"/>
  <c r="P4090" i="3"/>
  <c r="O4090" i="3"/>
  <c r="P4089" i="3"/>
  <c r="O4089" i="3"/>
  <c r="P4088" i="3"/>
  <c r="O4088" i="3"/>
  <c r="P4087" i="3"/>
  <c r="O4087" i="3"/>
  <c r="P4086" i="3"/>
  <c r="O4086" i="3"/>
  <c r="P4085" i="3"/>
  <c r="O4085" i="3"/>
  <c r="P4084" i="3"/>
  <c r="O4084" i="3"/>
  <c r="P4083" i="3"/>
  <c r="O4083" i="3"/>
  <c r="P4082" i="3"/>
  <c r="O4082" i="3"/>
  <c r="P4081" i="3"/>
  <c r="O4081" i="3"/>
  <c r="P4080" i="3"/>
  <c r="O4080" i="3"/>
  <c r="P4079" i="3"/>
  <c r="O4079" i="3"/>
  <c r="P4078" i="3"/>
  <c r="O4078" i="3"/>
  <c r="P4077" i="3"/>
  <c r="O4077" i="3"/>
  <c r="P4076" i="3"/>
  <c r="O4076" i="3"/>
  <c r="P4075" i="3"/>
  <c r="O4075" i="3"/>
  <c r="P4074" i="3"/>
  <c r="O4074" i="3"/>
  <c r="P4073" i="3"/>
  <c r="O4073" i="3"/>
  <c r="P4072" i="3"/>
  <c r="O4072" i="3"/>
  <c r="P4071" i="3"/>
  <c r="O4071" i="3"/>
  <c r="P4070" i="3"/>
  <c r="O4070" i="3"/>
  <c r="P4069" i="3"/>
  <c r="O4069" i="3"/>
  <c r="P4068" i="3"/>
  <c r="O4068" i="3"/>
  <c r="P4067" i="3"/>
  <c r="O4067" i="3"/>
  <c r="P4066" i="3"/>
  <c r="O4066" i="3"/>
  <c r="P4065" i="3"/>
  <c r="O4065" i="3"/>
  <c r="P4064" i="3"/>
  <c r="O4064" i="3"/>
  <c r="P4063" i="3"/>
  <c r="O4063" i="3"/>
  <c r="P4062" i="3"/>
  <c r="O4062" i="3"/>
  <c r="P4061" i="3"/>
  <c r="O4061" i="3"/>
  <c r="P4060" i="3"/>
  <c r="O4060" i="3"/>
  <c r="P4059" i="3"/>
  <c r="O4059" i="3"/>
  <c r="P4058" i="3"/>
  <c r="O4058" i="3"/>
  <c r="P4057" i="3"/>
  <c r="O4057" i="3"/>
  <c r="P4056" i="3"/>
  <c r="O4056" i="3"/>
  <c r="P4055" i="3"/>
  <c r="O4055" i="3"/>
  <c r="P4054" i="3"/>
  <c r="O4054" i="3"/>
  <c r="P4053" i="3"/>
  <c r="O4053" i="3"/>
  <c r="P4052" i="3"/>
  <c r="O4052" i="3"/>
  <c r="P4051" i="3"/>
  <c r="O4051" i="3"/>
  <c r="P4050" i="3"/>
  <c r="O4050" i="3"/>
  <c r="P4049" i="3"/>
  <c r="O4049" i="3"/>
  <c r="P4048" i="3"/>
  <c r="O4048" i="3"/>
  <c r="P4047" i="3"/>
  <c r="O4047" i="3"/>
  <c r="P4046" i="3"/>
  <c r="O4046" i="3"/>
  <c r="P4045" i="3"/>
  <c r="O4045" i="3"/>
  <c r="P4044" i="3"/>
  <c r="O4044" i="3"/>
  <c r="P4043" i="3"/>
  <c r="O4043" i="3"/>
  <c r="P4042" i="3"/>
  <c r="O4042" i="3"/>
  <c r="P4041" i="3"/>
  <c r="O4041" i="3"/>
  <c r="P4040" i="3"/>
  <c r="O4040" i="3"/>
  <c r="P4039" i="3"/>
  <c r="O4039" i="3"/>
  <c r="P4038" i="3"/>
  <c r="O4038" i="3"/>
  <c r="P4037" i="3"/>
  <c r="O4037" i="3"/>
  <c r="P4036" i="3"/>
  <c r="O4036" i="3"/>
  <c r="P4035" i="3"/>
  <c r="O4035" i="3"/>
  <c r="P4034" i="3"/>
  <c r="O4034" i="3"/>
  <c r="P4033" i="3"/>
  <c r="O4033" i="3"/>
  <c r="P4032" i="3"/>
  <c r="O4032" i="3"/>
  <c r="P4031" i="3"/>
  <c r="O4031" i="3"/>
  <c r="P4030" i="3"/>
  <c r="O4030" i="3"/>
  <c r="P4029" i="3"/>
  <c r="O4029" i="3"/>
  <c r="P4028" i="3"/>
  <c r="O4028" i="3"/>
  <c r="P4027" i="3"/>
  <c r="O4027" i="3"/>
  <c r="P4026" i="3"/>
  <c r="O4026" i="3"/>
  <c r="P4025" i="3"/>
  <c r="O4025" i="3"/>
  <c r="P4024" i="3"/>
  <c r="O4024" i="3"/>
  <c r="P4023" i="3"/>
  <c r="O4023" i="3"/>
  <c r="P4022" i="3"/>
  <c r="O4022" i="3"/>
  <c r="P4021" i="3"/>
  <c r="O4021" i="3"/>
  <c r="P4020" i="3"/>
  <c r="O4020" i="3"/>
  <c r="P4019" i="3"/>
  <c r="O4019" i="3"/>
  <c r="P4018" i="3"/>
  <c r="O4018" i="3"/>
  <c r="P4017" i="3"/>
  <c r="O4017" i="3"/>
  <c r="P4016" i="3"/>
  <c r="O4016" i="3"/>
  <c r="P4015" i="3"/>
  <c r="O4015" i="3"/>
  <c r="P4014" i="3"/>
  <c r="O4014" i="3"/>
  <c r="P4013" i="3"/>
  <c r="O4013" i="3"/>
  <c r="P4012" i="3"/>
  <c r="O4012" i="3"/>
  <c r="P4011" i="3"/>
  <c r="O4011" i="3"/>
  <c r="P4010" i="3"/>
  <c r="O4010" i="3"/>
  <c r="P4009" i="3"/>
  <c r="O4009" i="3"/>
  <c r="P4008" i="3"/>
  <c r="O4008" i="3"/>
  <c r="P4007" i="3"/>
  <c r="O4007" i="3"/>
  <c r="P4006" i="3"/>
  <c r="O4006" i="3"/>
  <c r="P4005" i="3"/>
  <c r="O4005" i="3"/>
  <c r="P4004" i="3"/>
  <c r="O4004" i="3"/>
  <c r="P4003" i="3"/>
  <c r="O4003" i="3"/>
  <c r="P4002" i="3"/>
  <c r="O4002" i="3"/>
  <c r="P4001" i="3"/>
  <c r="O4001" i="3"/>
  <c r="P4000" i="3"/>
  <c r="O4000" i="3"/>
  <c r="P3999" i="3"/>
  <c r="O3999" i="3"/>
  <c r="P3998" i="3"/>
  <c r="O3998" i="3"/>
  <c r="P3997" i="3"/>
  <c r="O3997" i="3"/>
  <c r="P3996" i="3"/>
  <c r="O3996" i="3"/>
  <c r="P3995" i="3"/>
  <c r="O3995" i="3"/>
  <c r="P3994" i="3"/>
  <c r="O3994" i="3"/>
  <c r="P3993" i="3"/>
  <c r="O3993" i="3"/>
  <c r="P3992" i="3"/>
  <c r="O3992" i="3"/>
  <c r="P3991" i="3"/>
  <c r="O3991" i="3"/>
  <c r="P3990" i="3"/>
  <c r="O3990" i="3"/>
  <c r="P3989" i="3"/>
  <c r="O3989" i="3"/>
  <c r="P3988" i="3"/>
  <c r="O3988" i="3"/>
  <c r="P3987" i="3"/>
  <c r="O3987" i="3"/>
  <c r="P3986" i="3"/>
  <c r="O3986" i="3"/>
  <c r="P3985" i="3"/>
  <c r="O3985" i="3"/>
  <c r="P3984" i="3"/>
  <c r="O3984" i="3"/>
  <c r="P3983" i="3"/>
  <c r="O3983" i="3"/>
  <c r="P3982" i="3"/>
  <c r="O3982" i="3"/>
  <c r="P3981" i="3"/>
  <c r="O3981" i="3"/>
  <c r="P3980" i="3"/>
  <c r="O3980" i="3"/>
  <c r="P3979" i="3"/>
  <c r="O3979" i="3"/>
  <c r="P3978" i="3"/>
  <c r="O3978" i="3"/>
  <c r="P3977" i="3"/>
  <c r="O3977" i="3"/>
  <c r="P3976" i="3"/>
  <c r="O3976" i="3"/>
  <c r="P3975" i="3"/>
  <c r="O3975" i="3"/>
  <c r="P3974" i="3"/>
  <c r="O3974" i="3"/>
  <c r="P3973" i="3"/>
  <c r="O3973" i="3"/>
  <c r="P3972" i="3"/>
  <c r="O3972" i="3"/>
  <c r="P3971" i="3"/>
  <c r="O3971" i="3"/>
  <c r="P3970" i="3"/>
  <c r="O3970" i="3"/>
  <c r="P3969" i="3"/>
  <c r="O3969" i="3"/>
  <c r="P3968" i="3"/>
  <c r="O3968" i="3"/>
  <c r="P3967" i="3"/>
  <c r="O3967" i="3"/>
  <c r="P3966" i="3"/>
  <c r="O3966" i="3"/>
  <c r="P3965" i="3"/>
  <c r="O3965" i="3"/>
  <c r="P3964" i="3"/>
  <c r="O3964" i="3"/>
  <c r="P3963" i="3"/>
  <c r="O3963" i="3"/>
  <c r="P3962" i="3"/>
  <c r="O3962" i="3"/>
  <c r="P3961" i="3"/>
  <c r="O3961" i="3"/>
  <c r="P3960" i="3"/>
  <c r="O3960" i="3"/>
  <c r="P3959" i="3"/>
  <c r="O3959" i="3"/>
  <c r="P3958" i="3"/>
  <c r="O3958" i="3"/>
  <c r="P3957" i="3"/>
  <c r="O3957" i="3"/>
  <c r="P3956" i="3"/>
  <c r="O3956" i="3"/>
  <c r="P3955" i="3"/>
  <c r="O3955" i="3"/>
  <c r="P3954" i="3"/>
  <c r="O3954" i="3"/>
  <c r="P3953" i="3"/>
  <c r="O3953" i="3"/>
  <c r="P3952" i="3"/>
  <c r="O3952" i="3"/>
  <c r="P3951" i="3"/>
  <c r="O3951" i="3"/>
  <c r="P3950" i="3"/>
  <c r="O3950" i="3"/>
  <c r="P3949" i="3"/>
  <c r="O3949" i="3"/>
  <c r="P3948" i="3"/>
  <c r="O3948" i="3"/>
  <c r="P3947" i="3"/>
  <c r="O3947" i="3"/>
  <c r="P3946" i="3"/>
  <c r="O3946" i="3"/>
  <c r="P3945" i="3"/>
  <c r="O3945" i="3"/>
  <c r="P3944" i="3"/>
  <c r="O3944" i="3"/>
  <c r="P3943" i="3"/>
  <c r="O3943" i="3"/>
  <c r="P3942" i="3"/>
  <c r="O3942" i="3"/>
  <c r="P3941" i="3"/>
  <c r="O3941" i="3"/>
  <c r="P3940" i="3"/>
  <c r="O3940" i="3"/>
  <c r="P3939" i="3"/>
  <c r="O3939" i="3"/>
  <c r="P3938" i="3"/>
  <c r="O3938" i="3"/>
  <c r="P3937" i="3"/>
  <c r="O3937" i="3"/>
  <c r="P3936" i="3"/>
  <c r="O3936" i="3"/>
  <c r="P3935" i="3"/>
  <c r="O3935" i="3"/>
  <c r="P3934" i="3"/>
  <c r="O3934" i="3"/>
  <c r="P3933" i="3"/>
  <c r="O3933" i="3"/>
  <c r="P3932" i="3"/>
  <c r="O3932" i="3"/>
  <c r="P3931" i="3"/>
  <c r="O3931" i="3"/>
  <c r="P3930" i="3"/>
  <c r="O3930" i="3"/>
  <c r="P3929" i="3"/>
  <c r="O3929" i="3"/>
  <c r="P3928" i="3"/>
  <c r="O3928" i="3"/>
  <c r="P3927" i="3"/>
  <c r="O3927" i="3"/>
  <c r="P3926" i="3"/>
  <c r="O3926" i="3"/>
  <c r="P3925" i="3"/>
  <c r="O3925" i="3"/>
  <c r="P3924" i="3"/>
  <c r="O3924" i="3"/>
  <c r="P3923" i="3"/>
  <c r="O3923" i="3"/>
  <c r="P3922" i="3"/>
  <c r="O3922" i="3"/>
  <c r="P3921" i="3"/>
  <c r="O3921" i="3"/>
  <c r="P3920" i="3"/>
  <c r="O3920" i="3"/>
  <c r="P3919" i="3"/>
  <c r="O3919" i="3"/>
  <c r="P3918" i="3"/>
  <c r="O3918" i="3"/>
  <c r="P3917" i="3"/>
  <c r="O3917" i="3"/>
  <c r="P3916" i="3"/>
  <c r="O3916" i="3"/>
  <c r="P3915" i="3"/>
  <c r="O3915" i="3"/>
  <c r="P3914" i="3"/>
  <c r="O3914" i="3"/>
  <c r="P3913" i="3"/>
  <c r="O3913" i="3"/>
  <c r="P3912" i="3"/>
  <c r="O3912" i="3"/>
  <c r="P3911" i="3"/>
  <c r="O3911" i="3"/>
  <c r="P3910" i="3"/>
  <c r="O3910" i="3"/>
  <c r="P3909" i="3"/>
  <c r="O3909" i="3"/>
  <c r="P3908" i="3"/>
  <c r="O3908" i="3"/>
  <c r="P3907" i="3"/>
  <c r="O3907" i="3"/>
  <c r="P3906" i="3"/>
  <c r="O3906" i="3"/>
  <c r="P3905" i="3"/>
  <c r="O3905" i="3"/>
  <c r="P3904" i="3"/>
  <c r="O3904" i="3"/>
  <c r="P3903" i="3"/>
  <c r="O3903" i="3"/>
  <c r="P3902" i="3"/>
  <c r="O3902" i="3"/>
  <c r="P3901" i="3"/>
  <c r="O3901" i="3"/>
  <c r="P3900" i="3"/>
  <c r="O3900" i="3"/>
  <c r="P3899" i="3"/>
  <c r="O3899" i="3"/>
  <c r="P3898" i="3"/>
  <c r="O3898" i="3"/>
  <c r="P3897" i="3"/>
  <c r="O3897" i="3"/>
  <c r="P3896" i="3"/>
  <c r="O3896" i="3"/>
  <c r="P3895" i="3"/>
  <c r="O3895" i="3"/>
  <c r="P3894" i="3"/>
  <c r="O3894" i="3"/>
  <c r="P3893" i="3"/>
  <c r="O3893" i="3"/>
  <c r="P3892" i="3"/>
  <c r="O3892" i="3"/>
  <c r="P3891" i="3"/>
  <c r="O3891" i="3"/>
  <c r="P3890" i="3"/>
  <c r="O3890" i="3"/>
  <c r="P3889" i="3"/>
  <c r="O3889" i="3"/>
  <c r="P3888" i="3"/>
  <c r="O3888" i="3"/>
  <c r="P3887" i="3"/>
  <c r="O3887" i="3"/>
  <c r="P3886" i="3"/>
  <c r="O3886" i="3"/>
  <c r="P3885" i="3"/>
  <c r="O3885" i="3"/>
  <c r="P3884" i="3"/>
  <c r="O3884" i="3"/>
  <c r="P3883" i="3"/>
  <c r="O3883" i="3"/>
  <c r="P3882" i="3"/>
  <c r="O3882" i="3"/>
  <c r="P3881" i="3"/>
  <c r="O3881" i="3"/>
  <c r="P3880" i="3"/>
  <c r="O3880" i="3"/>
  <c r="P3879" i="3"/>
  <c r="O3879" i="3"/>
  <c r="P3878" i="3"/>
  <c r="O3878" i="3"/>
  <c r="P3877" i="3"/>
  <c r="O3877" i="3"/>
  <c r="P3876" i="3"/>
  <c r="O3876" i="3"/>
  <c r="P3875" i="3"/>
  <c r="O3875" i="3"/>
  <c r="P3874" i="3"/>
  <c r="O3874" i="3"/>
  <c r="P3873" i="3"/>
  <c r="O3873" i="3"/>
  <c r="P3872" i="3"/>
  <c r="O3872" i="3"/>
  <c r="P3871" i="3"/>
  <c r="O3871" i="3"/>
  <c r="P3870" i="3"/>
  <c r="O3870" i="3"/>
  <c r="P3869" i="3"/>
  <c r="O3869" i="3"/>
  <c r="P3868" i="3"/>
  <c r="O3868" i="3"/>
  <c r="P3867" i="3"/>
  <c r="O3867" i="3"/>
  <c r="P3866" i="3"/>
  <c r="O3866" i="3"/>
  <c r="P3865" i="3"/>
  <c r="O3865" i="3"/>
  <c r="P3864" i="3"/>
  <c r="O3864" i="3"/>
  <c r="P3863" i="3"/>
  <c r="O3863" i="3"/>
  <c r="P3862" i="3"/>
  <c r="O3862" i="3"/>
  <c r="P3861" i="3"/>
  <c r="O3861" i="3"/>
  <c r="P3860" i="3"/>
  <c r="O3860" i="3"/>
  <c r="P3859" i="3"/>
  <c r="O3859" i="3"/>
  <c r="P3858" i="3"/>
  <c r="O3858" i="3"/>
  <c r="P3857" i="3"/>
  <c r="O3857" i="3"/>
  <c r="P3856" i="3"/>
  <c r="O3856" i="3"/>
  <c r="P3855" i="3"/>
  <c r="O3855" i="3"/>
  <c r="P3854" i="3"/>
  <c r="O3854" i="3"/>
  <c r="P3853" i="3"/>
  <c r="O3853" i="3"/>
  <c r="P3852" i="3"/>
  <c r="O3852" i="3"/>
  <c r="P3851" i="3"/>
  <c r="O3851" i="3"/>
  <c r="P3850" i="3"/>
  <c r="O3850" i="3"/>
  <c r="P3849" i="3"/>
  <c r="O3849" i="3"/>
  <c r="P3848" i="3"/>
  <c r="O3848" i="3"/>
  <c r="P3847" i="3"/>
  <c r="O3847" i="3"/>
  <c r="P3846" i="3"/>
  <c r="O3846" i="3"/>
  <c r="P3845" i="3"/>
  <c r="O3845" i="3"/>
  <c r="P3844" i="3"/>
  <c r="O3844" i="3"/>
  <c r="P3843" i="3"/>
  <c r="O3843" i="3"/>
  <c r="P3842" i="3"/>
  <c r="O3842" i="3"/>
  <c r="P3841" i="3"/>
  <c r="O3841" i="3"/>
  <c r="P3840" i="3"/>
  <c r="O3840" i="3"/>
  <c r="P3839" i="3"/>
  <c r="O3839" i="3"/>
  <c r="P3838" i="3"/>
  <c r="O3838" i="3"/>
  <c r="P3837" i="3"/>
  <c r="O3837" i="3"/>
  <c r="P3836" i="3"/>
  <c r="O3836" i="3"/>
  <c r="P3835" i="3"/>
  <c r="O3835" i="3"/>
  <c r="P3834" i="3"/>
  <c r="O3834" i="3"/>
  <c r="P3833" i="3"/>
  <c r="O3833" i="3"/>
  <c r="P3832" i="3"/>
  <c r="O3832" i="3"/>
  <c r="P3831" i="3"/>
  <c r="O3831" i="3"/>
  <c r="P3830" i="3"/>
  <c r="O3830" i="3"/>
  <c r="P3829" i="3"/>
  <c r="O3829" i="3"/>
  <c r="P3828" i="3"/>
  <c r="O3828" i="3"/>
  <c r="P3827" i="3"/>
  <c r="O3827" i="3"/>
  <c r="P3826" i="3"/>
  <c r="O3826" i="3"/>
  <c r="P3825" i="3"/>
  <c r="O3825" i="3"/>
  <c r="P3824" i="3"/>
  <c r="O3824" i="3"/>
  <c r="P3823" i="3"/>
  <c r="O3823" i="3"/>
  <c r="P3822" i="3"/>
  <c r="O3822" i="3"/>
  <c r="P3821" i="3"/>
  <c r="O3821" i="3"/>
  <c r="P3820" i="3"/>
  <c r="O3820" i="3"/>
  <c r="P3819" i="3"/>
  <c r="O3819" i="3"/>
  <c r="P3818" i="3"/>
  <c r="O3818" i="3"/>
  <c r="P3817" i="3"/>
  <c r="O3817" i="3"/>
  <c r="P3816" i="3"/>
  <c r="O3816" i="3"/>
  <c r="P3815" i="3"/>
  <c r="O3815" i="3"/>
  <c r="P3814" i="3"/>
  <c r="O3814" i="3"/>
  <c r="P3813" i="3"/>
  <c r="O3813" i="3"/>
  <c r="P3812" i="3"/>
  <c r="O3812" i="3"/>
  <c r="P3811" i="3"/>
  <c r="O3811" i="3"/>
  <c r="P3810" i="3"/>
  <c r="O3810" i="3"/>
  <c r="P3809" i="3"/>
  <c r="O3809" i="3"/>
  <c r="P3808" i="3"/>
  <c r="O3808" i="3"/>
  <c r="P3807" i="3"/>
  <c r="O3807" i="3"/>
  <c r="P3806" i="3"/>
  <c r="O3806" i="3"/>
  <c r="P3805" i="3"/>
  <c r="O3805" i="3"/>
  <c r="P3804" i="3"/>
  <c r="O3804" i="3"/>
  <c r="P3803" i="3"/>
  <c r="O3803" i="3"/>
  <c r="P3802" i="3"/>
  <c r="O3802" i="3"/>
  <c r="P3801" i="3"/>
  <c r="O3801" i="3"/>
  <c r="P3800" i="3"/>
  <c r="O3800" i="3"/>
  <c r="P3799" i="3"/>
  <c r="O3799" i="3"/>
  <c r="P3798" i="3"/>
  <c r="O3798" i="3"/>
  <c r="P3797" i="3"/>
  <c r="O3797" i="3"/>
  <c r="P3796" i="3"/>
  <c r="O3796" i="3"/>
  <c r="P3795" i="3"/>
  <c r="O3795" i="3"/>
  <c r="P3794" i="3"/>
  <c r="O3794" i="3"/>
  <c r="P3793" i="3"/>
  <c r="O3793" i="3"/>
  <c r="P3792" i="3"/>
  <c r="O3792" i="3"/>
  <c r="P3791" i="3"/>
  <c r="O3791" i="3"/>
  <c r="P3790" i="3"/>
  <c r="O3790" i="3"/>
  <c r="P3789" i="3"/>
  <c r="O3789" i="3"/>
  <c r="P3788" i="3"/>
  <c r="O3788" i="3"/>
  <c r="P3787" i="3"/>
  <c r="O3787" i="3"/>
  <c r="P3786" i="3"/>
  <c r="O3786" i="3"/>
  <c r="P3785" i="3"/>
  <c r="O3785" i="3"/>
  <c r="P3784" i="3"/>
  <c r="O3784" i="3"/>
  <c r="P3783" i="3"/>
  <c r="O3783" i="3"/>
  <c r="P3782" i="3"/>
  <c r="O3782" i="3"/>
  <c r="P3781" i="3"/>
  <c r="O3781" i="3"/>
  <c r="P3780" i="3"/>
  <c r="O3780" i="3"/>
  <c r="P3779" i="3"/>
  <c r="O3779" i="3"/>
  <c r="P3778" i="3"/>
  <c r="O3778" i="3"/>
  <c r="P3777" i="3"/>
  <c r="O3777" i="3"/>
  <c r="P3776" i="3"/>
  <c r="O3776" i="3"/>
  <c r="P3775" i="3"/>
  <c r="O3775" i="3"/>
  <c r="P3774" i="3"/>
  <c r="O3774" i="3"/>
  <c r="P3773" i="3"/>
  <c r="O3773" i="3"/>
  <c r="P3772" i="3"/>
  <c r="O3772" i="3"/>
  <c r="P3771" i="3"/>
  <c r="O3771" i="3"/>
  <c r="P3770" i="3"/>
  <c r="O3770" i="3"/>
  <c r="P3769" i="3"/>
  <c r="O3769" i="3"/>
  <c r="P3768" i="3"/>
  <c r="O3768" i="3"/>
  <c r="P3767" i="3"/>
  <c r="O3767" i="3"/>
  <c r="P3766" i="3"/>
  <c r="O3766" i="3"/>
  <c r="P3765" i="3"/>
  <c r="O3765" i="3"/>
  <c r="P3764" i="3"/>
  <c r="O3764" i="3"/>
  <c r="P3763" i="3"/>
  <c r="O3763" i="3"/>
  <c r="P3762" i="3"/>
  <c r="O3762" i="3"/>
  <c r="P3761" i="3"/>
  <c r="O3761" i="3"/>
  <c r="P3760" i="3"/>
  <c r="O3760" i="3"/>
  <c r="P3759" i="3"/>
  <c r="O3759" i="3"/>
  <c r="P3758" i="3"/>
  <c r="O3758" i="3"/>
  <c r="P3757" i="3"/>
  <c r="O3757" i="3"/>
  <c r="P3756" i="3"/>
  <c r="O3756" i="3"/>
  <c r="P3755" i="3"/>
  <c r="O3755" i="3"/>
  <c r="P3754" i="3"/>
  <c r="O3754" i="3"/>
  <c r="P3753" i="3"/>
  <c r="O3753" i="3"/>
  <c r="P3752" i="3"/>
  <c r="O3752" i="3"/>
  <c r="P3751" i="3"/>
  <c r="O3751" i="3"/>
  <c r="P3750" i="3"/>
  <c r="O3750" i="3"/>
  <c r="P3749" i="3"/>
  <c r="O3749" i="3"/>
  <c r="P3748" i="3"/>
  <c r="O3748" i="3"/>
  <c r="P3747" i="3"/>
  <c r="O3747" i="3"/>
  <c r="P3746" i="3"/>
  <c r="O3746" i="3"/>
  <c r="P3745" i="3"/>
  <c r="O3745" i="3"/>
  <c r="P3744" i="3"/>
  <c r="O3744" i="3"/>
  <c r="P3743" i="3"/>
  <c r="O3743" i="3"/>
  <c r="P3742" i="3"/>
  <c r="O3742" i="3"/>
  <c r="P3741" i="3"/>
  <c r="O3741" i="3"/>
  <c r="P3740" i="3"/>
  <c r="O3740" i="3"/>
  <c r="P3739" i="3"/>
  <c r="O3739" i="3"/>
  <c r="P3738" i="3"/>
  <c r="O3738" i="3"/>
  <c r="P3737" i="3"/>
  <c r="O3737" i="3"/>
  <c r="P3736" i="3"/>
  <c r="O3736" i="3"/>
  <c r="P3735" i="3"/>
  <c r="O3735" i="3"/>
  <c r="P3734" i="3"/>
  <c r="O3734" i="3"/>
  <c r="P3733" i="3"/>
  <c r="O3733" i="3"/>
  <c r="P3732" i="3"/>
  <c r="O3732" i="3"/>
  <c r="P3731" i="3"/>
  <c r="O3731" i="3"/>
  <c r="P3730" i="3"/>
  <c r="O3730" i="3"/>
  <c r="P3729" i="3"/>
  <c r="O3729" i="3"/>
  <c r="P3728" i="3"/>
  <c r="O3728" i="3"/>
  <c r="P3727" i="3"/>
  <c r="O3727" i="3"/>
  <c r="P3726" i="3"/>
  <c r="O3726" i="3"/>
  <c r="P3725" i="3"/>
  <c r="O3725" i="3"/>
  <c r="P3724" i="3"/>
  <c r="O3724" i="3"/>
  <c r="P3723" i="3"/>
  <c r="O3723" i="3"/>
  <c r="P3722" i="3"/>
  <c r="O3722" i="3"/>
  <c r="P3721" i="3"/>
  <c r="O3721" i="3"/>
  <c r="P3720" i="3"/>
  <c r="O3720" i="3"/>
  <c r="P3719" i="3"/>
  <c r="O3719" i="3"/>
  <c r="P3718" i="3"/>
  <c r="O3718" i="3"/>
  <c r="P3717" i="3"/>
  <c r="O3717" i="3"/>
  <c r="P3716" i="3"/>
  <c r="O3716" i="3"/>
  <c r="P3715" i="3"/>
  <c r="O3715" i="3"/>
  <c r="P3714" i="3"/>
  <c r="O3714" i="3"/>
  <c r="P3713" i="3"/>
  <c r="O3713" i="3"/>
  <c r="P3712" i="3"/>
  <c r="O3712" i="3"/>
  <c r="P3711" i="3"/>
  <c r="O3711" i="3"/>
  <c r="P3710" i="3"/>
  <c r="O3710" i="3"/>
  <c r="P3709" i="3"/>
  <c r="O3709" i="3"/>
  <c r="P3708" i="3"/>
  <c r="O3708" i="3"/>
  <c r="P3707" i="3"/>
  <c r="O3707" i="3"/>
  <c r="P3706" i="3"/>
  <c r="O3706" i="3"/>
  <c r="P3705" i="3"/>
  <c r="O3705" i="3"/>
  <c r="P3704" i="3"/>
  <c r="O3704" i="3"/>
  <c r="P3703" i="3"/>
  <c r="O3703" i="3"/>
  <c r="P3702" i="3"/>
  <c r="O3702" i="3"/>
  <c r="P3701" i="3"/>
  <c r="O3701" i="3"/>
  <c r="P3700" i="3"/>
  <c r="O3700" i="3"/>
  <c r="P3699" i="3"/>
  <c r="O3699" i="3"/>
  <c r="P3698" i="3"/>
  <c r="O3698" i="3"/>
  <c r="P3697" i="3"/>
  <c r="O3697" i="3"/>
  <c r="P3696" i="3"/>
  <c r="O3696" i="3"/>
  <c r="P3695" i="3"/>
  <c r="O3695" i="3"/>
  <c r="P3694" i="3"/>
  <c r="O3694" i="3"/>
  <c r="P3693" i="3"/>
  <c r="O3693" i="3"/>
  <c r="P3692" i="3"/>
  <c r="O3692" i="3"/>
  <c r="P3691" i="3"/>
  <c r="O3691" i="3"/>
  <c r="P3690" i="3"/>
  <c r="O3690" i="3"/>
  <c r="P3689" i="3"/>
  <c r="O3689" i="3"/>
  <c r="P3688" i="3"/>
  <c r="O3688" i="3"/>
  <c r="P3687" i="3"/>
  <c r="O3687" i="3"/>
  <c r="P3686" i="3"/>
  <c r="O3686" i="3"/>
  <c r="P3685" i="3"/>
  <c r="O3685" i="3"/>
  <c r="P3684" i="3"/>
  <c r="O3684" i="3"/>
  <c r="P3683" i="3"/>
  <c r="O3683" i="3"/>
  <c r="P3682" i="3"/>
  <c r="O3682" i="3"/>
  <c r="P3681" i="3"/>
  <c r="O3681" i="3"/>
  <c r="P3680" i="3"/>
  <c r="O3680" i="3"/>
  <c r="P3679" i="3"/>
  <c r="O3679" i="3"/>
  <c r="P3678" i="3"/>
  <c r="O3678" i="3"/>
  <c r="P3677" i="3"/>
  <c r="O3677" i="3"/>
  <c r="P3676" i="3"/>
  <c r="O3676" i="3"/>
  <c r="P3675" i="3"/>
  <c r="O3675" i="3"/>
  <c r="P3674" i="3"/>
  <c r="O3674" i="3"/>
  <c r="P3673" i="3"/>
  <c r="O3673" i="3"/>
  <c r="P3672" i="3"/>
  <c r="O3672" i="3"/>
  <c r="P3671" i="3"/>
  <c r="O3671" i="3"/>
  <c r="P3670" i="3"/>
  <c r="O3670" i="3"/>
  <c r="P3669" i="3"/>
  <c r="O3669" i="3"/>
  <c r="P3668" i="3"/>
  <c r="O3668" i="3"/>
  <c r="P3667" i="3"/>
  <c r="O3667" i="3"/>
  <c r="P3666" i="3"/>
  <c r="O3666" i="3"/>
  <c r="P3665" i="3"/>
  <c r="O3665" i="3"/>
  <c r="P3664" i="3"/>
  <c r="O3664" i="3"/>
  <c r="P3663" i="3"/>
  <c r="O3663" i="3"/>
  <c r="P3662" i="3"/>
  <c r="O3662" i="3"/>
  <c r="P3661" i="3"/>
  <c r="O3661" i="3"/>
  <c r="P3660" i="3"/>
  <c r="O3660" i="3"/>
  <c r="P3659" i="3"/>
  <c r="O3659" i="3"/>
  <c r="P3658" i="3"/>
  <c r="O3658" i="3"/>
  <c r="P3657" i="3"/>
  <c r="O3657" i="3"/>
  <c r="P3656" i="3"/>
  <c r="O3656" i="3"/>
  <c r="P3655" i="3"/>
  <c r="O3655" i="3"/>
  <c r="P3654" i="3"/>
  <c r="O3654" i="3"/>
  <c r="P3653" i="3"/>
  <c r="O3653" i="3"/>
  <c r="P3652" i="3"/>
  <c r="O3652" i="3"/>
  <c r="P3651" i="3"/>
  <c r="O3651" i="3"/>
  <c r="P3650" i="3"/>
  <c r="O3650" i="3"/>
  <c r="P3649" i="3"/>
  <c r="O3649" i="3"/>
  <c r="P3648" i="3"/>
  <c r="O3648" i="3"/>
  <c r="P3647" i="3"/>
  <c r="O3647" i="3"/>
  <c r="P3646" i="3"/>
  <c r="O3646" i="3"/>
  <c r="P3645" i="3"/>
  <c r="O3645" i="3"/>
  <c r="P3644" i="3"/>
  <c r="O3644" i="3"/>
  <c r="P3643" i="3"/>
  <c r="O3643" i="3"/>
  <c r="P3642" i="3"/>
  <c r="O3642" i="3"/>
  <c r="P3641" i="3"/>
  <c r="O3641" i="3"/>
  <c r="P3640" i="3"/>
  <c r="O3640" i="3"/>
  <c r="P3639" i="3"/>
  <c r="O3639" i="3"/>
  <c r="P3638" i="3"/>
  <c r="O3638" i="3"/>
  <c r="P3637" i="3"/>
  <c r="O3637" i="3"/>
  <c r="P3636" i="3"/>
  <c r="O3636" i="3"/>
  <c r="P3635" i="3"/>
  <c r="O3635" i="3"/>
  <c r="P3634" i="3"/>
  <c r="O3634" i="3"/>
  <c r="P3633" i="3"/>
  <c r="O3633" i="3"/>
  <c r="P3632" i="3"/>
  <c r="O3632" i="3"/>
  <c r="P3631" i="3"/>
  <c r="O3631" i="3"/>
  <c r="P3630" i="3"/>
  <c r="O3630" i="3"/>
  <c r="P3629" i="3"/>
  <c r="O3629" i="3"/>
  <c r="P3628" i="3"/>
  <c r="O3628" i="3"/>
  <c r="P3627" i="3"/>
  <c r="O3627" i="3"/>
  <c r="P3626" i="3"/>
  <c r="O3626" i="3"/>
  <c r="P3625" i="3"/>
  <c r="O3625" i="3"/>
  <c r="P3624" i="3"/>
  <c r="O3624" i="3"/>
  <c r="P3623" i="3"/>
  <c r="O3623" i="3"/>
  <c r="P3622" i="3"/>
  <c r="O3622" i="3"/>
  <c r="P3621" i="3"/>
  <c r="O3621" i="3"/>
  <c r="P3620" i="3"/>
  <c r="O3620" i="3"/>
  <c r="P3619" i="3"/>
  <c r="O3619" i="3"/>
  <c r="P3618" i="3"/>
  <c r="O3618" i="3"/>
  <c r="P3617" i="3"/>
  <c r="O3617" i="3"/>
  <c r="P3616" i="3"/>
  <c r="O3616" i="3"/>
  <c r="P3615" i="3"/>
  <c r="O3615" i="3"/>
  <c r="P3614" i="3"/>
  <c r="O3614" i="3"/>
  <c r="P3613" i="3"/>
  <c r="O3613" i="3"/>
  <c r="P3612" i="3"/>
  <c r="O3612" i="3"/>
  <c r="P3611" i="3"/>
  <c r="O3611" i="3"/>
  <c r="P3610" i="3"/>
  <c r="O3610" i="3"/>
  <c r="P3609" i="3"/>
  <c r="O3609" i="3"/>
  <c r="P3608" i="3"/>
  <c r="O3608" i="3"/>
  <c r="P3607" i="3"/>
  <c r="O3607" i="3"/>
  <c r="P3606" i="3"/>
  <c r="O3606" i="3"/>
  <c r="P3605" i="3"/>
  <c r="O3605" i="3"/>
  <c r="P3604" i="3"/>
  <c r="O3604" i="3"/>
  <c r="P3603" i="3"/>
  <c r="O3603" i="3"/>
  <c r="P3602" i="3"/>
  <c r="O3602" i="3"/>
  <c r="P3601" i="3"/>
  <c r="O3601" i="3"/>
  <c r="P3600" i="3"/>
  <c r="O3600" i="3"/>
  <c r="P3599" i="3"/>
  <c r="O3599" i="3"/>
  <c r="P3598" i="3"/>
  <c r="O3598" i="3"/>
  <c r="P3597" i="3"/>
  <c r="O3597" i="3"/>
  <c r="P3596" i="3"/>
  <c r="O3596" i="3"/>
  <c r="P3595" i="3"/>
  <c r="O3595" i="3"/>
  <c r="P3594" i="3"/>
  <c r="O3594" i="3"/>
  <c r="P3593" i="3"/>
  <c r="O3593" i="3"/>
  <c r="P3592" i="3"/>
  <c r="O3592" i="3"/>
  <c r="P3591" i="3"/>
  <c r="O3591" i="3"/>
  <c r="P3590" i="3"/>
  <c r="O3590" i="3"/>
  <c r="P3589" i="3"/>
  <c r="O3589" i="3"/>
  <c r="P3588" i="3"/>
  <c r="O3588" i="3"/>
  <c r="P3587" i="3"/>
  <c r="O3587" i="3"/>
  <c r="P3586" i="3"/>
  <c r="O3586" i="3"/>
  <c r="P3585" i="3"/>
  <c r="O3585" i="3"/>
  <c r="P3584" i="3"/>
  <c r="O3584" i="3"/>
  <c r="P3583" i="3"/>
  <c r="O3583" i="3"/>
  <c r="P3582" i="3"/>
  <c r="O3582" i="3"/>
  <c r="P3581" i="3"/>
  <c r="O3581" i="3"/>
  <c r="P3580" i="3"/>
  <c r="O3580" i="3"/>
  <c r="P3579" i="3"/>
  <c r="O3579" i="3"/>
  <c r="P3578" i="3"/>
  <c r="O3578" i="3"/>
  <c r="P3577" i="3"/>
  <c r="O3577" i="3"/>
  <c r="P3576" i="3"/>
  <c r="O3576" i="3"/>
  <c r="P3575" i="3"/>
  <c r="O3575" i="3"/>
  <c r="P3574" i="3"/>
  <c r="O3574" i="3"/>
  <c r="P3573" i="3"/>
  <c r="O3573" i="3"/>
  <c r="P3572" i="3"/>
  <c r="O3572" i="3"/>
  <c r="P3571" i="3"/>
  <c r="O3571" i="3"/>
  <c r="P3570" i="3"/>
  <c r="O3570" i="3"/>
  <c r="P3569" i="3"/>
  <c r="O3569" i="3"/>
  <c r="P3568" i="3"/>
  <c r="O3568" i="3"/>
  <c r="P3567" i="3"/>
  <c r="O3567" i="3"/>
  <c r="P3566" i="3"/>
  <c r="O3566" i="3"/>
  <c r="P3565" i="3"/>
  <c r="O3565" i="3"/>
  <c r="P3564" i="3"/>
  <c r="O3564" i="3"/>
  <c r="P3563" i="3"/>
  <c r="O3563" i="3"/>
  <c r="P3562" i="3"/>
  <c r="O3562" i="3"/>
  <c r="P3561" i="3"/>
  <c r="O3561" i="3"/>
  <c r="P3560" i="3"/>
  <c r="O3560" i="3"/>
  <c r="P3559" i="3"/>
  <c r="O3559" i="3"/>
  <c r="P3558" i="3"/>
  <c r="O3558" i="3"/>
  <c r="P3557" i="3"/>
  <c r="O3557" i="3"/>
  <c r="P3556" i="3"/>
  <c r="O3556" i="3"/>
  <c r="P3555" i="3"/>
  <c r="O3555" i="3"/>
  <c r="P3554" i="3"/>
  <c r="O3554" i="3"/>
  <c r="P3553" i="3"/>
  <c r="O3553" i="3"/>
  <c r="P3552" i="3"/>
  <c r="O3552" i="3"/>
  <c r="P3551" i="3"/>
  <c r="O3551" i="3"/>
  <c r="P3550" i="3"/>
  <c r="O3550" i="3"/>
  <c r="P3549" i="3"/>
  <c r="O3549" i="3"/>
  <c r="P3548" i="3"/>
  <c r="O3548" i="3"/>
  <c r="P3547" i="3"/>
  <c r="O3547" i="3"/>
  <c r="P3546" i="3"/>
  <c r="O3546" i="3"/>
  <c r="P3545" i="3"/>
  <c r="O3545" i="3"/>
  <c r="P3544" i="3"/>
  <c r="O3544" i="3"/>
  <c r="P3543" i="3"/>
  <c r="O3543" i="3"/>
  <c r="P3542" i="3"/>
  <c r="O3542" i="3"/>
  <c r="P3541" i="3"/>
  <c r="O3541" i="3"/>
  <c r="P3540" i="3"/>
  <c r="O3540" i="3"/>
  <c r="P3539" i="3"/>
  <c r="O3539" i="3"/>
  <c r="P3538" i="3"/>
  <c r="O3538" i="3"/>
  <c r="P3537" i="3"/>
  <c r="O3537" i="3"/>
  <c r="P3536" i="3"/>
  <c r="O3536" i="3"/>
  <c r="P3535" i="3"/>
  <c r="O3535" i="3"/>
  <c r="P3534" i="3"/>
  <c r="O3534" i="3"/>
  <c r="P3533" i="3"/>
  <c r="O3533" i="3"/>
  <c r="P3532" i="3"/>
  <c r="O3532" i="3"/>
  <c r="P3531" i="3"/>
  <c r="O3531" i="3"/>
  <c r="P3530" i="3"/>
  <c r="O3530" i="3"/>
  <c r="P3529" i="3"/>
  <c r="O3529" i="3"/>
  <c r="P3528" i="3"/>
  <c r="O3528" i="3"/>
  <c r="P3527" i="3"/>
  <c r="O3527" i="3"/>
  <c r="P3526" i="3"/>
  <c r="O3526" i="3"/>
  <c r="P3525" i="3"/>
  <c r="O3525" i="3"/>
  <c r="P3524" i="3"/>
  <c r="O3524" i="3"/>
  <c r="P3523" i="3"/>
  <c r="O3523" i="3"/>
  <c r="P3522" i="3"/>
  <c r="O3522" i="3"/>
  <c r="P3521" i="3"/>
  <c r="O3521" i="3"/>
  <c r="P3520" i="3"/>
  <c r="O3520" i="3"/>
  <c r="P3519" i="3"/>
  <c r="O3519" i="3"/>
  <c r="P3518" i="3"/>
  <c r="O3518" i="3"/>
  <c r="P3517" i="3"/>
  <c r="O3517" i="3"/>
  <c r="P3516" i="3"/>
  <c r="O3516" i="3"/>
  <c r="P3515" i="3"/>
  <c r="O3515" i="3"/>
  <c r="P3514" i="3"/>
  <c r="O3514" i="3"/>
  <c r="P3513" i="3"/>
  <c r="O3513" i="3"/>
  <c r="P3512" i="3"/>
  <c r="O3512" i="3"/>
  <c r="P3511" i="3"/>
  <c r="O3511" i="3"/>
  <c r="P3510" i="3"/>
  <c r="O3510" i="3"/>
  <c r="P3509" i="3"/>
  <c r="O3509" i="3"/>
  <c r="P3508" i="3"/>
  <c r="O3508" i="3"/>
  <c r="P3507" i="3"/>
  <c r="O3507" i="3"/>
  <c r="P3506" i="3"/>
  <c r="O3506" i="3"/>
  <c r="P3505" i="3"/>
  <c r="O3505" i="3"/>
  <c r="P3504" i="3"/>
  <c r="O3504" i="3"/>
  <c r="P3503" i="3"/>
  <c r="O3503" i="3"/>
  <c r="P3502" i="3"/>
  <c r="O3502" i="3"/>
  <c r="P3501" i="3"/>
  <c r="O3501" i="3"/>
  <c r="P3500" i="3"/>
  <c r="O3500" i="3"/>
  <c r="P3499" i="3"/>
  <c r="O3499" i="3"/>
  <c r="P3498" i="3"/>
  <c r="O3498" i="3"/>
  <c r="P3497" i="3"/>
  <c r="O3497" i="3"/>
  <c r="P3496" i="3"/>
  <c r="O3496" i="3"/>
  <c r="P3495" i="3"/>
  <c r="O3495" i="3"/>
  <c r="P3494" i="3"/>
  <c r="O3494" i="3"/>
  <c r="P3493" i="3"/>
  <c r="O3493" i="3"/>
  <c r="P3492" i="3"/>
  <c r="O3492" i="3"/>
  <c r="P3491" i="3"/>
  <c r="O3491" i="3"/>
  <c r="P3490" i="3"/>
  <c r="O3490" i="3"/>
  <c r="P3489" i="3"/>
  <c r="O3489" i="3"/>
  <c r="P3488" i="3"/>
  <c r="O3488" i="3"/>
  <c r="P3487" i="3"/>
  <c r="O3487" i="3"/>
  <c r="P3486" i="3"/>
  <c r="O3486" i="3"/>
  <c r="P3485" i="3"/>
  <c r="O3485" i="3"/>
  <c r="P3484" i="3"/>
  <c r="O3484" i="3"/>
  <c r="P3483" i="3"/>
  <c r="O3483" i="3"/>
  <c r="P3482" i="3"/>
  <c r="O3482" i="3"/>
  <c r="P3481" i="3"/>
  <c r="O3481" i="3"/>
  <c r="P3480" i="3"/>
  <c r="O3480" i="3"/>
  <c r="P3479" i="3"/>
  <c r="O3479" i="3"/>
  <c r="P3478" i="3"/>
  <c r="O3478" i="3"/>
  <c r="P3477" i="3"/>
  <c r="O3477" i="3"/>
  <c r="P3476" i="3"/>
  <c r="O3476" i="3"/>
  <c r="P3475" i="3"/>
  <c r="O3475" i="3"/>
  <c r="P3474" i="3"/>
  <c r="O3474" i="3"/>
  <c r="P3473" i="3"/>
  <c r="O3473" i="3"/>
  <c r="P3472" i="3"/>
  <c r="O3472" i="3"/>
  <c r="P3471" i="3"/>
  <c r="O3471" i="3"/>
  <c r="P3470" i="3"/>
  <c r="O3470" i="3"/>
  <c r="P3469" i="3"/>
  <c r="O3469" i="3"/>
  <c r="P3468" i="3"/>
  <c r="O3468" i="3"/>
  <c r="P3467" i="3"/>
  <c r="O3467" i="3"/>
  <c r="P3466" i="3"/>
  <c r="O3466" i="3"/>
  <c r="P3465" i="3"/>
  <c r="O3465" i="3"/>
  <c r="P3464" i="3"/>
  <c r="O3464" i="3"/>
  <c r="P3463" i="3"/>
  <c r="O3463" i="3"/>
  <c r="P3462" i="3"/>
  <c r="O3462" i="3"/>
  <c r="P3461" i="3"/>
  <c r="O3461" i="3"/>
  <c r="P3460" i="3"/>
  <c r="O3460" i="3"/>
  <c r="P3459" i="3"/>
  <c r="O3459" i="3"/>
  <c r="P3458" i="3"/>
  <c r="O3458" i="3"/>
  <c r="P3457" i="3"/>
  <c r="O3457" i="3"/>
  <c r="P3456" i="3"/>
  <c r="O3456" i="3"/>
  <c r="P3455" i="3"/>
  <c r="O3455" i="3"/>
  <c r="P3454" i="3"/>
  <c r="O3454" i="3"/>
  <c r="P3453" i="3"/>
  <c r="O3453" i="3"/>
  <c r="P3452" i="3"/>
  <c r="O3452" i="3"/>
  <c r="P3451" i="3"/>
  <c r="O3451" i="3"/>
  <c r="P3450" i="3"/>
  <c r="O3450" i="3"/>
  <c r="P3449" i="3"/>
  <c r="O3449" i="3"/>
  <c r="P3448" i="3"/>
  <c r="O3448" i="3"/>
  <c r="P3447" i="3"/>
  <c r="O3447" i="3"/>
  <c r="P3446" i="3"/>
  <c r="O3446" i="3"/>
  <c r="P3445" i="3"/>
  <c r="O3445" i="3"/>
  <c r="P3444" i="3"/>
  <c r="O3444" i="3"/>
  <c r="P3443" i="3"/>
  <c r="O3443" i="3"/>
  <c r="P3442" i="3"/>
  <c r="O3442" i="3"/>
  <c r="P3441" i="3"/>
  <c r="O3441" i="3"/>
  <c r="P3440" i="3"/>
  <c r="O3440" i="3"/>
  <c r="P3439" i="3"/>
  <c r="O3439" i="3"/>
  <c r="P3438" i="3"/>
  <c r="O3438" i="3"/>
  <c r="P3437" i="3"/>
  <c r="O3437" i="3"/>
  <c r="P3436" i="3"/>
  <c r="O3436" i="3"/>
  <c r="P3435" i="3"/>
  <c r="O3435" i="3"/>
  <c r="P3434" i="3"/>
  <c r="O3434" i="3"/>
  <c r="P3433" i="3"/>
  <c r="O3433" i="3"/>
  <c r="P3432" i="3"/>
  <c r="O3432" i="3"/>
  <c r="P3431" i="3"/>
  <c r="O3431" i="3"/>
  <c r="P3430" i="3"/>
  <c r="O3430" i="3"/>
  <c r="P3429" i="3"/>
  <c r="O3429" i="3"/>
  <c r="P3428" i="3"/>
  <c r="O3428" i="3"/>
  <c r="P3427" i="3"/>
  <c r="O3427" i="3"/>
  <c r="P3426" i="3"/>
  <c r="O3426" i="3"/>
  <c r="P3425" i="3"/>
  <c r="O3425" i="3"/>
  <c r="P3424" i="3"/>
  <c r="O3424" i="3"/>
  <c r="P3423" i="3"/>
  <c r="O3423" i="3"/>
  <c r="P3422" i="3"/>
  <c r="O3422" i="3"/>
  <c r="P3421" i="3"/>
  <c r="O3421" i="3"/>
  <c r="P3420" i="3"/>
  <c r="O3420" i="3"/>
  <c r="P3419" i="3"/>
  <c r="O3419" i="3"/>
  <c r="P3418" i="3"/>
  <c r="O3418" i="3"/>
  <c r="P3417" i="3"/>
  <c r="O3417" i="3"/>
  <c r="P3416" i="3"/>
  <c r="O3416" i="3"/>
  <c r="P3415" i="3"/>
  <c r="O3415" i="3"/>
  <c r="P3414" i="3"/>
  <c r="O3414" i="3"/>
  <c r="P3413" i="3"/>
  <c r="O3413" i="3"/>
  <c r="P3412" i="3"/>
  <c r="O3412" i="3"/>
  <c r="P3411" i="3"/>
  <c r="O3411" i="3"/>
  <c r="P3410" i="3"/>
  <c r="O3410" i="3"/>
  <c r="P3409" i="3"/>
  <c r="O3409" i="3"/>
  <c r="P3408" i="3"/>
  <c r="O3408" i="3"/>
  <c r="P3407" i="3"/>
  <c r="O3407" i="3"/>
  <c r="P3406" i="3"/>
  <c r="O3406" i="3"/>
  <c r="P3405" i="3"/>
  <c r="O3405" i="3"/>
  <c r="P3404" i="3"/>
  <c r="O3404" i="3"/>
  <c r="P3403" i="3"/>
  <c r="O3403" i="3"/>
  <c r="P3402" i="3"/>
  <c r="O3402" i="3"/>
  <c r="P3401" i="3"/>
  <c r="O3401" i="3"/>
  <c r="P3400" i="3"/>
  <c r="O3400" i="3"/>
  <c r="P3399" i="3"/>
  <c r="O3399" i="3"/>
  <c r="P3398" i="3"/>
  <c r="O3398" i="3"/>
  <c r="P3397" i="3"/>
  <c r="O3397" i="3"/>
  <c r="P3396" i="3"/>
  <c r="O3396" i="3"/>
  <c r="P3395" i="3"/>
  <c r="O3395" i="3"/>
  <c r="P3394" i="3"/>
  <c r="O3394" i="3"/>
  <c r="P3393" i="3"/>
  <c r="O3393" i="3"/>
  <c r="P3392" i="3"/>
  <c r="O3392" i="3"/>
  <c r="P3391" i="3"/>
  <c r="O3391" i="3"/>
  <c r="P3390" i="3"/>
  <c r="O3390" i="3"/>
  <c r="P3389" i="3"/>
  <c r="O3389" i="3"/>
  <c r="P3388" i="3"/>
  <c r="O3388" i="3"/>
  <c r="P3387" i="3"/>
  <c r="O3387" i="3"/>
  <c r="P3386" i="3"/>
  <c r="O3386" i="3"/>
  <c r="P3385" i="3"/>
  <c r="O3385" i="3"/>
  <c r="P3384" i="3"/>
  <c r="O3384" i="3"/>
  <c r="P3383" i="3"/>
  <c r="O3383" i="3"/>
  <c r="P3382" i="3"/>
  <c r="O3382" i="3"/>
  <c r="P3381" i="3"/>
  <c r="O3381" i="3"/>
  <c r="P3380" i="3"/>
  <c r="O3380" i="3"/>
  <c r="P3379" i="3"/>
  <c r="O3379" i="3"/>
  <c r="P3378" i="3"/>
  <c r="O3378" i="3"/>
  <c r="P3377" i="3"/>
  <c r="O3377" i="3"/>
  <c r="P3376" i="3"/>
  <c r="O3376" i="3"/>
  <c r="P3375" i="3"/>
  <c r="O3375" i="3"/>
  <c r="P3374" i="3"/>
  <c r="O3374" i="3"/>
  <c r="P3373" i="3"/>
  <c r="O3373" i="3"/>
  <c r="P3372" i="3"/>
  <c r="O3372" i="3"/>
  <c r="P3371" i="3"/>
  <c r="O3371" i="3"/>
  <c r="P3370" i="3"/>
  <c r="O3370" i="3"/>
  <c r="P3369" i="3"/>
  <c r="O3369" i="3"/>
  <c r="P3368" i="3"/>
  <c r="O3368" i="3"/>
  <c r="P3367" i="3"/>
  <c r="O3367" i="3"/>
  <c r="P3366" i="3"/>
  <c r="O3366" i="3"/>
  <c r="P3365" i="3"/>
  <c r="O3365" i="3"/>
  <c r="P3364" i="3"/>
  <c r="O3364" i="3"/>
  <c r="P3363" i="3"/>
  <c r="O3363" i="3"/>
  <c r="P3362" i="3"/>
  <c r="O3362" i="3"/>
  <c r="P3361" i="3"/>
  <c r="O3361" i="3"/>
  <c r="P3360" i="3"/>
  <c r="O3360" i="3"/>
  <c r="P3359" i="3"/>
  <c r="O3359" i="3"/>
  <c r="P3358" i="3"/>
  <c r="O3358" i="3"/>
  <c r="P3357" i="3"/>
  <c r="O3357" i="3"/>
  <c r="P3356" i="3"/>
  <c r="O3356" i="3"/>
  <c r="P3355" i="3"/>
  <c r="O3355" i="3"/>
  <c r="P3354" i="3"/>
  <c r="O3354" i="3"/>
  <c r="P3353" i="3"/>
  <c r="O3353" i="3"/>
  <c r="P3352" i="3"/>
  <c r="O3352" i="3"/>
  <c r="P3351" i="3"/>
  <c r="O3351" i="3"/>
  <c r="P3350" i="3"/>
  <c r="O3350" i="3"/>
  <c r="P3349" i="3"/>
  <c r="O3349" i="3"/>
  <c r="P3348" i="3"/>
  <c r="O3348" i="3"/>
  <c r="P3347" i="3"/>
  <c r="O3347" i="3"/>
  <c r="P3346" i="3"/>
  <c r="O3346" i="3"/>
  <c r="P3345" i="3"/>
  <c r="O3345" i="3"/>
  <c r="P3344" i="3"/>
  <c r="O3344" i="3"/>
  <c r="P3343" i="3"/>
  <c r="O3343" i="3"/>
  <c r="P3342" i="3"/>
  <c r="O3342" i="3"/>
  <c r="P3341" i="3"/>
  <c r="O3341" i="3"/>
  <c r="P3340" i="3"/>
  <c r="O3340" i="3"/>
  <c r="P3339" i="3"/>
  <c r="O3339" i="3"/>
  <c r="P3338" i="3"/>
  <c r="O3338" i="3"/>
  <c r="P3337" i="3"/>
  <c r="O3337" i="3"/>
  <c r="P3336" i="3"/>
  <c r="O3336" i="3"/>
  <c r="P3335" i="3"/>
  <c r="O3335" i="3"/>
  <c r="P3334" i="3"/>
  <c r="O3334" i="3"/>
  <c r="P3333" i="3"/>
  <c r="O3333" i="3"/>
  <c r="P3332" i="3"/>
  <c r="O3332" i="3"/>
  <c r="P3331" i="3"/>
  <c r="O3331" i="3"/>
  <c r="P3330" i="3"/>
  <c r="O3330" i="3"/>
  <c r="P3329" i="3"/>
  <c r="O3329" i="3"/>
  <c r="P3328" i="3"/>
  <c r="O3328" i="3"/>
  <c r="P3327" i="3"/>
  <c r="O3327" i="3"/>
  <c r="P3326" i="3"/>
  <c r="O3326" i="3"/>
  <c r="P3325" i="3"/>
  <c r="O3325" i="3"/>
  <c r="P3324" i="3"/>
  <c r="O3324" i="3"/>
  <c r="P3323" i="3"/>
  <c r="O3323" i="3"/>
  <c r="P3322" i="3"/>
  <c r="O3322" i="3"/>
  <c r="P3321" i="3"/>
  <c r="O3321" i="3"/>
  <c r="P3320" i="3"/>
  <c r="O3320" i="3"/>
  <c r="P3319" i="3"/>
  <c r="O3319" i="3"/>
  <c r="P3318" i="3"/>
  <c r="O3318" i="3"/>
  <c r="P3317" i="3"/>
  <c r="O3317" i="3"/>
  <c r="P3316" i="3"/>
  <c r="O3316" i="3"/>
  <c r="P3315" i="3"/>
  <c r="O3315" i="3"/>
  <c r="P3314" i="3"/>
  <c r="O3314" i="3"/>
  <c r="P3313" i="3"/>
  <c r="O3313" i="3"/>
  <c r="P3312" i="3"/>
  <c r="O3312" i="3"/>
  <c r="P3311" i="3"/>
  <c r="O3311" i="3"/>
  <c r="P3310" i="3"/>
  <c r="O3310" i="3"/>
  <c r="P3309" i="3"/>
  <c r="O3309" i="3"/>
  <c r="P3308" i="3"/>
  <c r="O3308" i="3"/>
  <c r="P3307" i="3"/>
  <c r="O3307" i="3"/>
  <c r="P3306" i="3"/>
  <c r="O3306" i="3"/>
  <c r="P3305" i="3"/>
  <c r="O3305" i="3"/>
  <c r="P3304" i="3"/>
  <c r="O3304" i="3"/>
  <c r="P3303" i="3"/>
  <c r="O3303" i="3"/>
  <c r="P3302" i="3"/>
  <c r="O3302" i="3"/>
  <c r="P3301" i="3"/>
  <c r="O3301" i="3"/>
  <c r="P3300" i="3"/>
  <c r="O3300" i="3"/>
  <c r="P3299" i="3"/>
  <c r="O3299" i="3"/>
  <c r="P3298" i="3"/>
  <c r="O3298" i="3"/>
  <c r="P3297" i="3"/>
  <c r="O3297" i="3"/>
  <c r="P3296" i="3"/>
  <c r="O3296" i="3"/>
  <c r="P3295" i="3"/>
  <c r="O3295" i="3"/>
  <c r="P3294" i="3"/>
  <c r="O3294" i="3"/>
  <c r="P3293" i="3"/>
  <c r="O3293" i="3"/>
  <c r="P3292" i="3"/>
  <c r="O3292" i="3"/>
  <c r="P3291" i="3"/>
  <c r="O3291" i="3"/>
  <c r="P3290" i="3"/>
  <c r="O3290" i="3"/>
  <c r="P3289" i="3"/>
  <c r="O3289" i="3"/>
  <c r="P3288" i="3"/>
  <c r="O3288" i="3"/>
  <c r="P3287" i="3"/>
  <c r="O3287" i="3"/>
  <c r="P3286" i="3"/>
  <c r="O3286" i="3"/>
  <c r="P3285" i="3"/>
  <c r="O3285" i="3"/>
  <c r="P3284" i="3"/>
  <c r="O3284" i="3"/>
  <c r="P3283" i="3"/>
  <c r="O3283" i="3"/>
  <c r="P3282" i="3"/>
  <c r="O3282" i="3"/>
  <c r="P3281" i="3"/>
  <c r="O3281" i="3"/>
  <c r="P3280" i="3"/>
  <c r="O3280" i="3"/>
  <c r="P3279" i="3"/>
  <c r="O3279" i="3"/>
  <c r="P3278" i="3"/>
  <c r="O3278" i="3"/>
  <c r="P3277" i="3"/>
  <c r="O3277" i="3"/>
  <c r="P3276" i="3"/>
  <c r="O3276" i="3"/>
  <c r="P3275" i="3"/>
  <c r="O3275" i="3"/>
  <c r="P3274" i="3"/>
  <c r="O3274" i="3"/>
  <c r="P3273" i="3"/>
  <c r="O3273" i="3"/>
  <c r="P3272" i="3"/>
  <c r="O3272" i="3"/>
  <c r="P3271" i="3"/>
  <c r="O3271" i="3"/>
  <c r="P3270" i="3"/>
  <c r="O3270" i="3"/>
  <c r="P3269" i="3"/>
  <c r="O3269" i="3"/>
  <c r="P3268" i="3"/>
  <c r="O3268" i="3"/>
  <c r="P3267" i="3"/>
  <c r="O3267" i="3"/>
  <c r="P3266" i="3"/>
  <c r="O3266" i="3"/>
  <c r="P3265" i="3"/>
  <c r="O3265" i="3"/>
  <c r="P3264" i="3"/>
  <c r="O3264" i="3"/>
  <c r="P3263" i="3"/>
  <c r="O3263" i="3"/>
  <c r="P3262" i="3"/>
  <c r="O3262" i="3"/>
  <c r="P3261" i="3"/>
  <c r="O3261" i="3"/>
  <c r="P3260" i="3"/>
  <c r="O3260" i="3"/>
  <c r="P3259" i="3"/>
  <c r="O3259" i="3"/>
  <c r="P3258" i="3"/>
  <c r="O3258" i="3"/>
  <c r="P3257" i="3"/>
  <c r="O3257" i="3"/>
  <c r="P3256" i="3"/>
  <c r="O3256" i="3"/>
  <c r="P3255" i="3"/>
  <c r="O3255" i="3"/>
  <c r="P3254" i="3"/>
  <c r="O3254" i="3"/>
  <c r="P3253" i="3"/>
  <c r="O3253" i="3"/>
  <c r="P3252" i="3"/>
  <c r="O3252" i="3"/>
  <c r="P3251" i="3"/>
  <c r="O3251" i="3"/>
  <c r="P3250" i="3"/>
  <c r="O3250" i="3"/>
  <c r="P3249" i="3"/>
  <c r="O3249" i="3"/>
  <c r="P3248" i="3"/>
  <c r="O3248" i="3"/>
  <c r="P3247" i="3"/>
  <c r="O3247" i="3"/>
  <c r="P3246" i="3"/>
  <c r="O3246" i="3"/>
  <c r="P3245" i="3"/>
  <c r="O3245" i="3"/>
  <c r="P3244" i="3"/>
  <c r="O3244" i="3"/>
  <c r="P3243" i="3"/>
  <c r="O3243" i="3"/>
  <c r="P3242" i="3"/>
  <c r="O3242" i="3"/>
  <c r="P3241" i="3"/>
  <c r="O3241" i="3"/>
  <c r="P3240" i="3"/>
  <c r="O3240" i="3"/>
  <c r="P3239" i="3"/>
  <c r="O3239" i="3"/>
  <c r="P3238" i="3"/>
  <c r="O3238" i="3"/>
  <c r="P3237" i="3"/>
  <c r="O3237" i="3"/>
  <c r="P3236" i="3"/>
  <c r="O3236" i="3"/>
  <c r="P3235" i="3"/>
  <c r="O3235" i="3"/>
  <c r="P3234" i="3"/>
  <c r="O3234" i="3"/>
  <c r="P3233" i="3"/>
  <c r="O3233" i="3"/>
  <c r="P3232" i="3"/>
  <c r="O3232" i="3"/>
  <c r="P3231" i="3"/>
  <c r="O3231" i="3"/>
  <c r="P3230" i="3"/>
  <c r="O3230" i="3"/>
  <c r="P3229" i="3"/>
  <c r="O3229" i="3"/>
  <c r="P3228" i="3"/>
  <c r="O3228" i="3"/>
  <c r="P3227" i="3"/>
  <c r="O3227" i="3"/>
  <c r="P3226" i="3"/>
  <c r="O3226" i="3"/>
  <c r="P3225" i="3"/>
  <c r="O3225" i="3"/>
  <c r="P3224" i="3"/>
  <c r="O3224" i="3"/>
  <c r="P3223" i="3"/>
  <c r="O3223" i="3"/>
  <c r="P3222" i="3"/>
  <c r="O3222" i="3"/>
  <c r="P3221" i="3"/>
  <c r="O3221" i="3"/>
  <c r="P3220" i="3"/>
  <c r="O3220" i="3"/>
  <c r="P3219" i="3"/>
  <c r="O3219" i="3"/>
  <c r="P3218" i="3"/>
  <c r="O3218" i="3"/>
  <c r="P3217" i="3"/>
  <c r="O3217" i="3"/>
  <c r="P3216" i="3"/>
  <c r="O3216" i="3"/>
  <c r="P3215" i="3"/>
  <c r="O3215" i="3"/>
  <c r="P3214" i="3"/>
  <c r="O3214" i="3"/>
  <c r="P3213" i="3"/>
  <c r="O3213" i="3"/>
  <c r="P3212" i="3"/>
  <c r="O3212" i="3"/>
  <c r="P3211" i="3"/>
  <c r="O3211" i="3"/>
  <c r="P3210" i="3"/>
  <c r="O3210" i="3"/>
  <c r="P3209" i="3"/>
  <c r="O3209" i="3"/>
  <c r="P3208" i="3"/>
  <c r="O3208" i="3"/>
  <c r="P3207" i="3"/>
  <c r="O3207" i="3"/>
  <c r="P3206" i="3"/>
  <c r="O3206" i="3"/>
  <c r="P3205" i="3"/>
  <c r="O3205" i="3"/>
  <c r="P3204" i="3"/>
  <c r="O3204" i="3"/>
  <c r="P3203" i="3"/>
  <c r="O3203" i="3"/>
  <c r="P3202" i="3"/>
  <c r="O3202" i="3"/>
  <c r="P3201" i="3"/>
  <c r="O3201" i="3"/>
  <c r="P3200" i="3"/>
  <c r="O3200" i="3"/>
  <c r="P3199" i="3"/>
  <c r="O3199" i="3"/>
  <c r="P3198" i="3"/>
  <c r="O3198" i="3"/>
  <c r="P3197" i="3"/>
  <c r="O3197" i="3"/>
  <c r="P3196" i="3"/>
  <c r="O3196" i="3"/>
  <c r="P3195" i="3"/>
  <c r="O3195" i="3"/>
  <c r="P3194" i="3"/>
  <c r="O3194" i="3"/>
  <c r="P3193" i="3"/>
  <c r="O3193" i="3"/>
  <c r="P3192" i="3"/>
  <c r="O3192" i="3"/>
  <c r="P3191" i="3"/>
  <c r="O3191" i="3"/>
  <c r="P3190" i="3"/>
  <c r="O3190" i="3"/>
  <c r="P3189" i="3"/>
  <c r="O3189" i="3"/>
  <c r="P3188" i="3"/>
  <c r="O3188" i="3"/>
  <c r="P3187" i="3"/>
  <c r="O3187" i="3"/>
  <c r="P3186" i="3"/>
  <c r="O3186" i="3"/>
  <c r="P3185" i="3"/>
  <c r="O3185" i="3"/>
  <c r="P3184" i="3"/>
  <c r="O3184" i="3"/>
  <c r="P3183" i="3"/>
  <c r="O3183" i="3"/>
  <c r="P3182" i="3"/>
  <c r="O3182" i="3"/>
  <c r="P3181" i="3"/>
  <c r="O3181" i="3"/>
  <c r="P3180" i="3"/>
  <c r="O3180" i="3"/>
  <c r="P3179" i="3"/>
  <c r="O3179" i="3"/>
  <c r="P3178" i="3"/>
  <c r="O3178" i="3"/>
  <c r="P3177" i="3"/>
  <c r="O3177" i="3"/>
  <c r="P3176" i="3"/>
  <c r="O3176" i="3"/>
  <c r="P3175" i="3"/>
  <c r="O3175" i="3"/>
  <c r="P3174" i="3"/>
  <c r="O3174" i="3"/>
  <c r="P3173" i="3"/>
  <c r="O3173" i="3"/>
  <c r="P3172" i="3"/>
  <c r="O3172" i="3"/>
  <c r="P3171" i="3"/>
  <c r="O3171" i="3"/>
  <c r="P3170" i="3"/>
  <c r="O3170" i="3"/>
  <c r="P3169" i="3"/>
  <c r="O3169" i="3"/>
  <c r="P3168" i="3"/>
  <c r="O3168" i="3"/>
  <c r="P3167" i="3"/>
  <c r="O3167" i="3"/>
  <c r="P3166" i="3"/>
  <c r="O3166" i="3"/>
  <c r="P3165" i="3"/>
  <c r="O3165" i="3"/>
  <c r="P3164" i="3"/>
  <c r="O3164" i="3"/>
  <c r="P3163" i="3"/>
  <c r="O3163" i="3"/>
  <c r="P3162" i="3"/>
  <c r="O3162" i="3"/>
  <c r="P3161" i="3"/>
  <c r="O3161" i="3"/>
  <c r="P3160" i="3"/>
  <c r="O3160" i="3"/>
  <c r="P3159" i="3"/>
  <c r="O3159" i="3"/>
  <c r="P3158" i="3"/>
  <c r="O3158" i="3"/>
  <c r="P3157" i="3"/>
  <c r="O3157" i="3"/>
  <c r="P3156" i="3"/>
  <c r="O3156" i="3"/>
  <c r="P3155" i="3"/>
  <c r="O3155" i="3"/>
  <c r="P3154" i="3"/>
  <c r="O3154" i="3"/>
  <c r="P3153" i="3"/>
  <c r="O3153" i="3"/>
  <c r="P3152" i="3"/>
  <c r="O3152" i="3"/>
  <c r="P3151" i="3"/>
  <c r="O3151" i="3"/>
  <c r="P3150" i="3"/>
  <c r="O3150" i="3"/>
  <c r="P3149" i="3"/>
  <c r="O3149" i="3"/>
  <c r="P3148" i="3"/>
  <c r="O3148" i="3"/>
  <c r="P3147" i="3"/>
  <c r="O3147" i="3"/>
  <c r="P3146" i="3"/>
  <c r="O3146" i="3"/>
  <c r="P3145" i="3"/>
  <c r="O3145" i="3"/>
  <c r="P3144" i="3"/>
  <c r="O3144" i="3"/>
  <c r="P3143" i="3"/>
  <c r="O3143" i="3"/>
  <c r="P3142" i="3"/>
  <c r="O3142" i="3"/>
  <c r="P3141" i="3"/>
  <c r="O3141" i="3"/>
  <c r="P3140" i="3"/>
  <c r="O3140" i="3"/>
  <c r="P3139" i="3"/>
  <c r="O3139" i="3"/>
  <c r="P3138" i="3"/>
  <c r="O3138" i="3"/>
  <c r="P3137" i="3"/>
  <c r="O3137" i="3"/>
  <c r="P3136" i="3"/>
  <c r="O3136" i="3"/>
  <c r="P3135" i="3"/>
  <c r="O3135" i="3"/>
  <c r="P3134" i="3"/>
  <c r="O3134" i="3"/>
  <c r="P3133" i="3"/>
  <c r="O3133" i="3"/>
  <c r="P3132" i="3"/>
  <c r="O3132" i="3"/>
  <c r="P3131" i="3"/>
  <c r="O3131" i="3"/>
  <c r="P3130" i="3"/>
  <c r="O3130" i="3"/>
  <c r="P3129" i="3"/>
  <c r="O3129" i="3"/>
  <c r="P3128" i="3"/>
  <c r="O3128" i="3"/>
  <c r="P3127" i="3"/>
  <c r="O3127" i="3"/>
  <c r="P3126" i="3"/>
  <c r="O3126" i="3"/>
  <c r="P3125" i="3"/>
  <c r="O3125" i="3"/>
  <c r="P3124" i="3"/>
  <c r="O3124" i="3"/>
  <c r="P3123" i="3"/>
  <c r="O3123" i="3"/>
  <c r="P3122" i="3"/>
  <c r="O3122" i="3"/>
  <c r="P3121" i="3"/>
  <c r="O3121" i="3"/>
  <c r="P3120" i="3"/>
  <c r="O3120" i="3"/>
  <c r="P3119" i="3"/>
  <c r="O3119" i="3"/>
  <c r="P3118" i="3"/>
  <c r="O3118" i="3"/>
  <c r="P3117" i="3"/>
  <c r="O3117" i="3"/>
  <c r="P3116" i="3"/>
  <c r="O3116" i="3"/>
  <c r="P3115" i="3"/>
  <c r="O3115" i="3"/>
  <c r="P3114" i="3"/>
  <c r="O3114" i="3"/>
  <c r="P3113" i="3"/>
  <c r="O3113" i="3"/>
  <c r="P3112" i="3"/>
  <c r="O3112" i="3"/>
  <c r="P3111" i="3"/>
  <c r="O3111" i="3"/>
  <c r="P3110" i="3"/>
  <c r="O3110" i="3"/>
  <c r="P3109" i="3"/>
  <c r="O3109" i="3"/>
  <c r="P3108" i="3"/>
  <c r="O3108" i="3"/>
  <c r="P3107" i="3"/>
  <c r="O3107" i="3"/>
  <c r="P3106" i="3"/>
  <c r="O3106" i="3"/>
  <c r="P3105" i="3"/>
  <c r="O3105" i="3"/>
  <c r="P3104" i="3"/>
  <c r="O3104" i="3"/>
  <c r="P3103" i="3"/>
  <c r="O3103" i="3"/>
  <c r="P3102" i="3"/>
  <c r="O3102" i="3"/>
  <c r="P3101" i="3"/>
  <c r="O3101" i="3"/>
  <c r="P3100" i="3"/>
  <c r="O3100" i="3"/>
  <c r="P3099" i="3"/>
  <c r="O3099" i="3"/>
  <c r="P3098" i="3"/>
  <c r="O3098" i="3"/>
  <c r="P3097" i="3"/>
  <c r="O3097" i="3"/>
  <c r="P3096" i="3"/>
  <c r="O3096" i="3"/>
  <c r="P3095" i="3"/>
  <c r="O3095" i="3"/>
  <c r="P3094" i="3"/>
  <c r="O3094" i="3"/>
  <c r="P3093" i="3"/>
  <c r="O3093" i="3"/>
  <c r="P3092" i="3"/>
  <c r="O3092" i="3"/>
  <c r="P3091" i="3"/>
  <c r="O3091" i="3"/>
  <c r="P3090" i="3"/>
  <c r="O3090" i="3"/>
  <c r="P3089" i="3"/>
  <c r="O3089" i="3"/>
  <c r="P3088" i="3"/>
  <c r="O3088" i="3"/>
  <c r="P3087" i="3"/>
  <c r="O3087" i="3"/>
  <c r="P3086" i="3"/>
  <c r="O3086" i="3"/>
  <c r="P3085" i="3"/>
  <c r="O3085" i="3"/>
  <c r="P3084" i="3"/>
  <c r="O3084" i="3"/>
  <c r="P3083" i="3"/>
  <c r="O3083" i="3"/>
  <c r="P3082" i="3"/>
  <c r="O3082" i="3"/>
  <c r="P3081" i="3"/>
  <c r="O3081" i="3"/>
  <c r="P3080" i="3"/>
  <c r="O3080" i="3"/>
  <c r="P3079" i="3"/>
  <c r="O3079" i="3"/>
  <c r="P3078" i="3"/>
  <c r="O3078" i="3"/>
  <c r="P3077" i="3"/>
  <c r="O3077" i="3"/>
  <c r="P3076" i="3"/>
  <c r="O3076" i="3"/>
  <c r="P3075" i="3"/>
  <c r="O3075" i="3"/>
  <c r="P3074" i="3"/>
  <c r="O3074" i="3"/>
  <c r="P3073" i="3"/>
  <c r="O3073" i="3"/>
  <c r="P3072" i="3"/>
  <c r="O3072" i="3"/>
  <c r="P3071" i="3"/>
  <c r="O3071" i="3"/>
  <c r="P3070" i="3"/>
  <c r="O3070" i="3"/>
  <c r="P3069" i="3"/>
  <c r="O3069" i="3"/>
  <c r="P3068" i="3"/>
  <c r="O3068" i="3"/>
  <c r="P3067" i="3"/>
  <c r="O3067" i="3"/>
  <c r="P3066" i="3"/>
  <c r="O3066" i="3"/>
  <c r="P3065" i="3"/>
  <c r="O3065" i="3"/>
  <c r="P3064" i="3"/>
  <c r="O3064" i="3"/>
  <c r="P3063" i="3"/>
  <c r="O3063" i="3"/>
  <c r="P3062" i="3"/>
  <c r="O3062" i="3"/>
  <c r="P3061" i="3"/>
  <c r="O3061" i="3"/>
  <c r="P3060" i="3"/>
  <c r="O3060" i="3"/>
  <c r="P3059" i="3"/>
  <c r="O3059" i="3"/>
  <c r="P3058" i="3"/>
  <c r="O3058" i="3"/>
  <c r="P3057" i="3"/>
  <c r="O3057" i="3"/>
  <c r="P3056" i="3"/>
  <c r="O3056" i="3"/>
  <c r="P3055" i="3"/>
  <c r="O3055" i="3"/>
  <c r="P3054" i="3"/>
  <c r="O3054" i="3"/>
  <c r="P3053" i="3"/>
  <c r="O3053" i="3"/>
  <c r="P3052" i="3"/>
  <c r="O3052" i="3"/>
  <c r="P3051" i="3"/>
  <c r="O3051" i="3"/>
  <c r="P3050" i="3"/>
  <c r="O3050" i="3"/>
  <c r="P3049" i="3"/>
  <c r="O3049" i="3"/>
  <c r="P3048" i="3"/>
  <c r="O3048" i="3"/>
  <c r="P3047" i="3"/>
  <c r="O3047" i="3"/>
  <c r="P3046" i="3"/>
  <c r="O3046" i="3"/>
  <c r="P3045" i="3"/>
  <c r="O3045" i="3"/>
  <c r="P3044" i="3"/>
  <c r="O3044" i="3"/>
  <c r="P3043" i="3"/>
  <c r="O3043" i="3"/>
  <c r="P3042" i="3"/>
  <c r="O3042" i="3"/>
  <c r="P3041" i="3"/>
  <c r="O3041" i="3"/>
  <c r="P3040" i="3"/>
  <c r="O3040" i="3"/>
  <c r="P3039" i="3"/>
  <c r="O3039" i="3"/>
  <c r="P3038" i="3"/>
  <c r="O3038" i="3"/>
  <c r="P3037" i="3"/>
  <c r="O3037" i="3"/>
  <c r="P3036" i="3"/>
  <c r="O3036" i="3"/>
  <c r="P3035" i="3"/>
  <c r="O3035" i="3"/>
  <c r="P3034" i="3"/>
  <c r="O3034" i="3"/>
  <c r="P3033" i="3"/>
  <c r="O3033" i="3"/>
  <c r="P3032" i="3"/>
  <c r="O3032" i="3"/>
  <c r="P3031" i="3"/>
  <c r="O3031" i="3"/>
  <c r="P3030" i="3"/>
  <c r="O3030" i="3"/>
  <c r="P3029" i="3"/>
  <c r="O3029" i="3"/>
  <c r="P3028" i="3"/>
  <c r="O3028" i="3"/>
  <c r="P3027" i="3"/>
  <c r="O3027" i="3"/>
  <c r="P3026" i="3"/>
  <c r="O3026" i="3"/>
  <c r="P3025" i="3"/>
  <c r="O3025" i="3"/>
  <c r="P3024" i="3"/>
  <c r="O3024" i="3"/>
  <c r="P3023" i="3"/>
  <c r="O3023" i="3"/>
  <c r="P3022" i="3"/>
  <c r="O3022" i="3"/>
  <c r="P3021" i="3"/>
  <c r="O3021" i="3"/>
  <c r="P3020" i="3"/>
  <c r="O3020" i="3"/>
  <c r="P3019" i="3"/>
  <c r="O3019" i="3"/>
  <c r="P3018" i="3"/>
  <c r="O3018" i="3"/>
  <c r="P3017" i="3"/>
  <c r="O3017" i="3"/>
  <c r="P3016" i="3"/>
  <c r="O3016" i="3"/>
  <c r="P3015" i="3"/>
  <c r="O3015" i="3"/>
  <c r="P3014" i="3"/>
  <c r="O3014" i="3"/>
  <c r="P3013" i="3"/>
  <c r="O3013" i="3"/>
  <c r="P3012" i="3"/>
  <c r="O3012" i="3"/>
  <c r="P3011" i="3"/>
  <c r="O3011" i="3"/>
  <c r="P3010" i="3"/>
  <c r="O3010" i="3"/>
  <c r="P3009" i="3"/>
  <c r="O3009" i="3"/>
  <c r="P3008" i="3"/>
  <c r="O3008" i="3"/>
  <c r="P3007" i="3"/>
  <c r="O3007" i="3"/>
  <c r="P3006" i="3"/>
  <c r="O3006" i="3"/>
  <c r="P3005" i="3"/>
  <c r="O3005" i="3"/>
  <c r="P3004" i="3"/>
  <c r="O3004" i="3"/>
  <c r="P3003" i="3"/>
  <c r="O3003" i="3"/>
  <c r="P3002" i="3"/>
  <c r="O3002" i="3"/>
  <c r="P3001" i="3"/>
  <c r="O3001" i="3"/>
  <c r="P3000" i="3"/>
  <c r="O3000" i="3"/>
  <c r="P2999" i="3"/>
  <c r="O2999" i="3"/>
  <c r="P2998" i="3"/>
  <c r="O2998" i="3"/>
  <c r="P2997" i="3"/>
  <c r="O2997" i="3"/>
  <c r="P2996" i="3"/>
  <c r="O2996" i="3"/>
  <c r="P2995" i="3"/>
  <c r="O2995" i="3"/>
  <c r="P2994" i="3"/>
  <c r="O2994" i="3"/>
  <c r="P2993" i="3"/>
  <c r="O2993" i="3"/>
  <c r="P2992" i="3"/>
  <c r="O2992" i="3"/>
  <c r="P2991" i="3"/>
  <c r="O2991" i="3"/>
  <c r="P2990" i="3"/>
  <c r="O2990" i="3"/>
  <c r="P2989" i="3"/>
  <c r="O2989" i="3"/>
  <c r="P2988" i="3"/>
  <c r="O2988" i="3"/>
  <c r="P2987" i="3"/>
  <c r="O2987" i="3"/>
  <c r="P2986" i="3"/>
  <c r="O2986" i="3"/>
  <c r="P2985" i="3"/>
  <c r="O2985" i="3"/>
  <c r="P2984" i="3"/>
  <c r="O2984" i="3"/>
  <c r="P2983" i="3"/>
  <c r="O2983" i="3"/>
  <c r="P2982" i="3"/>
  <c r="O2982" i="3"/>
  <c r="P2981" i="3"/>
  <c r="O2981" i="3"/>
  <c r="P2980" i="3"/>
  <c r="O2980" i="3"/>
  <c r="P2979" i="3"/>
  <c r="O2979" i="3"/>
  <c r="P2978" i="3"/>
  <c r="O2978" i="3"/>
  <c r="P2977" i="3"/>
  <c r="O2977" i="3"/>
  <c r="P2976" i="3"/>
  <c r="O2976" i="3"/>
  <c r="P2975" i="3"/>
  <c r="O2975" i="3"/>
  <c r="P2974" i="3"/>
  <c r="O2974" i="3"/>
  <c r="P2973" i="3"/>
  <c r="O2973" i="3"/>
  <c r="P2972" i="3"/>
  <c r="O2972" i="3"/>
  <c r="P2971" i="3"/>
  <c r="O2971" i="3"/>
  <c r="P2970" i="3"/>
  <c r="O2970" i="3"/>
  <c r="P2969" i="3"/>
  <c r="O2969" i="3"/>
  <c r="P2968" i="3"/>
  <c r="O2968" i="3"/>
  <c r="P2967" i="3"/>
  <c r="O2967" i="3"/>
  <c r="P2966" i="3"/>
  <c r="O2966" i="3"/>
  <c r="P2965" i="3"/>
  <c r="O2965" i="3"/>
  <c r="P2964" i="3"/>
  <c r="O2964" i="3"/>
  <c r="P2963" i="3"/>
  <c r="O2963" i="3"/>
  <c r="P2962" i="3"/>
  <c r="O2962" i="3"/>
  <c r="P2961" i="3"/>
  <c r="O2961" i="3"/>
  <c r="P2960" i="3"/>
  <c r="O2960" i="3"/>
  <c r="P2959" i="3"/>
  <c r="O2959" i="3"/>
  <c r="P2958" i="3"/>
  <c r="O2958" i="3"/>
  <c r="P2957" i="3"/>
  <c r="O2957" i="3"/>
  <c r="P2956" i="3"/>
  <c r="O2956" i="3"/>
  <c r="P2955" i="3"/>
  <c r="O2955" i="3"/>
  <c r="P2954" i="3"/>
  <c r="O2954" i="3"/>
  <c r="P2953" i="3"/>
  <c r="O2953" i="3"/>
  <c r="P2952" i="3"/>
  <c r="O2952" i="3"/>
  <c r="P2951" i="3"/>
  <c r="O2951" i="3"/>
  <c r="P2950" i="3"/>
  <c r="O2950" i="3"/>
  <c r="P2949" i="3"/>
  <c r="O2949" i="3"/>
  <c r="P2948" i="3"/>
  <c r="O2948" i="3"/>
  <c r="P2947" i="3"/>
  <c r="O2947" i="3"/>
  <c r="P2946" i="3"/>
  <c r="O2946" i="3"/>
  <c r="P2945" i="3"/>
  <c r="O2945" i="3"/>
  <c r="P2944" i="3"/>
  <c r="O2944" i="3"/>
  <c r="P2943" i="3"/>
  <c r="O2943" i="3"/>
  <c r="P2942" i="3"/>
  <c r="O2942" i="3"/>
  <c r="P2941" i="3"/>
  <c r="O2941" i="3"/>
  <c r="P2940" i="3"/>
  <c r="O2940" i="3"/>
  <c r="P2939" i="3"/>
  <c r="O2939" i="3"/>
  <c r="P2938" i="3"/>
  <c r="O2938" i="3"/>
  <c r="P2937" i="3"/>
  <c r="O2937" i="3"/>
  <c r="P2936" i="3"/>
  <c r="O2936" i="3"/>
  <c r="P2935" i="3"/>
  <c r="O2935" i="3"/>
  <c r="P2934" i="3"/>
  <c r="O2934" i="3"/>
  <c r="P2933" i="3"/>
  <c r="O2933" i="3"/>
  <c r="P2932" i="3"/>
  <c r="O2932" i="3"/>
  <c r="P2931" i="3"/>
  <c r="O2931" i="3"/>
  <c r="P2930" i="3"/>
  <c r="O2930" i="3"/>
  <c r="P2929" i="3"/>
  <c r="O2929" i="3"/>
  <c r="P2928" i="3"/>
  <c r="O2928" i="3"/>
  <c r="P2927" i="3"/>
  <c r="O2927" i="3"/>
  <c r="P2926" i="3"/>
  <c r="O2926" i="3"/>
  <c r="P2925" i="3"/>
  <c r="O2925" i="3"/>
  <c r="P2924" i="3"/>
  <c r="O2924" i="3"/>
  <c r="P2923" i="3"/>
  <c r="O2923" i="3"/>
  <c r="P2922" i="3"/>
  <c r="O2922" i="3"/>
  <c r="P2921" i="3"/>
  <c r="O2921" i="3"/>
  <c r="P2920" i="3"/>
  <c r="O2920" i="3"/>
  <c r="P2919" i="3"/>
  <c r="O2919" i="3"/>
  <c r="P2918" i="3"/>
  <c r="O2918" i="3"/>
  <c r="P2917" i="3"/>
  <c r="O2917" i="3"/>
  <c r="P2916" i="3"/>
  <c r="O2916" i="3"/>
  <c r="P2915" i="3"/>
  <c r="O2915" i="3"/>
  <c r="P2914" i="3"/>
  <c r="O2914" i="3"/>
  <c r="P2913" i="3"/>
  <c r="O2913" i="3"/>
  <c r="P2912" i="3"/>
  <c r="O2912" i="3"/>
  <c r="P2911" i="3"/>
  <c r="O2911" i="3"/>
  <c r="P2910" i="3"/>
  <c r="O2910" i="3"/>
  <c r="P2909" i="3"/>
  <c r="O2909" i="3"/>
  <c r="P2908" i="3"/>
  <c r="O2908" i="3"/>
  <c r="P2907" i="3"/>
  <c r="O2907" i="3"/>
  <c r="P2906" i="3"/>
  <c r="O2906" i="3"/>
  <c r="P2905" i="3"/>
  <c r="O2905" i="3"/>
  <c r="P2904" i="3"/>
  <c r="O2904" i="3"/>
  <c r="P2903" i="3"/>
  <c r="O2903" i="3"/>
  <c r="P2902" i="3"/>
  <c r="O2902" i="3"/>
  <c r="P2901" i="3"/>
  <c r="O2901" i="3"/>
  <c r="P2900" i="3"/>
  <c r="O2900" i="3"/>
  <c r="P2899" i="3"/>
  <c r="O2899" i="3"/>
  <c r="P2898" i="3"/>
  <c r="O2898" i="3"/>
  <c r="P2897" i="3"/>
  <c r="O2897" i="3"/>
  <c r="P2896" i="3"/>
  <c r="O2896" i="3"/>
  <c r="P2895" i="3"/>
  <c r="O2895" i="3"/>
  <c r="P2894" i="3"/>
  <c r="O2894" i="3"/>
  <c r="P2893" i="3"/>
  <c r="O2893" i="3"/>
  <c r="P2892" i="3"/>
  <c r="O2892" i="3"/>
  <c r="P2891" i="3"/>
  <c r="O2891" i="3"/>
  <c r="P2890" i="3"/>
  <c r="O2890" i="3"/>
  <c r="P2889" i="3"/>
  <c r="O2889" i="3"/>
  <c r="P2888" i="3"/>
  <c r="O2888" i="3"/>
  <c r="P2887" i="3"/>
  <c r="O2887" i="3"/>
  <c r="P2886" i="3"/>
  <c r="O2886" i="3"/>
  <c r="P2885" i="3"/>
  <c r="O2885" i="3"/>
  <c r="P2884" i="3"/>
  <c r="O2884" i="3"/>
  <c r="P2883" i="3"/>
  <c r="O2883" i="3"/>
  <c r="P2882" i="3"/>
  <c r="O2882" i="3"/>
  <c r="P2881" i="3"/>
  <c r="O2881" i="3"/>
  <c r="P2880" i="3"/>
  <c r="O2880" i="3"/>
  <c r="P2879" i="3"/>
  <c r="O2879" i="3"/>
  <c r="P2878" i="3"/>
  <c r="O2878" i="3"/>
  <c r="P2877" i="3"/>
  <c r="O2877" i="3"/>
  <c r="P2876" i="3"/>
  <c r="O2876" i="3"/>
  <c r="P2875" i="3"/>
  <c r="O2875" i="3"/>
  <c r="P2874" i="3"/>
  <c r="O2874" i="3"/>
  <c r="P2873" i="3"/>
  <c r="O2873" i="3"/>
  <c r="P2872" i="3"/>
  <c r="O2872" i="3"/>
  <c r="P2871" i="3"/>
  <c r="O2871" i="3"/>
  <c r="P2870" i="3"/>
  <c r="O2870" i="3"/>
  <c r="P2869" i="3"/>
  <c r="O2869" i="3"/>
  <c r="P2868" i="3"/>
  <c r="O2868" i="3"/>
  <c r="P2867" i="3"/>
  <c r="O2867" i="3"/>
  <c r="P2866" i="3"/>
  <c r="O2866" i="3"/>
  <c r="P2865" i="3"/>
  <c r="O2865" i="3"/>
  <c r="P2864" i="3"/>
  <c r="O2864" i="3"/>
  <c r="P2863" i="3"/>
  <c r="O2863" i="3"/>
  <c r="P2862" i="3"/>
  <c r="O2862" i="3"/>
  <c r="P2861" i="3"/>
  <c r="O2861" i="3"/>
  <c r="P2860" i="3"/>
  <c r="O2860" i="3"/>
  <c r="P2859" i="3"/>
  <c r="O2859" i="3"/>
  <c r="P2858" i="3"/>
  <c r="O2858" i="3"/>
  <c r="P2857" i="3"/>
  <c r="O2857" i="3"/>
  <c r="P2856" i="3"/>
  <c r="O2856" i="3"/>
  <c r="P2855" i="3"/>
  <c r="O2855" i="3"/>
  <c r="P2854" i="3"/>
  <c r="O2854" i="3"/>
  <c r="P2853" i="3"/>
  <c r="O2853" i="3"/>
  <c r="P2852" i="3"/>
  <c r="O2852" i="3"/>
  <c r="P2851" i="3"/>
  <c r="O2851" i="3"/>
  <c r="P2850" i="3"/>
  <c r="O2850" i="3"/>
  <c r="P2849" i="3"/>
  <c r="O2849" i="3"/>
  <c r="P2848" i="3"/>
  <c r="O2848" i="3"/>
  <c r="P2847" i="3"/>
  <c r="O2847" i="3"/>
  <c r="P2846" i="3"/>
  <c r="O2846" i="3"/>
  <c r="P2845" i="3"/>
  <c r="O2845" i="3"/>
  <c r="P2844" i="3"/>
  <c r="O2844" i="3"/>
  <c r="P2843" i="3"/>
  <c r="O2843" i="3"/>
  <c r="P2842" i="3"/>
  <c r="O2842" i="3"/>
  <c r="P2841" i="3"/>
  <c r="O2841" i="3"/>
  <c r="P2840" i="3"/>
  <c r="O2840" i="3"/>
  <c r="P2839" i="3"/>
  <c r="O2839" i="3"/>
  <c r="P2838" i="3"/>
  <c r="O2838" i="3"/>
  <c r="P2837" i="3"/>
  <c r="O2837" i="3"/>
  <c r="P2836" i="3"/>
  <c r="O2836" i="3"/>
  <c r="P2835" i="3"/>
  <c r="O2835" i="3"/>
  <c r="P2834" i="3"/>
  <c r="O2834" i="3"/>
  <c r="P2833" i="3"/>
  <c r="O2833" i="3"/>
  <c r="P2832" i="3"/>
  <c r="O2832" i="3"/>
  <c r="P2831" i="3"/>
  <c r="O2831" i="3"/>
  <c r="P2830" i="3"/>
  <c r="O2830" i="3"/>
  <c r="P2829" i="3"/>
  <c r="O2829" i="3"/>
  <c r="P2828" i="3"/>
  <c r="O2828" i="3"/>
  <c r="P2827" i="3"/>
  <c r="O2827" i="3"/>
  <c r="P2826" i="3"/>
  <c r="O2826" i="3"/>
  <c r="P2825" i="3"/>
  <c r="O2825" i="3"/>
  <c r="P2824" i="3"/>
  <c r="O2824" i="3"/>
  <c r="P2823" i="3"/>
  <c r="O2823" i="3"/>
  <c r="P2822" i="3"/>
  <c r="O2822" i="3"/>
  <c r="P2821" i="3"/>
  <c r="O2821" i="3"/>
  <c r="P2820" i="3"/>
  <c r="O2820" i="3"/>
  <c r="P2819" i="3"/>
  <c r="O2819" i="3"/>
  <c r="P2818" i="3"/>
  <c r="O2818" i="3"/>
  <c r="P2817" i="3"/>
  <c r="O2817" i="3"/>
  <c r="P2816" i="3"/>
  <c r="O2816" i="3"/>
  <c r="P2815" i="3"/>
  <c r="O2815" i="3"/>
  <c r="P2814" i="3"/>
  <c r="O2814" i="3"/>
  <c r="P2813" i="3"/>
  <c r="O2813" i="3"/>
  <c r="P2812" i="3"/>
  <c r="O2812" i="3"/>
  <c r="P2811" i="3"/>
  <c r="O2811" i="3"/>
  <c r="P2810" i="3"/>
  <c r="O2810" i="3"/>
  <c r="P2809" i="3"/>
  <c r="O2809" i="3"/>
  <c r="P2808" i="3"/>
  <c r="O2808" i="3"/>
  <c r="P2807" i="3"/>
  <c r="O2807" i="3"/>
  <c r="P2806" i="3"/>
  <c r="O2806" i="3"/>
  <c r="P2805" i="3"/>
  <c r="O2805" i="3"/>
  <c r="P2804" i="3"/>
  <c r="O2804" i="3"/>
  <c r="P2803" i="3"/>
  <c r="O2803" i="3"/>
  <c r="P2802" i="3"/>
  <c r="O2802" i="3"/>
  <c r="P2801" i="3"/>
  <c r="O2801" i="3"/>
  <c r="P2800" i="3"/>
  <c r="O2800" i="3"/>
  <c r="P2799" i="3"/>
  <c r="O2799" i="3"/>
  <c r="P2798" i="3"/>
  <c r="O2798" i="3"/>
  <c r="P2797" i="3"/>
  <c r="O2797" i="3"/>
  <c r="P2796" i="3"/>
  <c r="O2796" i="3"/>
  <c r="P2795" i="3"/>
  <c r="O2795" i="3"/>
  <c r="P2794" i="3"/>
  <c r="O2794" i="3"/>
  <c r="P2793" i="3"/>
  <c r="O2793" i="3"/>
  <c r="P2792" i="3"/>
  <c r="O2792" i="3"/>
  <c r="P2791" i="3"/>
  <c r="O2791" i="3"/>
  <c r="P2790" i="3"/>
  <c r="O2790" i="3"/>
  <c r="P2789" i="3"/>
  <c r="O2789" i="3"/>
  <c r="P2788" i="3"/>
  <c r="O2788" i="3"/>
  <c r="P2787" i="3"/>
  <c r="O2787" i="3"/>
  <c r="P2786" i="3"/>
  <c r="O2786" i="3"/>
  <c r="P2785" i="3"/>
  <c r="O2785" i="3"/>
  <c r="P2784" i="3"/>
  <c r="O2784" i="3"/>
  <c r="P2783" i="3"/>
  <c r="O2783" i="3"/>
  <c r="P2782" i="3"/>
  <c r="O2782" i="3"/>
  <c r="P2781" i="3"/>
  <c r="O2781" i="3"/>
  <c r="P2780" i="3"/>
  <c r="O2780" i="3"/>
  <c r="P2779" i="3"/>
  <c r="O2779" i="3"/>
  <c r="P2778" i="3"/>
  <c r="O2778" i="3"/>
  <c r="P2777" i="3"/>
  <c r="O2777" i="3"/>
  <c r="P2776" i="3"/>
  <c r="O2776" i="3"/>
  <c r="P2775" i="3"/>
  <c r="O2775" i="3"/>
  <c r="P2774" i="3"/>
  <c r="O2774" i="3"/>
  <c r="P2773" i="3"/>
  <c r="O2773" i="3"/>
  <c r="P2772" i="3"/>
  <c r="O2772" i="3"/>
  <c r="P2771" i="3"/>
  <c r="O2771" i="3"/>
  <c r="P2770" i="3"/>
  <c r="O2770" i="3"/>
  <c r="P2769" i="3"/>
  <c r="O2769" i="3"/>
  <c r="P2768" i="3"/>
  <c r="O2768" i="3"/>
  <c r="P2767" i="3"/>
  <c r="O2767" i="3"/>
  <c r="P2766" i="3"/>
  <c r="O2766" i="3"/>
  <c r="P2765" i="3"/>
  <c r="O2765" i="3"/>
  <c r="P2764" i="3"/>
  <c r="O2764" i="3"/>
  <c r="P2763" i="3"/>
  <c r="O2763" i="3"/>
  <c r="P2762" i="3"/>
  <c r="O2762" i="3"/>
  <c r="P2761" i="3"/>
  <c r="O2761" i="3"/>
  <c r="P2760" i="3"/>
  <c r="O2760" i="3"/>
  <c r="P2759" i="3"/>
  <c r="O2759" i="3"/>
  <c r="P2758" i="3"/>
  <c r="O2758" i="3"/>
  <c r="P2757" i="3"/>
  <c r="O2757" i="3"/>
  <c r="P2756" i="3"/>
  <c r="O2756" i="3"/>
  <c r="P2755" i="3"/>
  <c r="O2755" i="3"/>
  <c r="P2754" i="3"/>
  <c r="O2754" i="3"/>
  <c r="P2753" i="3"/>
  <c r="O2753" i="3"/>
  <c r="P2752" i="3"/>
  <c r="O2752" i="3"/>
  <c r="P2751" i="3"/>
  <c r="O2751" i="3"/>
  <c r="P2750" i="3"/>
  <c r="O2750" i="3"/>
  <c r="P2749" i="3"/>
  <c r="O2749" i="3"/>
  <c r="P2748" i="3"/>
  <c r="O2748" i="3"/>
  <c r="P2747" i="3"/>
  <c r="O2747" i="3"/>
  <c r="P2746" i="3"/>
  <c r="O2746" i="3"/>
  <c r="P2745" i="3"/>
  <c r="O2745" i="3"/>
  <c r="P2744" i="3"/>
  <c r="O2744" i="3"/>
  <c r="P2743" i="3"/>
  <c r="O2743" i="3"/>
  <c r="P2742" i="3"/>
  <c r="O2742" i="3"/>
  <c r="P2741" i="3"/>
  <c r="O2741" i="3"/>
  <c r="P2740" i="3"/>
  <c r="O2740" i="3"/>
  <c r="P2739" i="3"/>
  <c r="O2739" i="3"/>
  <c r="P2738" i="3"/>
  <c r="O2738" i="3"/>
  <c r="P2737" i="3"/>
  <c r="O2737" i="3"/>
  <c r="P2736" i="3"/>
  <c r="O2736" i="3"/>
  <c r="P2735" i="3"/>
  <c r="O2735" i="3"/>
  <c r="P2734" i="3"/>
  <c r="O2734" i="3"/>
  <c r="P2733" i="3"/>
  <c r="O2733" i="3"/>
  <c r="P2732" i="3"/>
  <c r="O2732" i="3"/>
  <c r="P2731" i="3"/>
  <c r="O2731" i="3"/>
  <c r="P2730" i="3"/>
  <c r="O2730" i="3"/>
  <c r="P2729" i="3"/>
  <c r="O2729" i="3"/>
  <c r="P2728" i="3"/>
  <c r="O2728" i="3"/>
  <c r="P2727" i="3"/>
  <c r="O2727" i="3"/>
  <c r="P2726" i="3"/>
  <c r="O2726" i="3"/>
  <c r="P2725" i="3"/>
  <c r="O2725" i="3"/>
  <c r="P2724" i="3"/>
  <c r="O2724" i="3"/>
  <c r="P2723" i="3"/>
  <c r="O2723" i="3"/>
  <c r="P2722" i="3"/>
  <c r="O2722" i="3"/>
  <c r="P2721" i="3"/>
  <c r="O2721" i="3"/>
  <c r="P2720" i="3"/>
  <c r="O2720" i="3"/>
  <c r="P2719" i="3"/>
  <c r="O2719" i="3"/>
  <c r="P2718" i="3"/>
  <c r="O2718" i="3"/>
  <c r="P2717" i="3"/>
  <c r="O2717" i="3"/>
  <c r="P2716" i="3"/>
  <c r="O2716" i="3"/>
  <c r="P2715" i="3"/>
  <c r="O2715" i="3"/>
  <c r="P2714" i="3"/>
  <c r="O2714" i="3"/>
  <c r="P2713" i="3"/>
  <c r="O2713" i="3"/>
  <c r="P2712" i="3"/>
  <c r="O2712" i="3"/>
  <c r="P2711" i="3"/>
  <c r="O2711" i="3"/>
  <c r="P2710" i="3"/>
  <c r="O2710" i="3"/>
  <c r="P2709" i="3"/>
  <c r="O2709" i="3"/>
  <c r="P2708" i="3"/>
  <c r="O2708" i="3"/>
  <c r="P2707" i="3"/>
  <c r="O2707" i="3"/>
  <c r="P2706" i="3"/>
  <c r="O2706" i="3"/>
  <c r="P2705" i="3"/>
  <c r="O2705" i="3"/>
  <c r="P2704" i="3"/>
  <c r="O2704" i="3"/>
  <c r="P2703" i="3"/>
  <c r="O2703" i="3"/>
  <c r="P2702" i="3"/>
  <c r="O2702" i="3"/>
  <c r="P2701" i="3"/>
  <c r="O2701" i="3"/>
  <c r="P2700" i="3"/>
  <c r="O2700" i="3"/>
  <c r="P2699" i="3"/>
  <c r="O2699" i="3"/>
  <c r="P2698" i="3"/>
  <c r="O2698" i="3"/>
  <c r="P2697" i="3"/>
  <c r="O2697" i="3"/>
  <c r="P2696" i="3"/>
  <c r="O2696" i="3"/>
  <c r="P2695" i="3"/>
  <c r="O2695" i="3"/>
  <c r="P2694" i="3"/>
  <c r="O2694" i="3"/>
  <c r="P2693" i="3"/>
  <c r="O2693" i="3"/>
  <c r="P2692" i="3"/>
  <c r="O2692" i="3"/>
  <c r="P2691" i="3"/>
  <c r="O2691" i="3"/>
  <c r="P2690" i="3"/>
  <c r="O2690" i="3"/>
  <c r="P2689" i="3"/>
  <c r="O2689" i="3"/>
  <c r="P2688" i="3"/>
  <c r="O2688" i="3"/>
  <c r="P2687" i="3"/>
  <c r="O2687" i="3"/>
  <c r="P2686" i="3"/>
  <c r="O2686" i="3"/>
  <c r="P2685" i="3"/>
  <c r="O2685" i="3"/>
  <c r="P2684" i="3"/>
  <c r="O2684" i="3"/>
  <c r="P2683" i="3"/>
  <c r="O2683" i="3"/>
  <c r="P2682" i="3"/>
  <c r="O2682" i="3"/>
  <c r="P2681" i="3"/>
  <c r="O2681" i="3"/>
  <c r="P2680" i="3"/>
  <c r="O2680" i="3"/>
  <c r="P2679" i="3"/>
  <c r="O2679" i="3"/>
  <c r="P2678" i="3"/>
  <c r="O2678" i="3"/>
  <c r="P2677" i="3"/>
  <c r="O2677" i="3"/>
  <c r="P2676" i="3"/>
  <c r="O2676" i="3"/>
  <c r="P2675" i="3"/>
  <c r="O2675" i="3"/>
  <c r="P2674" i="3"/>
  <c r="O2674" i="3"/>
  <c r="P2673" i="3"/>
  <c r="O2673" i="3"/>
  <c r="P2672" i="3"/>
  <c r="O2672" i="3"/>
  <c r="P2671" i="3"/>
  <c r="O2671" i="3"/>
  <c r="P2670" i="3"/>
  <c r="O2670" i="3"/>
  <c r="P2669" i="3"/>
  <c r="O2669" i="3"/>
  <c r="P2668" i="3"/>
  <c r="O2668" i="3"/>
  <c r="P2667" i="3"/>
  <c r="O2667" i="3"/>
  <c r="P2666" i="3"/>
  <c r="O2666" i="3"/>
  <c r="P2665" i="3"/>
  <c r="O2665" i="3"/>
  <c r="P2664" i="3"/>
  <c r="O2664" i="3"/>
  <c r="P2663" i="3"/>
  <c r="O2663" i="3"/>
  <c r="P2662" i="3"/>
  <c r="O2662" i="3"/>
  <c r="P2661" i="3"/>
  <c r="O2661" i="3"/>
  <c r="P2660" i="3"/>
  <c r="O2660" i="3"/>
  <c r="P2659" i="3"/>
  <c r="O2659" i="3"/>
  <c r="P2658" i="3"/>
  <c r="O2658" i="3"/>
  <c r="P2657" i="3"/>
  <c r="O2657" i="3"/>
  <c r="P2656" i="3"/>
  <c r="O2656" i="3"/>
  <c r="P2655" i="3"/>
  <c r="O2655" i="3"/>
  <c r="P2654" i="3"/>
  <c r="O2654" i="3"/>
  <c r="P2653" i="3"/>
  <c r="O2653" i="3"/>
  <c r="P2652" i="3"/>
  <c r="O2652" i="3"/>
  <c r="P2651" i="3"/>
  <c r="O2651" i="3"/>
  <c r="P2650" i="3"/>
  <c r="O2650" i="3"/>
  <c r="P2649" i="3"/>
  <c r="O2649" i="3"/>
  <c r="P2648" i="3"/>
  <c r="O2648" i="3"/>
  <c r="P2647" i="3"/>
  <c r="O2647" i="3"/>
  <c r="P2646" i="3"/>
  <c r="O2646" i="3"/>
  <c r="P2645" i="3"/>
  <c r="O2645" i="3"/>
  <c r="P2644" i="3"/>
  <c r="O2644" i="3"/>
  <c r="P2643" i="3"/>
  <c r="O2643" i="3"/>
  <c r="P2642" i="3"/>
  <c r="O2642" i="3"/>
  <c r="P2641" i="3"/>
  <c r="O2641" i="3"/>
  <c r="P2640" i="3"/>
  <c r="O2640" i="3"/>
  <c r="P2639" i="3"/>
  <c r="O2639" i="3"/>
  <c r="P2638" i="3"/>
  <c r="O2638" i="3"/>
  <c r="P2637" i="3"/>
  <c r="O2637" i="3"/>
  <c r="P2636" i="3"/>
  <c r="O2636" i="3"/>
  <c r="P2635" i="3"/>
  <c r="O2635" i="3"/>
  <c r="P2634" i="3"/>
  <c r="O2634" i="3"/>
  <c r="P2633" i="3"/>
  <c r="O2633" i="3"/>
  <c r="P2632" i="3"/>
  <c r="O2632" i="3"/>
  <c r="P2631" i="3"/>
  <c r="O2631" i="3"/>
  <c r="P2630" i="3"/>
  <c r="O2630" i="3"/>
  <c r="P2629" i="3"/>
  <c r="O2629" i="3"/>
  <c r="P2628" i="3"/>
  <c r="O2628" i="3"/>
  <c r="P2627" i="3"/>
  <c r="O2627" i="3"/>
  <c r="P2626" i="3"/>
  <c r="O2626" i="3"/>
  <c r="P2625" i="3"/>
  <c r="O2625" i="3"/>
  <c r="P2624" i="3"/>
  <c r="O2624" i="3"/>
  <c r="P2623" i="3"/>
  <c r="O2623" i="3"/>
  <c r="P2622" i="3"/>
  <c r="O2622" i="3"/>
  <c r="P2621" i="3"/>
  <c r="O2621" i="3"/>
  <c r="P2620" i="3"/>
  <c r="O2620" i="3"/>
  <c r="P2619" i="3"/>
  <c r="O2619" i="3"/>
  <c r="P2618" i="3"/>
  <c r="O2618" i="3"/>
  <c r="P2617" i="3"/>
  <c r="O2617" i="3"/>
  <c r="P2616" i="3"/>
  <c r="O2616" i="3"/>
  <c r="P2615" i="3"/>
  <c r="O2615" i="3"/>
  <c r="P2614" i="3"/>
  <c r="O2614" i="3"/>
  <c r="P2613" i="3"/>
  <c r="O2613" i="3"/>
  <c r="P2612" i="3"/>
  <c r="O2612" i="3"/>
  <c r="P2611" i="3"/>
  <c r="O2611" i="3"/>
  <c r="P2610" i="3"/>
  <c r="O2610" i="3"/>
  <c r="P2609" i="3"/>
  <c r="O2609" i="3"/>
  <c r="P2608" i="3"/>
  <c r="O2608" i="3"/>
  <c r="P2607" i="3"/>
  <c r="O2607" i="3"/>
  <c r="P2606" i="3"/>
  <c r="O2606" i="3"/>
  <c r="P2605" i="3"/>
  <c r="O2605" i="3"/>
  <c r="P2604" i="3"/>
  <c r="O2604" i="3"/>
  <c r="P2603" i="3"/>
  <c r="O2603" i="3"/>
  <c r="P2602" i="3"/>
  <c r="O2602" i="3"/>
  <c r="P2601" i="3"/>
  <c r="O2601" i="3"/>
  <c r="P2600" i="3"/>
  <c r="O2600" i="3"/>
  <c r="P2599" i="3"/>
  <c r="O2599" i="3"/>
  <c r="P2598" i="3"/>
  <c r="O2598" i="3"/>
  <c r="P2597" i="3"/>
  <c r="O2597" i="3"/>
  <c r="P2596" i="3"/>
  <c r="O2596" i="3"/>
  <c r="P2595" i="3"/>
  <c r="O2595" i="3"/>
  <c r="P2594" i="3"/>
  <c r="O2594" i="3"/>
  <c r="P2593" i="3"/>
  <c r="O2593" i="3"/>
  <c r="P2592" i="3"/>
  <c r="O2592" i="3"/>
  <c r="P2591" i="3"/>
  <c r="O2591" i="3"/>
  <c r="P2590" i="3"/>
  <c r="O2590" i="3"/>
  <c r="P2589" i="3"/>
  <c r="O2589" i="3"/>
  <c r="P2588" i="3"/>
  <c r="O2588" i="3"/>
  <c r="P2587" i="3"/>
  <c r="O2587" i="3"/>
  <c r="P2586" i="3"/>
  <c r="O2586" i="3"/>
  <c r="P2585" i="3"/>
  <c r="O2585" i="3"/>
  <c r="P2584" i="3"/>
  <c r="O2584" i="3"/>
  <c r="P2583" i="3"/>
  <c r="O2583" i="3"/>
  <c r="P2582" i="3"/>
  <c r="O2582" i="3"/>
  <c r="P2581" i="3"/>
  <c r="O2581" i="3"/>
  <c r="P2580" i="3"/>
  <c r="O2580" i="3"/>
  <c r="P2579" i="3"/>
  <c r="O2579" i="3"/>
  <c r="P2578" i="3"/>
  <c r="O2578" i="3"/>
  <c r="P2577" i="3"/>
  <c r="O2577" i="3"/>
  <c r="P2576" i="3"/>
  <c r="O2576" i="3"/>
  <c r="P2575" i="3"/>
  <c r="O2575" i="3"/>
  <c r="P2574" i="3"/>
  <c r="O2574" i="3"/>
  <c r="P2573" i="3"/>
  <c r="O2573" i="3"/>
  <c r="P2572" i="3"/>
  <c r="O2572" i="3"/>
  <c r="P2571" i="3"/>
  <c r="O2571" i="3"/>
  <c r="P2570" i="3"/>
  <c r="O2570" i="3"/>
  <c r="P2569" i="3"/>
  <c r="O2569" i="3"/>
  <c r="P2568" i="3"/>
  <c r="O2568" i="3"/>
  <c r="P2567" i="3"/>
  <c r="O2567" i="3"/>
  <c r="P2566" i="3"/>
  <c r="O2566" i="3"/>
  <c r="P2565" i="3"/>
  <c r="O2565" i="3"/>
  <c r="P2564" i="3"/>
  <c r="O2564" i="3"/>
  <c r="P2563" i="3"/>
  <c r="O2563" i="3"/>
  <c r="P2562" i="3"/>
  <c r="O2562" i="3"/>
  <c r="P2561" i="3"/>
  <c r="O2561" i="3"/>
  <c r="P2560" i="3"/>
  <c r="O2560" i="3"/>
  <c r="P2559" i="3"/>
  <c r="O2559" i="3"/>
  <c r="P2558" i="3"/>
  <c r="O2558" i="3"/>
  <c r="P2557" i="3"/>
  <c r="O2557" i="3"/>
  <c r="P2556" i="3"/>
  <c r="O2556" i="3"/>
  <c r="P2555" i="3"/>
  <c r="O2555" i="3"/>
  <c r="P2554" i="3"/>
  <c r="O2554" i="3"/>
  <c r="P2553" i="3"/>
  <c r="O2553" i="3"/>
  <c r="P2552" i="3"/>
  <c r="O2552" i="3"/>
  <c r="P2551" i="3"/>
  <c r="O2551" i="3"/>
  <c r="P2550" i="3"/>
  <c r="O2550" i="3"/>
  <c r="P2549" i="3"/>
  <c r="O2549" i="3"/>
  <c r="P2548" i="3"/>
  <c r="O2548" i="3"/>
  <c r="P2547" i="3"/>
  <c r="O2547" i="3"/>
  <c r="P2546" i="3"/>
  <c r="O2546" i="3"/>
  <c r="P2545" i="3"/>
  <c r="O2545" i="3"/>
  <c r="P2544" i="3"/>
  <c r="O2544" i="3"/>
  <c r="P2543" i="3"/>
  <c r="O2543" i="3"/>
  <c r="P2542" i="3"/>
  <c r="O2542" i="3"/>
  <c r="P2541" i="3"/>
  <c r="O2541" i="3"/>
  <c r="P2540" i="3"/>
  <c r="O2540" i="3"/>
  <c r="P2539" i="3"/>
  <c r="O2539" i="3"/>
  <c r="P2538" i="3"/>
  <c r="O2538" i="3"/>
  <c r="P2537" i="3"/>
  <c r="O2537" i="3"/>
  <c r="P2536" i="3"/>
  <c r="O2536" i="3"/>
  <c r="P2535" i="3"/>
  <c r="O2535" i="3"/>
  <c r="P2534" i="3"/>
  <c r="O2534" i="3"/>
  <c r="P2533" i="3"/>
  <c r="O2533" i="3"/>
  <c r="P2532" i="3"/>
  <c r="O2532" i="3"/>
  <c r="P2531" i="3"/>
  <c r="O2531" i="3"/>
  <c r="P2530" i="3"/>
  <c r="O2530" i="3"/>
  <c r="P2529" i="3"/>
  <c r="O2529" i="3"/>
  <c r="P2528" i="3"/>
  <c r="O2528" i="3"/>
  <c r="P2527" i="3"/>
  <c r="O2527" i="3"/>
  <c r="P2526" i="3"/>
  <c r="O2526" i="3"/>
  <c r="P2525" i="3"/>
  <c r="O2525" i="3"/>
  <c r="P2524" i="3"/>
  <c r="O2524" i="3"/>
  <c r="P2523" i="3"/>
  <c r="O2523" i="3"/>
  <c r="P2522" i="3"/>
  <c r="O2522" i="3"/>
  <c r="P2521" i="3"/>
  <c r="O2521" i="3"/>
  <c r="P2520" i="3"/>
  <c r="O2520" i="3"/>
  <c r="P2519" i="3"/>
  <c r="O2519" i="3"/>
  <c r="P2518" i="3"/>
  <c r="O2518" i="3"/>
  <c r="P2517" i="3"/>
  <c r="O2517" i="3"/>
  <c r="P2516" i="3"/>
  <c r="O2516" i="3"/>
  <c r="P2515" i="3"/>
  <c r="O2515" i="3"/>
  <c r="P2514" i="3"/>
  <c r="O2514" i="3"/>
  <c r="P2513" i="3"/>
  <c r="O2513" i="3"/>
  <c r="P2512" i="3"/>
  <c r="O2512" i="3"/>
  <c r="P2511" i="3"/>
  <c r="O2511" i="3"/>
  <c r="P2510" i="3"/>
  <c r="O2510" i="3"/>
  <c r="P2509" i="3"/>
  <c r="O2509" i="3"/>
  <c r="P2508" i="3"/>
  <c r="O2508" i="3"/>
  <c r="P2507" i="3"/>
  <c r="O2507" i="3"/>
  <c r="P2506" i="3"/>
  <c r="O2506" i="3"/>
  <c r="P2505" i="3"/>
  <c r="O2505" i="3"/>
  <c r="P2504" i="3"/>
  <c r="O2504" i="3"/>
  <c r="P2503" i="3"/>
  <c r="O2503" i="3"/>
  <c r="P2502" i="3"/>
  <c r="O2502" i="3"/>
  <c r="P2501" i="3"/>
  <c r="O2501" i="3"/>
  <c r="P2500" i="3"/>
  <c r="O2500" i="3"/>
  <c r="P2499" i="3"/>
  <c r="O2499" i="3"/>
  <c r="P2498" i="3"/>
  <c r="O2498" i="3"/>
  <c r="P2497" i="3"/>
  <c r="O2497" i="3"/>
  <c r="P2496" i="3"/>
  <c r="O2496" i="3"/>
  <c r="P2495" i="3"/>
  <c r="O2495" i="3"/>
  <c r="P2494" i="3"/>
  <c r="O2494" i="3"/>
  <c r="P2493" i="3"/>
  <c r="O2493" i="3"/>
  <c r="P2492" i="3"/>
  <c r="O2492" i="3"/>
  <c r="P2491" i="3"/>
  <c r="O2491" i="3"/>
  <c r="P2490" i="3"/>
  <c r="O2490" i="3"/>
  <c r="P2489" i="3"/>
  <c r="O2489" i="3"/>
  <c r="P2488" i="3"/>
  <c r="O2488" i="3"/>
  <c r="P2487" i="3"/>
  <c r="O2487" i="3"/>
  <c r="P2486" i="3"/>
  <c r="O2486" i="3"/>
  <c r="P2485" i="3"/>
  <c r="O2485" i="3"/>
  <c r="P2484" i="3"/>
  <c r="O2484" i="3"/>
  <c r="P2483" i="3"/>
  <c r="O2483" i="3"/>
  <c r="P2482" i="3"/>
  <c r="O2482" i="3"/>
  <c r="P2481" i="3"/>
  <c r="O2481" i="3"/>
  <c r="P2480" i="3"/>
  <c r="O2480" i="3"/>
  <c r="P2479" i="3"/>
  <c r="O2479" i="3"/>
  <c r="P2478" i="3"/>
  <c r="O2478" i="3"/>
  <c r="P2477" i="3"/>
  <c r="O2477" i="3"/>
  <c r="P2476" i="3"/>
  <c r="O2476" i="3"/>
  <c r="P2475" i="3"/>
  <c r="O2475" i="3"/>
  <c r="P2474" i="3"/>
  <c r="O2474" i="3"/>
  <c r="P2473" i="3"/>
  <c r="O2473" i="3"/>
  <c r="P2472" i="3"/>
  <c r="O2472" i="3"/>
  <c r="P2471" i="3"/>
  <c r="O2471" i="3"/>
  <c r="P2470" i="3"/>
  <c r="O2470" i="3"/>
  <c r="P2469" i="3"/>
  <c r="O2469" i="3"/>
  <c r="P2468" i="3"/>
  <c r="O2468" i="3"/>
  <c r="P2467" i="3"/>
  <c r="O2467" i="3"/>
  <c r="P2466" i="3"/>
  <c r="O2466" i="3"/>
  <c r="P2465" i="3"/>
  <c r="O2465" i="3"/>
  <c r="P2464" i="3"/>
  <c r="O2464" i="3"/>
  <c r="P2463" i="3"/>
  <c r="O2463" i="3"/>
  <c r="P2462" i="3"/>
  <c r="O2462" i="3"/>
  <c r="P2461" i="3"/>
  <c r="O2461" i="3"/>
  <c r="P2460" i="3"/>
  <c r="O2460" i="3"/>
  <c r="P2459" i="3"/>
  <c r="O2459" i="3"/>
  <c r="P2458" i="3"/>
  <c r="O2458" i="3"/>
  <c r="P2457" i="3"/>
  <c r="O2457" i="3"/>
  <c r="P2456" i="3"/>
  <c r="O2456" i="3"/>
  <c r="P2455" i="3"/>
  <c r="O2455" i="3"/>
  <c r="P2454" i="3"/>
  <c r="O2454" i="3"/>
  <c r="P2453" i="3"/>
  <c r="O2453" i="3"/>
  <c r="P2452" i="3"/>
  <c r="O2452" i="3"/>
  <c r="P2451" i="3"/>
  <c r="O2451" i="3"/>
  <c r="P2450" i="3"/>
  <c r="O2450" i="3"/>
  <c r="P2449" i="3"/>
  <c r="O2449" i="3"/>
  <c r="P2448" i="3"/>
  <c r="O2448" i="3"/>
  <c r="P2447" i="3"/>
  <c r="O2447" i="3"/>
  <c r="P2446" i="3"/>
  <c r="O2446" i="3"/>
  <c r="P2445" i="3"/>
  <c r="O2445" i="3"/>
  <c r="P2444" i="3"/>
  <c r="O2444" i="3"/>
  <c r="P2443" i="3"/>
  <c r="O2443" i="3"/>
  <c r="P2442" i="3"/>
  <c r="O2442" i="3"/>
  <c r="P2441" i="3"/>
  <c r="O2441" i="3"/>
  <c r="P2440" i="3"/>
  <c r="O2440" i="3"/>
  <c r="P2439" i="3"/>
  <c r="O2439" i="3"/>
  <c r="P2438" i="3"/>
  <c r="O2438" i="3"/>
  <c r="P2437" i="3"/>
  <c r="O2437" i="3"/>
  <c r="P2436" i="3"/>
  <c r="O2436" i="3"/>
  <c r="P2435" i="3"/>
  <c r="O2435" i="3"/>
  <c r="P2434" i="3"/>
  <c r="O2434" i="3"/>
  <c r="P2433" i="3"/>
  <c r="O2433" i="3"/>
  <c r="P2432" i="3"/>
  <c r="O2432" i="3"/>
  <c r="P2431" i="3"/>
  <c r="O2431" i="3"/>
  <c r="P2430" i="3"/>
  <c r="O2430" i="3"/>
  <c r="P2429" i="3"/>
  <c r="O2429" i="3"/>
  <c r="P2428" i="3"/>
  <c r="O2428" i="3"/>
  <c r="P2427" i="3"/>
  <c r="O2427" i="3"/>
  <c r="P2426" i="3"/>
  <c r="O2426" i="3"/>
  <c r="P2425" i="3"/>
  <c r="O2425" i="3"/>
  <c r="P2424" i="3"/>
  <c r="O2424" i="3"/>
  <c r="P2423" i="3"/>
  <c r="O2423" i="3"/>
  <c r="P2422" i="3"/>
  <c r="O2422" i="3"/>
  <c r="P2421" i="3"/>
  <c r="O2421" i="3"/>
  <c r="P2420" i="3"/>
  <c r="O2420" i="3"/>
  <c r="P2419" i="3"/>
  <c r="O2419" i="3"/>
  <c r="P2418" i="3"/>
  <c r="O2418" i="3"/>
  <c r="P2417" i="3"/>
  <c r="O2417" i="3"/>
  <c r="P2416" i="3"/>
  <c r="O2416" i="3"/>
  <c r="P2415" i="3"/>
  <c r="O2415" i="3"/>
  <c r="P2414" i="3"/>
  <c r="O2414" i="3"/>
  <c r="P2413" i="3"/>
  <c r="O2413" i="3"/>
  <c r="P2412" i="3"/>
  <c r="O2412" i="3"/>
  <c r="P2411" i="3"/>
  <c r="O2411" i="3"/>
  <c r="P2410" i="3"/>
  <c r="O2410" i="3"/>
  <c r="P2409" i="3"/>
  <c r="O2409" i="3"/>
  <c r="P2408" i="3"/>
  <c r="O2408" i="3"/>
  <c r="P2407" i="3"/>
  <c r="O2407" i="3"/>
  <c r="P2406" i="3"/>
  <c r="O2406" i="3"/>
  <c r="P2405" i="3"/>
  <c r="O2405" i="3"/>
  <c r="P2404" i="3"/>
  <c r="O2404" i="3"/>
  <c r="P2403" i="3"/>
  <c r="O2403" i="3"/>
  <c r="P2402" i="3"/>
  <c r="O2402" i="3"/>
  <c r="P2401" i="3"/>
  <c r="O2401" i="3"/>
  <c r="P2400" i="3"/>
  <c r="O2400" i="3"/>
  <c r="P2399" i="3"/>
  <c r="O2399" i="3"/>
  <c r="P2398" i="3"/>
  <c r="O2398" i="3"/>
  <c r="P2397" i="3"/>
  <c r="O2397" i="3"/>
  <c r="P2396" i="3"/>
  <c r="O2396" i="3"/>
  <c r="P2395" i="3"/>
  <c r="O2395" i="3"/>
  <c r="P2394" i="3"/>
  <c r="O2394" i="3"/>
  <c r="P2393" i="3"/>
  <c r="O2393" i="3"/>
  <c r="P2392" i="3"/>
  <c r="O2392" i="3"/>
  <c r="P2391" i="3"/>
  <c r="O2391" i="3"/>
  <c r="P2390" i="3"/>
  <c r="O2390" i="3"/>
  <c r="P2389" i="3"/>
  <c r="O2389" i="3"/>
  <c r="P2388" i="3"/>
  <c r="O2388" i="3"/>
  <c r="P2387" i="3"/>
  <c r="O2387" i="3"/>
  <c r="P2386" i="3"/>
  <c r="O2386" i="3"/>
  <c r="P2385" i="3"/>
  <c r="O2385" i="3"/>
  <c r="P2384" i="3"/>
  <c r="O2384" i="3"/>
  <c r="P2383" i="3"/>
  <c r="O2383" i="3"/>
  <c r="P2382" i="3"/>
  <c r="O2382" i="3"/>
  <c r="P2381" i="3"/>
  <c r="O2381" i="3"/>
  <c r="P2380" i="3"/>
  <c r="O2380" i="3"/>
  <c r="P2379" i="3"/>
  <c r="O2379" i="3"/>
  <c r="P2378" i="3"/>
  <c r="O2378" i="3"/>
  <c r="P2377" i="3"/>
  <c r="O2377" i="3"/>
  <c r="P2376" i="3"/>
  <c r="O2376" i="3"/>
  <c r="P2375" i="3"/>
  <c r="O2375" i="3"/>
  <c r="P2374" i="3"/>
  <c r="O2374" i="3"/>
  <c r="P2373" i="3"/>
  <c r="O2373" i="3"/>
  <c r="P2372" i="3"/>
  <c r="O2372" i="3"/>
  <c r="P2371" i="3"/>
  <c r="O2371" i="3"/>
  <c r="P2370" i="3"/>
  <c r="O2370" i="3"/>
  <c r="P2369" i="3"/>
  <c r="O2369" i="3"/>
  <c r="P2368" i="3"/>
  <c r="O2368" i="3"/>
  <c r="P2367" i="3"/>
  <c r="O2367" i="3"/>
  <c r="P2366" i="3"/>
  <c r="O2366" i="3"/>
  <c r="P2365" i="3"/>
  <c r="O2365" i="3"/>
  <c r="P2364" i="3"/>
  <c r="O2364" i="3"/>
  <c r="P2363" i="3"/>
  <c r="O2363" i="3"/>
  <c r="P2362" i="3"/>
  <c r="O2362" i="3"/>
  <c r="P2361" i="3"/>
  <c r="O2361" i="3"/>
  <c r="P2360" i="3"/>
  <c r="O2360" i="3"/>
  <c r="P2359" i="3"/>
  <c r="O2359" i="3"/>
  <c r="P2358" i="3"/>
  <c r="O2358" i="3"/>
  <c r="P2357" i="3"/>
  <c r="O2357" i="3"/>
  <c r="P2356" i="3"/>
  <c r="O2356" i="3"/>
  <c r="P2355" i="3"/>
  <c r="O2355" i="3"/>
  <c r="P2354" i="3"/>
  <c r="O2354" i="3"/>
  <c r="P2353" i="3"/>
  <c r="O2353" i="3"/>
  <c r="P2352" i="3"/>
  <c r="O2352" i="3"/>
  <c r="P2351" i="3"/>
  <c r="O2351" i="3"/>
  <c r="P2350" i="3"/>
  <c r="O2350" i="3"/>
  <c r="P2349" i="3"/>
  <c r="O2349" i="3"/>
  <c r="P2348" i="3"/>
  <c r="O2348" i="3"/>
  <c r="P2347" i="3"/>
  <c r="O2347" i="3"/>
  <c r="P2346" i="3"/>
  <c r="O2346" i="3"/>
  <c r="P2345" i="3"/>
  <c r="O2345" i="3"/>
  <c r="P2344" i="3"/>
  <c r="O2344" i="3"/>
  <c r="P2343" i="3"/>
  <c r="O2343" i="3"/>
  <c r="P2342" i="3"/>
  <c r="O2342" i="3"/>
  <c r="P2341" i="3"/>
  <c r="O2341" i="3"/>
  <c r="P2340" i="3"/>
  <c r="O2340" i="3"/>
  <c r="P2339" i="3"/>
  <c r="O2339" i="3"/>
  <c r="P2338" i="3"/>
  <c r="O2338" i="3"/>
  <c r="P2337" i="3"/>
  <c r="O2337" i="3"/>
  <c r="P2336" i="3"/>
  <c r="O2336" i="3"/>
  <c r="P2335" i="3"/>
  <c r="O2335" i="3"/>
  <c r="P2334" i="3"/>
  <c r="O2334" i="3"/>
  <c r="P2333" i="3"/>
  <c r="O2333" i="3"/>
  <c r="P2332" i="3"/>
  <c r="O2332" i="3"/>
  <c r="P2331" i="3"/>
  <c r="O2331" i="3"/>
  <c r="P2330" i="3"/>
  <c r="O2330" i="3"/>
  <c r="P2329" i="3"/>
  <c r="O2329" i="3"/>
  <c r="P2328" i="3"/>
  <c r="O2328" i="3"/>
  <c r="P2327" i="3"/>
  <c r="O2327" i="3"/>
  <c r="P2326" i="3"/>
  <c r="O2326" i="3"/>
  <c r="P2325" i="3"/>
  <c r="O2325" i="3"/>
  <c r="P2324" i="3"/>
  <c r="O2324" i="3"/>
  <c r="P2323" i="3"/>
  <c r="O2323" i="3"/>
  <c r="P2322" i="3"/>
  <c r="O2322" i="3"/>
  <c r="P2321" i="3"/>
  <c r="O2321" i="3"/>
  <c r="P2320" i="3"/>
  <c r="O2320" i="3"/>
  <c r="P2319" i="3"/>
  <c r="O2319" i="3"/>
  <c r="P2318" i="3"/>
  <c r="O2318" i="3"/>
  <c r="P2317" i="3"/>
  <c r="O2317" i="3"/>
  <c r="P2316" i="3"/>
  <c r="O2316" i="3"/>
  <c r="P2315" i="3"/>
  <c r="O2315" i="3"/>
  <c r="P2314" i="3"/>
  <c r="O2314" i="3"/>
  <c r="P2313" i="3"/>
  <c r="O2313" i="3"/>
  <c r="P2312" i="3"/>
  <c r="O2312" i="3"/>
  <c r="P2311" i="3"/>
  <c r="O2311" i="3"/>
  <c r="P2310" i="3"/>
  <c r="O2310" i="3"/>
  <c r="P2309" i="3"/>
  <c r="O2309" i="3"/>
  <c r="P2308" i="3"/>
  <c r="O2308" i="3"/>
  <c r="P2307" i="3"/>
  <c r="O2307" i="3"/>
  <c r="P2306" i="3"/>
  <c r="O2306" i="3"/>
  <c r="P2305" i="3"/>
  <c r="O2305" i="3"/>
  <c r="P2304" i="3"/>
  <c r="O2304" i="3"/>
  <c r="P2303" i="3"/>
  <c r="O2303" i="3"/>
  <c r="P2302" i="3"/>
  <c r="O2302" i="3"/>
  <c r="P2301" i="3"/>
  <c r="O2301" i="3"/>
  <c r="P2300" i="3"/>
  <c r="O2300" i="3"/>
  <c r="P2299" i="3"/>
  <c r="O2299" i="3"/>
  <c r="P2298" i="3"/>
  <c r="O2298" i="3"/>
  <c r="P2297" i="3"/>
  <c r="O2297" i="3"/>
  <c r="P2296" i="3"/>
  <c r="O2296" i="3"/>
  <c r="P2295" i="3"/>
  <c r="O2295" i="3"/>
  <c r="P2294" i="3"/>
  <c r="O2294" i="3"/>
  <c r="P2293" i="3"/>
  <c r="O2293" i="3"/>
  <c r="P2292" i="3"/>
  <c r="O2292" i="3"/>
  <c r="P2291" i="3"/>
  <c r="O2291" i="3"/>
  <c r="P2290" i="3"/>
  <c r="O2290" i="3"/>
  <c r="P2289" i="3"/>
  <c r="O2289" i="3"/>
  <c r="P2288" i="3"/>
  <c r="O2288" i="3"/>
  <c r="P2287" i="3"/>
  <c r="O2287" i="3"/>
  <c r="P2286" i="3"/>
  <c r="O2286" i="3"/>
  <c r="P2285" i="3"/>
  <c r="O2285" i="3"/>
  <c r="P2284" i="3"/>
  <c r="O2284" i="3"/>
  <c r="P2283" i="3"/>
  <c r="O2283" i="3"/>
  <c r="P2282" i="3"/>
  <c r="O2282" i="3"/>
  <c r="P2281" i="3"/>
  <c r="O2281" i="3"/>
  <c r="P2280" i="3"/>
  <c r="O2280" i="3"/>
  <c r="P2279" i="3"/>
  <c r="O2279" i="3"/>
  <c r="P2278" i="3"/>
  <c r="O2278" i="3"/>
  <c r="P2277" i="3"/>
  <c r="O2277" i="3"/>
  <c r="P2276" i="3"/>
  <c r="O2276" i="3"/>
  <c r="P2275" i="3"/>
  <c r="O2275" i="3"/>
  <c r="P2274" i="3"/>
  <c r="O2274" i="3"/>
  <c r="P2273" i="3"/>
  <c r="O2273" i="3"/>
  <c r="P2272" i="3"/>
  <c r="O2272" i="3"/>
  <c r="P2271" i="3"/>
  <c r="O2271" i="3"/>
  <c r="P2270" i="3"/>
  <c r="O2270" i="3"/>
  <c r="P2269" i="3"/>
  <c r="O2269" i="3"/>
  <c r="P2268" i="3"/>
  <c r="O2268" i="3"/>
  <c r="P2267" i="3"/>
  <c r="O2267" i="3"/>
  <c r="P2266" i="3"/>
  <c r="O2266" i="3"/>
  <c r="P2265" i="3"/>
  <c r="O2265" i="3"/>
  <c r="P2264" i="3"/>
  <c r="O2264" i="3"/>
  <c r="P2263" i="3"/>
  <c r="O2263" i="3"/>
  <c r="P2262" i="3"/>
  <c r="O2262" i="3"/>
  <c r="P2261" i="3"/>
  <c r="O2261" i="3"/>
  <c r="P2260" i="3"/>
  <c r="O2260" i="3"/>
  <c r="P2259" i="3"/>
  <c r="O2259" i="3"/>
  <c r="P2258" i="3"/>
  <c r="O2258" i="3"/>
  <c r="P2257" i="3"/>
  <c r="O2257" i="3"/>
  <c r="P2256" i="3"/>
  <c r="O2256" i="3"/>
  <c r="P2255" i="3"/>
  <c r="O2255" i="3"/>
  <c r="P2254" i="3"/>
  <c r="O2254" i="3"/>
  <c r="P2253" i="3"/>
  <c r="O2253" i="3"/>
  <c r="P2252" i="3"/>
  <c r="O2252" i="3"/>
  <c r="P2251" i="3"/>
  <c r="O2251" i="3"/>
  <c r="P2250" i="3"/>
  <c r="O2250" i="3"/>
  <c r="P2249" i="3"/>
  <c r="O2249" i="3"/>
  <c r="P2248" i="3"/>
  <c r="O2248" i="3"/>
  <c r="P2247" i="3"/>
  <c r="O2247" i="3"/>
  <c r="P2246" i="3"/>
  <c r="O2246" i="3"/>
  <c r="P2245" i="3"/>
  <c r="O2245" i="3"/>
  <c r="P2244" i="3"/>
  <c r="O2244" i="3"/>
  <c r="P2243" i="3"/>
  <c r="O2243" i="3"/>
  <c r="P2242" i="3"/>
  <c r="O2242" i="3"/>
  <c r="P2241" i="3"/>
  <c r="O2241" i="3"/>
  <c r="P2240" i="3"/>
  <c r="O2240" i="3"/>
  <c r="P2239" i="3"/>
  <c r="O2239" i="3"/>
  <c r="P2238" i="3"/>
  <c r="O2238" i="3"/>
  <c r="P2237" i="3"/>
  <c r="O2237" i="3"/>
  <c r="P2236" i="3"/>
  <c r="O2236" i="3"/>
  <c r="P2235" i="3"/>
  <c r="O2235" i="3"/>
  <c r="P2234" i="3"/>
  <c r="O2234" i="3"/>
  <c r="P2233" i="3"/>
  <c r="O2233" i="3"/>
  <c r="P2232" i="3"/>
  <c r="O2232" i="3"/>
  <c r="P2231" i="3"/>
  <c r="O2231" i="3"/>
  <c r="P2230" i="3"/>
  <c r="O2230" i="3"/>
  <c r="P2229" i="3"/>
  <c r="O2229" i="3"/>
  <c r="P2228" i="3"/>
  <c r="O2228" i="3"/>
  <c r="P2227" i="3"/>
  <c r="O2227" i="3"/>
  <c r="P2226" i="3"/>
  <c r="O2226" i="3"/>
  <c r="P2225" i="3"/>
  <c r="O2225" i="3"/>
  <c r="P2224" i="3"/>
  <c r="O2224" i="3"/>
  <c r="P2223" i="3"/>
  <c r="O2223" i="3"/>
  <c r="P2222" i="3"/>
  <c r="O2222" i="3"/>
  <c r="P2221" i="3"/>
  <c r="O2221" i="3"/>
  <c r="P2220" i="3"/>
  <c r="O2220" i="3"/>
  <c r="P2219" i="3"/>
  <c r="O2219" i="3"/>
  <c r="P2218" i="3"/>
  <c r="O2218" i="3"/>
  <c r="P2217" i="3"/>
  <c r="O2217" i="3"/>
  <c r="P2216" i="3"/>
  <c r="O2216" i="3"/>
  <c r="P2215" i="3"/>
  <c r="O2215" i="3"/>
  <c r="P2214" i="3"/>
  <c r="O2214" i="3"/>
  <c r="P2213" i="3"/>
  <c r="O2213" i="3"/>
  <c r="P2212" i="3"/>
  <c r="O2212" i="3"/>
  <c r="P2211" i="3"/>
  <c r="O2211" i="3"/>
  <c r="P2210" i="3"/>
  <c r="O2210" i="3"/>
  <c r="P2209" i="3"/>
  <c r="O2209" i="3"/>
  <c r="P2208" i="3"/>
  <c r="O2208" i="3"/>
  <c r="P2207" i="3"/>
  <c r="O2207" i="3"/>
  <c r="P2206" i="3"/>
  <c r="O2206" i="3"/>
  <c r="P2205" i="3"/>
  <c r="O2205" i="3"/>
  <c r="P2204" i="3"/>
  <c r="O2204" i="3"/>
  <c r="P2203" i="3"/>
  <c r="O2203" i="3"/>
  <c r="P2202" i="3"/>
  <c r="O2202" i="3"/>
  <c r="P2201" i="3"/>
  <c r="O2201" i="3"/>
  <c r="P2200" i="3"/>
  <c r="O2200" i="3"/>
  <c r="P2199" i="3"/>
  <c r="O2199" i="3"/>
  <c r="P2198" i="3"/>
  <c r="O2198" i="3"/>
  <c r="P2197" i="3"/>
  <c r="O2197" i="3"/>
  <c r="P2196" i="3"/>
  <c r="O2196" i="3"/>
  <c r="P2195" i="3"/>
  <c r="O2195" i="3"/>
  <c r="P2194" i="3"/>
  <c r="O2194" i="3"/>
  <c r="P2193" i="3"/>
  <c r="O2193" i="3"/>
  <c r="P2192" i="3"/>
  <c r="O2192" i="3"/>
  <c r="P2191" i="3"/>
  <c r="O2191" i="3"/>
  <c r="P2190" i="3"/>
  <c r="O2190" i="3"/>
  <c r="P2189" i="3"/>
  <c r="O2189" i="3"/>
  <c r="P2188" i="3"/>
  <c r="O2188" i="3"/>
  <c r="P2187" i="3"/>
  <c r="O2187" i="3"/>
  <c r="P2186" i="3"/>
  <c r="O2186" i="3"/>
  <c r="P2185" i="3"/>
  <c r="O2185" i="3"/>
  <c r="P2184" i="3"/>
  <c r="O2184" i="3"/>
  <c r="P2183" i="3"/>
  <c r="O2183" i="3"/>
  <c r="P2182" i="3"/>
  <c r="O2182" i="3"/>
  <c r="P2181" i="3"/>
  <c r="O2181" i="3"/>
  <c r="P2180" i="3"/>
  <c r="O2180" i="3"/>
  <c r="P2179" i="3"/>
  <c r="O2179" i="3"/>
  <c r="P2178" i="3"/>
  <c r="O2178" i="3"/>
  <c r="P2177" i="3"/>
  <c r="O2177" i="3"/>
  <c r="P2176" i="3"/>
  <c r="O2176" i="3"/>
  <c r="P2175" i="3"/>
  <c r="O2175" i="3"/>
  <c r="P2174" i="3"/>
  <c r="O2174" i="3"/>
  <c r="P2173" i="3"/>
  <c r="O2173" i="3"/>
  <c r="P2172" i="3"/>
  <c r="O2172" i="3"/>
  <c r="P2171" i="3"/>
  <c r="O2171" i="3"/>
  <c r="P2170" i="3"/>
  <c r="O2170" i="3"/>
  <c r="P2169" i="3"/>
  <c r="O2169" i="3"/>
  <c r="P2168" i="3"/>
  <c r="O2168" i="3"/>
  <c r="P2167" i="3"/>
  <c r="O2167" i="3"/>
  <c r="P2166" i="3"/>
  <c r="O2166" i="3"/>
  <c r="P2165" i="3"/>
  <c r="O2165" i="3"/>
  <c r="P2164" i="3"/>
  <c r="O2164" i="3"/>
  <c r="P2163" i="3"/>
  <c r="O2163" i="3"/>
  <c r="P2162" i="3"/>
  <c r="O2162" i="3"/>
  <c r="P2161" i="3"/>
  <c r="O2161" i="3"/>
  <c r="P2160" i="3"/>
  <c r="O2160" i="3"/>
  <c r="P2159" i="3"/>
  <c r="O2159" i="3"/>
  <c r="P2158" i="3"/>
  <c r="O2158" i="3"/>
  <c r="P2157" i="3"/>
  <c r="O2157" i="3"/>
  <c r="P2156" i="3"/>
  <c r="O2156" i="3"/>
  <c r="P2155" i="3"/>
  <c r="O2155" i="3"/>
  <c r="P2154" i="3"/>
  <c r="O2154" i="3"/>
  <c r="P2153" i="3"/>
  <c r="O2153" i="3"/>
  <c r="P2152" i="3"/>
  <c r="O2152" i="3"/>
  <c r="P2151" i="3"/>
  <c r="O2151" i="3"/>
  <c r="P2150" i="3"/>
  <c r="O2150" i="3"/>
  <c r="P2149" i="3"/>
  <c r="O2149" i="3"/>
  <c r="P2148" i="3"/>
  <c r="O2148" i="3"/>
  <c r="P2147" i="3"/>
  <c r="O2147" i="3"/>
  <c r="P2146" i="3"/>
  <c r="O2146" i="3"/>
  <c r="P2145" i="3"/>
  <c r="O2145" i="3"/>
  <c r="P2144" i="3"/>
  <c r="O2144" i="3"/>
  <c r="P2143" i="3"/>
  <c r="O2143" i="3"/>
  <c r="P2142" i="3"/>
  <c r="O2142" i="3"/>
  <c r="P2141" i="3"/>
  <c r="O2141" i="3"/>
  <c r="P2140" i="3"/>
  <c r="O2140" i="3"/>
  <c r="P2139" i="3"/>
  <c r="O2139" i="3"/>
  <c r="P2138" i="3"/>
  <c r="O2138" i="3"/>
  <c r="P2137" i="3"/>
  <c r="O2137" i="3"/>
  <c r="P2136" i="3"/>
  <c r="O2136" i="3"/>
  <c r="P2135" i="3"/>
  <c r="O2135" i="3"/>
  <c r="P2134" i="3"/>
  <c r="O2134" i="3"/>
  <c r="P2133" i="3"/>
  <c r="O2133" i="3"/>
  <c r="P2132" i="3"/>
  <c r="O2132" i="3"/>
  <c r="P2131" i="3"/>
  <c r="O2131" i="3"/>
  <c r="P2130" i="3"/>
  <c r="O2130" i="3"/>
  <c r="P2129" i="3"/>
  <c r="O2129" i="3"/>
  <c r="P2128" i="3"/>
  <c r="O2128" i="3"/>
  <c r="P2127" i="3"/>
  <c r="O2127" i="3"/>
  <c r="P2126" i="3"/>
  <c r="O2126" i="3"/>
  <c r="P2125" i="3"/>
  <c r="O2125" i="3"/>
  <c r="P2124" i="3"/>
  <c r="O2124" i="3"/>
  <c r="P2123" i="3"/>
  <c r="O2123" i="3"/>
  <c r="P2122" i="3"/>
  <c r="O2122" i="3"/>
  <c r="P2121" i="3"/>
  <c r="O2121" i="3"/>
  <c r="P2120" i="3"/>
  <c r="O2120" i="3"/>
  <c r="P2119" i="3"/>
  <c r="O2119" i="3"/>
  <c r="P2118" i="3"/>
  <c r="O2118" i="3"/>
  <c r="P2117" i="3"/>
  <c r="O2117" i="3"/>
  <c r="P2116" i="3"/>
  <c r="O2116" i="3"/>
  <c r="P2115" i="3"/>
  <c r="O2115" i="3"/>
  <c r="P2114" i="3"/>
  <c r="O2114" i="3"/>
  <c r="P2113" i="3"/>
  <c r="O2113" i="3"/>
  <c r="P2112" i="3"/>
  <c r="O2112" i="3"/>
  <c r="P2111" i="3"/>
  <c r="O2111" i="3"/>
  <c r="P2110" i="3"/>
  <c r="O2110" i="3"/>
  <c r="P2109" i="3"/>
  <c r="O2109" i="3"/>
  <c r="P2108" i="3"/>
  <c r="O2108" i="3"/>
  <c r="P2107" i="3"/>
  <c r="O2107" i="3"/>
  <c r="P2106" i="3"/>
  <c r="O2106" i="3"/>
  <c r="P2105" i="3"/>
  <c r="O2105" i="3"/>
  <c r="P2104" i="3"/>
  <c r="O2104" i="3"/>
  <c r="P2103" i="3"/>
  <c r="O2103" i="3"/>
  <c r="P2102" i="3"/>
  <c r="O2102" i="3"/>
  <c r="P2101" i="3"/>
  <c r="O2101" i="3"/>
  <c r="P2100" i="3"/>
  <c r="O2100" i="3"/>
  <c r="P2099" i="3"/>
  <c r="O2099" i="3"/>
  <c r="P2098" i="3"/>
  <c r="O2098" i="3"/>
  <c r="P2097" i="3"/>
  <c r="O2097" i="3"/>
  <c r="P2096" i="3"/>
  <c r="O2096" i="3"/>
  <c r="P2095" i="3"/>
  <c r="O2095" i="3"/>
  <c r="P2094" i="3"/>
  <c r="O2094" i="3"/>
  <c r="P2093" i="3"/>
  <c r="O2093" i="3"/>
  <c r="P2092" i="3"/>
  <c r="O2092" i="3"/>
  <c r="P2091" i="3"/>
  <c r="O2091" i="3"/>
  <c r="P2090" i="3"/>
  <c r="O2090" i="3"/>
  <c r="P2089" i="3"/>
  <c r="O2089" i="3"/>
  <c r="P2088" i="3"/>
  <c r="O2088" i="3"/>
  <c r="P2087" i="3"/>
  <c r="O2087" i="3"/>
  <c r="P2086" i="3"/>
  <c r="O2086" i="3"/>
  <c r="P2085" i="3"/>
  <c r="O2085" i="3"/>
  <c r="P2084" i="3"/>
  <c r="O2084" i="3"/>
  <c r="P2083" i="3"/>
  <c r="O2083" i="3"/>
  <c r="P2082" i="3"/>
  <c r="O2082" i="3"/>
  <c r="P2081" i="3"/>
  <c r="O2081" i="3"/>
  <c r="P2080" i="3"/>
  <c r="O2080" i="3"/>
  <c r="P2079" i="3"/>
  <c r="O2079" i="3"/>
  <c r="P2078" i="3"/>
  <c r="O2078" i="3"/>
  <c r="P2077" i="3"/>
  <c r="O2077" i="3"/>
  <c r="P2076" i="3"/>
  <c r="O2076" i="3"/>
  <c r="P2075" i="3"/>
  <c r="O2075" i="3"/>
  <c r="P2074" i="3"/>
  <c r="O2074" i="3"/>
  <c r="P2073" i="3"/>
  <c r="O2073" i="3"/>
  <c r="P2072" i="3"/>
  <c r="O2072" i="3"/>
  <c r="P2071" i="3"/>
  <c r="O2071" i="3"/>
  <c r="P2070" i="3"/>
  <c r="O2070" i="3"/>
  <c r="P2069" i="3"/>
  <c r="O2069" i="3"/>
  <c r="P2068" i="3"/>
  <c r="O2068" i="3"/>
  <c r="P2067" i="3"/>
  <c r="O2067" i="3"/>
  <c r="P2066" i="3"/>
  <c r="O2066" i="3"/>
  <c r="P2065" i="3"/>
  <c r="O2065" i="3"/>
  <c r="P2064" i="3"/>
  <c r="O2064" i="3"/>
  <c r="P2063" i="3"/>
  <c r="O2063" i="3"/>
  <c r="P2062" i="3"/>
  <c r="O2062" i="3"/>
  <c r="P2061" i="3"/>
  <c r="O2061" i="3"/>
  <c r="P2060" i="3"/>
  <c r="O2060" i="3"/>
  <c r="P2059" i="3"/>
  <c r="O2059" i="3"/>
  <c r="P2058" i="3"/>
  <c r="O2058" i="3"/>
  <c r="P2057" i="3"/>
  <c r="O2057" i="3"/>
  <c r="P2056" i="3"/>
  <c r="O2056" i="3"/>
  <c r="P2055" i="3"/>
  <c r="O2055" i="3"/>
  <c r="P2054" i="3"/>
  <c r="O2054" i="3"/>
  <c r="P2053" i="3"/>
  <c r="O2053" i="3"/>
  <c r="P2052" i="3"/>
  <c r="O2052" i="3"/>
  <c r="P2051" i="3"/>
  <c r="O2051" i="3"/>
  <c r="P2050" i="3"/>
  <c r="O2050" i="3"/>
  <c r="P2049" i="3"/>
  <c r="O2049" i="3"/>
  <c r="P2048" i="3"/>
  <c r="O2048" i="3"/>
  <c r="P2047" i="3"/>
  <c r="O2047" i="3"/>
  <c r="P2046" i="3"/>
  <c r="O2046" i="3"/>
  <c r="P2045" i="3"/>
  <c r="O2045" i="3"/>
  <c r="P2044" i="3"/>
  <c r="O2044" i="3"/>
  <c r="P2043" i="3"/>
  <c r="O2043" i="3"/>
  <c r="P2042" i="3"/>
  <c r="O2042" i="3"/>
  <c r="P2041" i="3"/>
  <c r="O2041" i="3"/>
  <c r="P2040" i="3"/>
  <c r="O2040" i="3"/>
  <c r="P2039" i="3"/>
  <c r="O2039" i="3"/>
  <c r="P2038" i="3"/>
  <c r="O2038" i="3"/>
  <c r="P2037" i="3"/>
  <c r="O2037" i="3"/>
  <c r="P2036" i="3"/>
  <c r="O2036" i="3"/>
  <c r="P2035" i="3"/>
  <c r="O2035" i="3"/>
  <c r="P2034" i="3"/>
  <c r="O2034" i="3"/>
  <c r="P2033" i="3"/>
  <c r="O2033" i="3"/>
  <c r="P2032" i="3"/>
  <c r="O2032" i="3"/>
  <c r="P2031" i="3"/>
  <c r="O2031" i="3"/>
  <c r="P2030" i="3"/>
  <c r="O2030" i="3"/>
  <c r="P2029" i="3"/>
  <c r="O2029" i="3"/>
  <c r="P2028" i="3"/>
  <c r="O2028" i="3"/>
  <c r="P2027" i="3"/>
  <c r="O2027" i="3"/>
  <c r="P2026" i="3"/>
  <c r="O2026" i="3"/>
  <c r="P2025" i="3"/>
  <c r="O2025" i="3"/>
  <c r="P2024" i="3"/>
  <c r="O2024" i="3"/>
  <c r="P2023" i="3"/>
  <c r="O2023" i="3"/>
  <c r="P2022" i="3"/>
  <c r="O2022" i="3"/>
  <c r="P2021" i="3"/>
  <c r="O2021" i="3"/>
  <c r="P2020" i="3"/>
  <c r="O2020" i="3"/>
  <c r="P2019" i="3"/>
  <c r="O2019" i="3"/>
  <c r="P2018" i="3"/>
  <c r="O2018" i="3"/>
  <c r="P2017" i="3"/>
  <c r="O2017" i="3"/>
  <c r="P2016" i="3"/>
  <c r="O2016" i="3"/>
  <c r="P2015" i="3"/>
  <c r="O2015" i="3"/>
  <c r="P2014" i="3"/>
  <c r="O2014" i="3"/>
  <c r="P2013" i="3"/>
  <c r="O2013" i="3"/>
  <c r="P2012" i="3"/>
  <c r="O2012" i="3"/>
  <c r="P2011" i="3"/>
  <c r="O2011" i="3"/>
  <c r="P2010" i="3"/>
  <c r="O2010" i="3"/>
  <c r="P2009" i="3"/>
  <c r="O2009" i="3"/>
  <c r="P2008" i="3"/>
  <c r="O2008" i="3"/>
  <c r="P2007" i="3"/>
  <c r="O2007" i="3"/>
  <c r="P2006" i="3"/>
  <c r="O2006" i="3"/>
  <c r="P2005" i="3"/>
  <c r="O2005" i="3"/>
  <c r="P2004" i="3"/>
  <c r="O2004" i="3"/>
  <c r="P2003" i="3"/>
  <c r="O2003" i="3"/>
  <c r="P2002" i="3"/>
  <c r="O2002" i="3"/>
  <c r="P2001" i="3"/>
  <c r="O2001" i="3"/>
  <c r="P2000" i="3"/>
  <c r="O2000" i="3"/>
  <c r="P1999" i="3"/>
  <c r="O1999" i="3"/>
  <c r="P1998" i="3"/>
  <c r="O1998" i="3"/>
  <c r="P1997" i="3"/>
  <c r="O1997" i="3"/>
  <c r="P1996" i="3"/>
  <c r="O1996" i="3"/>
  <c r="P1995" i="3"/>
  <c r="O1995" i="3"/>
  <c r="P1994" i="3"/>
  <c r="O1994" i="3"/>
  <c r="P1993" i="3"/>
  <c r="O1993" i="3"/>
  <c r="P1992" i="3"/>
  <c r="O1992" i="3"/>
  <c r="P1991" i="3"/>
  <c r="O1991" i="3"/>
  <c r="P1990" i="3"/>
  <c r="O1990" i="3"/>
  <c r="P1989" i="3"/>
  <c r="O1989" i="3"/>
  <c r="P1988" i="3"/>
  <c r="O1988" i="3"/>
  <c r="P1987" i="3"/>
  <c r="O1987" i="3"/>
  <c r="P1986" i="3"/>
  <c r="O1986" i="3"/>
  <c r="P1985" i="3"/>
  <c r="O1985" i="3"/>
  <c r="P1984" i="3"/>
  <c r="O1984" i="3"/>
  <c r="P1983" i="3"/>
  <c r="O1983" i="3"/>
  <c r="P1982" i="3"/>
  <c r="O1982" i="3"/>
  <c r="P1981" i="3"/>
  <c r="O1981" i="3"/>
  <c r="P1980" i="3"/>
  <c r="O1980" i="3"/>
  <c r="P1979" i="3"/>
  <c r="O1979" i="3"/>
  <c r="P1978" i="3"/>
  <c r="O1978" i="3"/>
  <c r="P1977" i="3"/>
  <c r="O1977" i="3"/>
  <c r="P1976" i="3"/>
  <c r="O1976" i="3"/>
  <c r="P1975" i="3"/>
  <c r="O1975" i="3"/>
  <c r="P1974" i="3"/>
  <c r="O1974" i="3"/>
  <c r="P1973" i="3"/>
  <c r="O1973" i="3"/>
  <c r="P1972" i="3"/>
  <c r="O1972" i="3"/>
  <c r="P1971" i="3"/>
  <c r="O1971" i="3"/>
  <c r="P1970" i="3"/>
  <c r="O1970" i="3"/>
  <c r="P1969" i="3"/>
  <c r="O1969" i="3"/>
  <c r="P1968" i="3"/>
  <c r="O1968" i="3"/>
  <c r="P1967" i="3"/>
  <c r="O1967" i="3"/>
  <c r="P1966" i="3"/>
  <c r="O1966" i="3"/>
  <c r="P1965" i="3"/>
  <c r="O1965" i="3"/>
  <c r="P1964" i="3"/>
  <c r="O1964" i="3"/>
  <c r="P1963" i="3"/>
  <c r="O1963" i="3"/>
  <c r="P1962" i="3"/>
  <c r="O1962" i="3"/>
  <c r="P1961" i="3"/>
  <c r="O1961" i="3"/>
  <c r="P1960" i="3"/>
  <c r="O1960" i="3"/>
  <c r="P1959" i="3"/>
  <c r="O1959" i="3"/>
  <c r="P1958" i="3"/>
  <c r="O1958" i="3"/>
  <c r="P1957" i="3"/>
  <c r="O1957" i="3"/>
  <c r="P1956" i="3"/>
  <c r="O1956" i="3"/>
  <c r="P1955" i="3"/>
  <c r="O1955" i="3"/>
  <c r="P1954" i="3"/>
  <c r="O1954" i="3"/>
  <c r="P1953" i="3"/>
  <c r="O1953" i="3"/>
  <c r="P1952" i="3"/>
  <c r="O1952" i="3"/>
  <c r="P1951" i="3"/>
  <c r="O1951" i="3"/>
  <c r="P1950" i="3"/>
  <c r="O1950" i="3"/>
  <c r="P1949" i="3"/>
  <c r="O1949" i="3"/>
  <c r="P1948" i="3"/>
  <c r="O1948" i="3"/>
  <c r="P1947" i="3"/>
  <c r="O1947" i="3"/>
  <c r="P1946" i="3"/>
  <c r="O1946" i="3"/>
  <c r="P1945" i="3"/>
  <c r="O1945" i="3"/>
  <c r="P1944" i="3"/>
  <c r="O1944" i="3"/>
  <c r="P1943" i="3"/>
  <c r="O1943" i="3"/>
  <c r="P1942" i="3"/>
  <c r="O1942" i="3"/>
  <c r="P1941" i="3"/>
  <c r="O1941" i="3"/>
  <c r="P1940" i="3"/>
  <c r="O1940" i="3"/>
  <c r="P1939" i="3"/>
  <c r="O1939" i="3"/>
  <c r="P1938" i="3"/>
  <c r="O1938" i="3"/>
  <c r="P1937" i="3"/>
  <c r="O1937" i="3"/>
  <c r="P1936" i="3"/>
  <c r="O1936" i="3"/>
  <c r="P1935" i="3"/>
  <c r="O1935" i="3"/>
  <c r="P1934" i="3"/>
  <c r="O1934" i="3"/>
  <c r="P1933" i="3"/>
  <c r="O1933" i="3"/>
  <c r="P1932" i="3"/>
  <c r="O1932" i="3"/>
  <c r="P1931" i="3"/>
  <c r="O1931" i="3"/>
  <c r="P1930" i="3"/>
  <c r="O1930" i="3"/>
  <c r="P1929" i="3"/>
  <c r="O1929" i="3"/>
  <c r="P1928" i="3"/>
  <c r="O1928" i="3"/>
  <c r="P1927" i="3"/>
  <c r="O1927" i="3"/>
  <c r="P1926" i="3"/>
  <c r="O1926" i="3"/>
  <c r="P1925" i="3"/>
  <c r="O1925" i="3"/>
  <c r="P1924" i="3"/>
  <c r="O1924" i="3"/>
  <c r="P1923" i="3"/>
  <c r="O1923" i="3"/>
  <c r="P1922" i="3"/>
  <c r="O1922" i="3"/>
  <c r="P1921" i="3"/>
  <c r="O1921" i="3"/>
  <c r="P1920" i="3"/>
  <c r="O1920" i="3"/>
  <c r="P1919" i="3"/>
  <c r="O1919" i="3"/>
  <c r="P1918" i="3"/>
  <c r="O1918" i="3"/>
  <c r="P1917" i="3"/>
  <c r="O1917" i="3"/>
  <c r="P1916" i="3"/>
  <c r="O1916" i="3"/>
  <c r="P1915" i="3"/>
  <c r="O1915" i="3"/>
  <c r="P1914" i="3"/>
  <c r="O1914" i="3"/>
  <c r="P1913" i="3"/>
  <c r="O1913" i="3"/>
  <c r="P1912" i="3"/>
  <c r="O1912" i="3"/>
  <c r="P1911" i="3"/>
  <c r="O1911" i="3"/>
  <c r="P1910" i="3"/>
  <c r="O1910" i="3"/>
  <c r="P1909" i="3"/>
  <c r="O1909" i="3"/>
  <c r="P1908" i="3"/>
  <c r="O1908" i="3"/>
  <c r="P1907" i="3"/>
  <c r="O1907" i="3"/>
  <c r="P1906" i="3"/>
  <c r="O1906" i="3"/>
  <c r="P1905" i="3"/>
  <c r="O1905" i="3"/>
  <c r="P1904" i="3"/>
  <c r="O1904" i="3"/>
  <c r="P1903" i="3"/>
  <c r="O1903" i="3"/>
  <c r="P1902" i="3"/>
  <c r="O1902" i="3"/>
  <c r="P1901" i="3"/>
  <c r="O1901" i="3"/>
  <c r="P1900" i="3"/>
  <c r="O1900" i="3"/>
  <c r="P1899" i="3"/>
  <c r="O1899" i="3"/>
  <c r="P1898" i="3"/>
  <c r="O1898" i="3"/>
  <c r="P1897" i="3"/>
  <c r="O1897" i="3"/>
  <c r="P1896" i="3"/>
  <c r="O1896" i="3"/>
  <c r="P1895" i="3"/>
  <c r="O1895" i="3"/>
  <c r="P1894" i="3"/>
  <c r="O1894" i="3"/>
  <c r="P1893" i="3"/>
  <c r="O1893" i="3"/>
  <c r="P1892" i="3"/>
  <c r="O1892" i="3"/>
  <c r="P1891" i="3"/>
  <c r="O1891" i="3"/>
  <c r="P1890" i="3"/>
  <c r="O1890" i="3"/>
  <c r="P1889" i="3"/>
  <c r="O1889" i="3"/>
  <c r="P1888" i="3"/>
  <c r="O1888" i="3"/>
  <c r="P1887" i="3"/>
  <c r="O1887" i="3"/>
  <c r="P1886" i="3"/>
  <c r="O1886" i="3"/>
  <c r="P1885" i="3"/>
  <c r="O1885" i="3"/>
  <c r="P1884" i="3"/>
  <c r="O1884" i="3"/>
  <c r="P1883" i="3"/>
  <c r="O1883" i="3"/>
  <c r="P1882" i="3"/>
  <c r="O1882" i="3"/>
  <c r="P1881" i="3"/>
  <c r="O1881" i="3"/>
  <c r="P1880" i="3"/>
  <c r="O1880" i="3"/>
  <c r="P1879" i="3"/>
  <c r="O1879" i="3"/>
  <c r="P1878" i="3"/>
  <c r="O1878" i="3"/>
  <c r="P1877" i="3"/>
  <c r="O1877" i="3"/>
  <c r="P1876" i="3"/>
  <c r="O1876" i="3"/>
  <c r="P1875" i="3"/>
  <c r="O1875" i="3"/>
  <c r="P1874" i="3"/>
  <c r="O1874" i="3"/>
  <c r="P1873" i="3"/>
  <c r="O1873" i="3"/>
  <c r="P1872" i="3"/>
  <c r="O1872" i="3"/>
  <c r="P1871" i="3"/>
  <c r="O1871" i="3"/>
  <c r="P1870" i="3"/>
  <c r="O1870" i="3"/>
  <c r="P1869" i="3"/>
  <c r="O1869" i="3"/>
  <c r="P1868" i="3"/>
  <c r="O1868" i="3"/>
  <c r="P1867" i="3"/>
  <c r="O1867" i="3"/>
  <c r="P1866" i="3"/>
  <c r="O1866" i="3"/>
  <c r="P1865" i="3"/>
  <c r="O1865" i="3"/>
  <c r="P1864" i="3"/>
  <c r="O1864" i="3"/>
  <c r="P1863" i="3"/>
  <c r="O1863" i="3"/>
  <c r="P1862" i="3"/>
  <c r="O1862" i="3"/>
  <c r="P1861" i="3"/>
  <c r="O1861" i="3"/>
  <c r="P1860" i="3"/>
  <c r="O1860" i="3"/>
  <c r="P1859" i="3"/>
  <c r="O1859" i="3"/>
  <c r="P1858" i="3"/>
  <c r="O1858" i="3"/>
  <c r="P1857" i="3"/>
  <c r="O1857" i="3"/>
  <c r="P1856" i="3"/>
  <c r="O1856" i="3"/>
  <c r="P1855" i="3"/>
  <c r="O1855" i="3"/>
  <c r="P1854" i="3"/>
  <c r="O1854" i="3"/>
  <c r="P1853" i="3"/>
  <c r="O1853" i="3"/>
  <c r="P1852" i="3"/>
  <c r="O1852" i="3"/>
  <c r="P1851" i="3"/>
  <c r="O1851" i="3"/>
  <c r="P1850" i="3"/>
  <c r="O1850" i="3"/>
  <c r="P1849" i="3"/>
  <c r="O1849" i="3"/>
  <c r="P1848" i="3"/>
  <c r="O1848" i="3"/>
  <c r="P1847" i="3"/>
  <c r="O1847" i="3"/>
  <c r="P1846" i="3"/>
  <c r="O1846" i="3"/>
  <c r="P1845" i="3"/>
  <c r="O1845" i="3"/>
  <c r="P1844" i="3"/>
  <c r="O1844" i="3"/>
  <c r="P1843" i="3"/>
  <c r="O1843" i="3"/>
  <c r="P1842" i="3"/>
  <c r="O1842" i="3"/>
  <c r="P1841" i="3"/>
  <c r="O1841" i="3"/>
  <c r="P1840" i="3"/>
  <c r="O1840" i="3"/>
  <c r="P1839" i="3"/>
  <c r="O1839" i="3"/>
  <c r="P1838" i="3"/>
  <c r="O1838" i="3"/>
  <c r="P1837" i="3"/>
  <c r="O1837" i="3"/>
  <c r="P1836" i="3"/>
  <c r="O1836" i="3"/>
  <c r="P1835" i="3"/>
  <c r="O1835" i="3"/>
  <c r="P1834" i="3"/>
  <c r="O1834" i="3"/>
  <c r="P1833" i="3"/>
  <c r="O1833" i="3"/>
  <c r="P1832" i="3"/>
  <c r="O1832" i="3"/>
  <c r="P1831" i="3"/>
  <c r="O1831" i="3"/>
  <c r="P1830" i="3"/>
  <c r="O1830" i="3"/>
  <c r="P1829" i="3"/>
  <c r="O1829" i="3"/>
  <c r="P1828" i="3"/>
  <c r="O1828" i="3"/>
  <c r="P1827" i="3"/>
  <c r="O1827" i="3"/>
  <c r="P1826" i="3"/>
  <c r="O1826" i="3"/>
  <c r="P1825" i="3"/>
  <c r="O1825" i="3"/>
  <c r="P1824" i="3"/>
  <c r="O1824" i="3"/>
  <c r="P1823" i="3"/>
  <c r="O1823" i="3"/>
  <c r="P1822" i="3"/>
  <c r="O1822" i="3"/>
  <c r="P1821" i="3"/>
  <c r="O1821" i="3"/>
  <c r="P1820" i="3"/>
  <c r="O1820" i="3"/>
  <c r="P1819" i="3"/>
  <c r="O1819" i="3"/>
  <c r="P1818" i="3"/>
  <c r="O1818" i="3"/>
  <c r="P1817" i="3"/>
  <c r="O1817" i="3"/>
  <c r="P1816" i="3"/>
  <c r="O1816" i="3"/>
  <c r="P1815" i="3"/>
  <c r="O1815" i="3"/>
  <c r="P1814" i="3"/>
  <c r="O1814" i="3"/>
  <c r="P1813" i="3"/>
  <c r="O1813" i="3"/>
  <c r="P1812" i="3"/>
  <c r="O1812" i="3"/>
  <c r="P1811" i="3"/>
  <c r="O1811" i="3"/>
  <c r="P1810" i="3"/>
  <c r="O1810" i="3"/>
  <c r="P1809" i="3"/>
  <c r="O1809" i="3"/>
  <c r="P1808" i="3"/>
  <c r="O1808" i="3"/>
  <c r="P1807" i="3"/>
  <c r="O1807" i="3"/>
  <c r="P1806" i="3"/>
  <c r="O1806" i="3"/>
  <c r="P1805" i="3"/>
  <c r="O1805" i="3"/>
  <c r="P1804" i="3"/>
  <c r="O1804" i="3"/>
  <c r="P1803" i="3"/>
  <c r="O1803" i="3"/>
  <c r="P1802" i="3"/>
  <c r="O1802" i="3"/>
  <c r="P1801" i="3"/>
  <c r="O1801" i="3"/>
  <c r="P1800" i="3"/>
  <c r="O1800" i="3"/>
  <c r="P1799" i="3"/>
  <c r="O1799" i="3"/>
  <c r="P1798" i="3"/>
  <c r="O1798" i="3"/>
  <c r="P1797" i="3"/>
  <c r="O1797" i="3"/>
  <c r="P1796" i="3"/>
  <c r="O1796" i="3"/>
  <c r="P1795" i="3"/>
  <c r="O1795" i="3"/>
  <c r="P1794" i="3"/>
  <c r="O1794" i="3"/>
  <c r="P1793" i="3"/>
  <c r="O1793" i="3"/>
  <c r="P1792" i="3"/>
  <c r="O1792" i="3"/>
  <c r="P1791" i="3"/>
  <c r="O1791" i="3"/>
  <c r="P1790" i="3"/>
  <c r="O1790" i="3"/>
  <c r="P1789" i="3"/>
  <c r="O1789" i="3"/>
  <c r="P1788" i="3"/>
  <c r="O1788" i="3"/>
  <c r="P1787" i="3"/>
  <c r="O1787" i="3"/>
  <c r="P1786" i="3"/>
  <c r="O1786" i="3"/>
  <c r="P1785" i="3"/>
  <c r="O1785" i="3"/>
  <c r="P1784" i="3"/>
  <c r="O1784" i="3"/>
  <c r="P1783" i="3"/>
  <c r="O1783" i="3"/>
  <c r="P1782" i="3"/>
  <c r="O1782" i="3"/>
  <c r="P1781" i="3"/>
  <c r="O1781" i="3"/>
  <c r="P1780" i="3"/>
  <c r="O1780" i="3"/>
  <c r="P1779" i="3"/>
  <c r="O1779" i="3"/>
  <c r="P1778" i="3"/>
  <c r="O1778" i="3"/>
  <c r="P1777" i="3"/>
  <c r="O1777" i="3"/>
  <c r="P1776" i="3"/>
  <c r="O1776" i="3"/>
  <c r="P1775" i="3"/>
  <c r="O1775" i="3"/>
  <c r="P1774" i="3"/>
  <c r="O1774" i="3"/>
  <c r="P1773" i="3"/>
  <c r="O1773" i="3"/>
  <c r="P1772" i="3"/>
  <c r="O1772" i="3"/>
  <c r="P1771" i="3"/>
  <c r="O1771" i="3"/>
  <c r="P1770" i="3"/>
  <c r="O1770" i="3"/>
  <c r="P1769" i="3"/>
  <c r="O1769" i="3"/>
  <c r="P1768" i="3"/>
  <c r="O1768" i="3"/>
  <c r="P1767" i="3"/>
  <c r="O1767" i="3"/>
  <c r="P1766" i="3"/>
  <c r="O1766" i="3"/>
  <c r="P1765" i="3"/>
  <c r="O1765" i="3"/>
  <c r="P1764" i="3"/>
  <c r="O1764" i="3"/>
  <c r="P1763" i="3"/>
  <c r="O1763" i="3"/>
  <c r="P1762" i="3"/>
  <c r="O1762" i="3"/>
  <c r="P1761" i="3"/>
  <c r="O1761" i="3"/>
  <c r="P1760" i="3"/>
  <c r="O1760" i="3"/>
  <c r="P1759" i="3"/>
  <c r="O1759" i="3"/>
  <c r="P1758" i="3"/>
  <c r="O1758" i="3"/>
  <c r="P1757" i="3"/>
  <c r="O1757" i="3"/>
  <c r="P1756" i="3"/>
  <c r="O1756" i="3"/>
  <c r="P1755" i="3"/>
  <c r="O1755" i="3"/>
  <c r="P1754" i="3"/>
  <c r="O1754" i="3"/>
  <c r="P1753" i="3"/>
  <c r="O1753" i="3"/>
  <c r="P1752" i="3"/>
  <c r="O1752" i="3"/>
  <c r="P1751" i="3"/>
  <c r="O1751" i="3"/>
  <c r="P1750" i="3"/>
  <c r="O1750" i="3"/>
  <c r="P1749" i="3"/>
  <c r="O1749" i="3"/>
  <c r="P1748" i="3"/>
  <c r="O1748" i="3"/>
  <c r="P1747" i="3"/>
  <c r="O1747" i="3"/>
  <c r="P1746" i="3"/>
  <c r="O1746" i="3"/>
  <c r="P1745" i="3"/>
  <c r="O1745" i="3"/>
  <c r="P1744" i="3"/>
  <c r="O1744" i="3"/>
  <c r="P1743" i="3"/>
  <c r="O1743" i="3"/>
  <c r="P1742" i="3"/>
  <c r="O1742" i="3"/>
  <c r="P1741" i="3"/>
  <c r="O1741" i="3"/>
  <c r="P1740" i="3"/>
  <c r="O1740" i="3"/>
  <c r="P1739" i="3"/>
  <c r="O1739" i="3"/>
  <c r="P1738" i="3"/>
  <c r="O1738" i="3"/>
  <c r="P1737" i="3"/>
  <c r="O1737" i="3"/>
  <c r="P1736" i="3"/>
  <c r="O1736" i="3"/>
  <c r="P1735" i="3"/>
  <c r="O1735" i="3"/>
  <c r="P1734" i="3"/>
  <c r="O1734" i="3"/>
  <c r="P1733" i="3"/>
  <c r="O1733" i="3"/>
  <c r="P1732" i="3"/>
  <c r="O1732" i="3"/>
  <c r="P1731" i="3"/>
  <c r="O1731" i="3"/>
  <c r="P1730" i="3"/>
  <c r="O1730" i="3"/>
  <c r="P1729" i="3"/>
  <c r="O1729" i="3"/>
  <c r="P1728" i="3"/>
  <c r="O1728" i="3"/>
  <c r="P1727" i="3"/>
  <c r="O1727" i="3"/>
  <c r="P1726" i="3"/>
  <c r="O1726" i="3"/>
  <c r="P1725" i="3"/>
  <c r="O1725" i="3"/>
  <c r="P1724" i="3"/>
  <c r="O1724" i="3"/>
  <c r="P1723" i="3"/>
  <c r="O1723" i="3"/>
  <c r="P1722" i="3"/>
  <c r="O1722" i="3"/>
  <c r="P1721" i="3"/>
  <c r="O1721" i="3"/>
  <c r="P1720" i="3"/>
  <c r="O1720" i="3"/>
  <c r="P1719" i="3"/>
  <c r="O1719" i="3"/>
  <c r="P1718" i="3"/>
  <c r="O1718" i="3"/>
  <c r="P1717" i="3"/>
  <c r="O1717" i="3"/>
  <c r="P1716" i="3"/>
  <c r="O1716" i="3"/>
  <c r="P1715" i="3"/>
  <c r="O1715" i="3"/>
  <c r="P1714" i="3"/>
  <c r="O1714" i="3"/>
  <c r="P1713" i="3"/>
  <c r="O1713" i="3"/>
  <c r="P1712" i="3"/>
  <c r="O1712" i="3"/>
  <c r="P1711" i="3"/>
  <c r="O1711" i="3"/>
  <c r="P1710" i="3"/>
  <c r="O1710" i="3"/>
  <c r="P1709" i="3"/>
  <c r="O1709" i="3"/>
  <c r="P1708" i="3"/>
  <c r="O1708" i="3"/>
  <c r="P1707" i="3"/>
  <c r="O1707" i="3"/>
  <c r="P1706" i="3"/>
  <c r="O1706" i="3"/>
  <c r="P1705" i="3"/>
  <c r="O1705" i="3"/>
  <c r="P1704" i="3"/>
  <c r="O1704" i="3"/>
  <c r="P1703" i="3"/>
  <c r="O1703" i="3"/>
  <c r="P1702" i="3"/>
  <c r="O1702" i="3"/>
  <c r="P1701" i="3"/>
  <c r="O1701" i="3"/>
  <c r="P1700" i="3"/>
  <c r="O1700" i="3"/>
  <c r="P1699" i="3"/>
  <c r="O1699" i="3"/>
  <c r="P1698" i="3"/>
  <c r="O1698" i="3"/>
  <c r="P1697" i="3"/>
  <c r="O1697" i="3"/>
  <c r="P1696" i="3"/>
  <c r="O1696" i="3"/>
  <c r="P1695" i="3"/>
  <c r="O1695" i="3"/>
  <c r="P1694" i="3"/>
  <c r="O1694" i="3"/>
  <c r="P1693" i="3"/>
  <c r="O1693" i="3"/>
  <c r="P1692" i="3"/>
  <c r="O1692" i="3"/>
  <c r="P1691" i="3"/>
  <c r="O1691" i="3"/>
  <c r="P1690" i="3"/>
  <c r="O1690" i="3"/>
  <c r="P1689" i="3"/>
  <c r="O1689" i="3"/>
  <c r="P1688" i="3"/>
  <c r="O1688" i="3"/>
  <c r="P1687" i="3"/>
  <c r="O1687" i="3"/>
  <c r="P1686" i="3"/>
  <c r="O1686" i="3"/>
  <c r="P1685" i="3"/>
  <c r="O1685" i="3"/>
  <c r="P1684" i="3"/>
  <c r="O1684" i="3"/>
  <c r="P1683" i="3"/>
  <c r="O1683" i="3"/>
  <c r="P1682" i="3"/>
  <c r="O1682" i="3"/>
  <c r="P1681" i="3"/>
  <c r="O1681" i="3"/>
  <c r="P1680" i="3"/>
  <c r="O1680" i="3"/>
  <c r="P1679" i="3"/>
  <c r="O1679" i="3"/>
  <c r="P1678" i="3"/>
  <c r="O1678" i="3"/>
  <c r="P1677" i="3"/>
  <c r="O1677" i="3"/>
  <c r="P1676" i="3"/>
  <c r="O1676" i="3"/>
  <c r="P1675" i="3"/>
  <c r="O1675" i="3"/>
  <c r="P1674" i="3"/>
  <c r="O1674" i="3"/>
  <c r="P1673" i="3"/>
  <c r="O1673" i="3"/>
  <c r="P1672" i="3"/>
  <c r="O1672" i="3"/>
  <c r="P1671" i="3"/>
  <c r="O1671" i="3"/>
  <c r="P1670" i="3"/>
  <c r="O1670" i="3"/>
  <c r="P1669" i="3"/>
  <c r="O1669" i="3"/>
  <c r="P1668" i="3"/>
  <c r="O1668" i="3"/>
  <c r="P1667" i="3"/>
  <c r="O1667" i="3"/>
  <c r="P1666" i="3"/>
  <c r="O1666" i="3"/>
  <c r="P1665" i="3"/>
  <c r="O1665" i="3"/>
  <c r="P1664" i="3"/>
  <c r="O1664" i="3"/>
  <c r="P1663" i="3"/>
  <c r="O1663" i="3"/>
  <c r="P1662" i="3"/>
  <c r="O1662" i="3"/>
  <c r="P1661" i="3"/>
  <c r="O1661" i="3"/>
  <c r="P1660" i="3"/>
  <c r="O1660" i="3"/>
  <c r="P1659" i="3"/>
  <c r="O1659" i="3"/>
  <c r="P1658" i="3"/>
  <c r="O1658" i="3"/>
  <c r="P1657" i="3"/>
  <c r="O1657" i="3"/>
  <c r="P1656" i="3"/>
  <c r="O1656" i="3"/>
  <c r="P1655" i="3"/>
  <c r="O1655" i="3"/>
  <c r="P1654" i="3"/>
  <c r="O1654" i="3"/>
  <c r="P1653" i="3"/>
  <c r="O1653" i="3"/>
  <c r="P1652" i="3"/>
  <c r="O1652" i="3"/>
  <c r="P1651" i="3"/>
  <c r="O1651" i="3"/>
  <c r="P1650" i="3"/>
  <c r="O1650" i="3"/>
  <c r="P1649" i="3"/>
  <c r="O1649" i="3"/>
  <c r="P1648" i="3"/>
  <c r="O1648" i="3"/>
  <c r="P1647" i="3"/>
  <c r="O1647" i="3"/>
  <c r="P1646" i="3"/>
  <c r="O1646" i="3"/>
  <c r="P1645" i="3"/>
  <c r="O1645" i="3"/>
  <c r="P1644" i="3"/>
  <c r="O1644" i="3"/>
  <c r="P1643" i="3"/>
  <c r="O1643" i="3"/>
  <c r="P1642" i="3"/>
  <c r="O1642" i="3"/>
  <c r="P1641" i="3"/>
  <c r="O1641" i="3"/>
  <c r="P1640" i="3"/>
  <c r="O1640" i="3"/>
  <c r="P1639" i="3"/>
  <c r="O1639" i="3"/>
  <c r="P1638" i="3"/>
  <c r="O1638" i="3"/>
  <c r="P1637" i="3"/>
  <c r="O1637" i="3"/>
  <c r="P1636" i="3"/>
  <c r="O1636" i="3"/>
  <c r="P1635" i="3"/>
  <c r="O1635" i="3"/>
  <c r="P1634" i="3"/>
  <c r="O1634" i="3"/>
  <c r="P1633" i="3"/>
  <c r="O1633" i="3"/>
  <c r="P1632" i="3"/>
  <c r="O1632" i="3"/>
  <c r="P1631" i="3"/>
  <c r="O1631" i="3"/>
  <c r="P1630" i="3"/>
  <c r="O1630" i="3"/>
  <c r="P1629" i="3"/>
  <c r="O1629" i="3"/>
  <c r="P1628" i="3"/>
  <c r="O1628" i="3"/>
  <c r="P1627" i="3"/>
  <c r="O1627" i="3"/>
  <c r="P1626" i="3"/>
  <c r="O1626" i="3"/>
  <c r="P1625" i="3"/>
  <c r="O1625" i="3"/>
  <c r="P1624" i="3"/>
  <c r="O1624" i="3"/>
  <c r="P1623" i="3"/>
  <c r="O1623" i="3"/>
  <c r="P1622" i="3"/>
  <c r="O1622" i="3"/>
  <c r="P1621" i="3"/>
  <c r="O1621" i="3"/>
  <c r="P1620" i="3"/>
  <c r="O1620" i="3"/>
  <c r="P1619" i="3"/>
  <c r="O1619" i="3"/>
  <c r="P1618" i="3"/>
  <c r="O1618" i="3"/>
  <c r="P1617" i="3"/>
  <c r="O1617" i="3"/>
  <c r="P1616" i="3"/>
  <c r="O1616" i="3"/>
  <c r="P1615" i="3"/>
  <c r="O1615" i="3"/>
  <c r="P1614" i="3"/>
  <c r="O1614" i="3"/>
  <c r="P1613" i="3"/>
  <c r="O1613" i="3"/>
  <c r="P1612" i="3"/>
  <c r="O1612" i="3"/>
  <c r="P1611" i="3"/>
  <c r="O1611" i="3"/>
  <c r="P1610" i="3"/>
  <c r="O1610" i="3"/>
  <c r="P1609" i="3"/>
  <c r="O1609" i="3"/>
  <c r="P1608" i="3"/>
  <c r="O1608" i="3"/>
  <c r="P1607" i="3"/>
  <c r="O1607" i="3"/>
  <c r="P1606" i="3"/>
  <c r="O1606" i="3"/>
  <c r="P1605" i="3"/>
  <c r="O1605" i="3"/>
  <c r="P1604" i="3"/>
  <c r="O1604" i="3"/>
  <c r="P1603" i="3"/>
  <c r="O1603" i="3"/>
  <c r="P1602" i="3"/>
  <c r="O1602" i="3"/>
  <c r="P1601" i="3"/>
  <c r="O1601" i="3"/>
  <c r="P1600" i="3"/>
  <c r="O1600" i="3"/>
  <c r="P1599" i="3"/>
  <c r="O1599" i="3"/>
  <c r="P1598" i="3"/>
  <c r="O1598" i="3"/>
  <c r="P1597" i="3"/>
  <c r="O1597" i="3"/>
  <c r="P1596" i="3"/>
  <c r="O1596" i="3"/>
  <c r="P1595" i="3"/>
  <c r="O1595" i="3"/>
  <c r="P1594" i="3"/>
  <c r="O1594" i="3"/>
  <c r="P1593" i="3"/>
  <c r="O1593" i="3"/>
  <c r="P1592" i="3"/>
  <c r="O1592" i="3"/>
  <c r="P1591" i="3"/>
  <c r="O1591" i="3"/>
  <c r="P1590" i="3"/>
  <c r="O1590" i="3"/>
  <c r="P1589" i="3"/>
  <c r="O1589" i="3"/>
  <c r="P1588" i="3"/>
  <c r="O1588" i="3"/>
  <c r="P1587" i="3"/>
  <c r="O1587" i="3"/>
  <c r="P1586" i="3"/>
  <c r="O1586" i="3"/>
  <c r="P1585" i="3"/>
  <c r="O1585" i="3"/>
  <c r="P1584" i="3"/>
  <c r="O1584" i="3"/>
  <c r="P1583" i="3"/>
  <c r="O1583" i="3"/>
  <c r="P1582" i="3"/>
  <c r="O1582" i="3"/>
  <c r="P1581" i="3"/>
  <c r="O1581" i="3"/>
  <c r="P1580" i="3"/>
  <c r="O1580" i="3"/>
  <c r="P1579" i="3"/>
  <c r="O1579" i="3"/>
  <c r="P1578" i="3"/>
  <c r="O1578" i="3"/>
  <c r="P1577" i="3"/>
  <c r="O1577" i="3"/>
  <c r="P1576" i="3"/>
  <c r="O1576" i="3"/>
  <c r="P1575" i="3"/>
  <c r="O1575" i="3"/>
  <c r="P1574" i="3"/>
  <c r="O1574" i="3"/>
  <c r="P1573" i="3"/>
  <c r="O1573" i="3"/>
  <c r="P1572" i="3"/>
  <c r="O1572" i="3"/>
  <c r="P1571" i="3"/>
  <c r="O1571" i="3"/>
  <c r="P1570" i="3"/>
  <c r="O1570" i="3"/>
  <c r="P1569" i="3"/>
  <c r="O1569" i="3"/>
  <c r="P1568" i="3"/>
  <c r="O1568" i="3"/>
  <c r="P1567" i="3"/>
  <c r="O1567" i="3"/>
  <c r="P1566" i="3"/>
  <c r="O1566" i="3"/>
  <c r="P1565" i="3"/>
  <c r="O1565" i="3"/>
  <c r="P1564" i="3"/>
  <c r="O1564" i="3"/>
  <c r="P1563" i="3"/>
  <c r="O1563" i="3"/>
  <c r="P1562" i="3"/>
  <c r="O1562" i="3"/>
  <c r="P1561" i="3"/>
  <c r="O1561" i="3"/>
  <c r="P1560" i="3"/>
  <c r="O1560" i="3"/>
  <c r="P1559" i="3"/>
  <c r="O1559" i="3"/>
  <c r="P1558" i="3"/>
  <c r="O1558" i="3"/>
  <c r="P1557" i="3"/>
  <c r="O1557" i="3"/>
  <c r="P1556" i="3"/>
  <c r="O1556" i="3"/>
  <c r="P1555" i="3"/>
  <c r="O1555" i="3"/>
  <c r="P1554" i="3"/>
  <c r="O1554" i="3"/>
  <c r="P1553" i="3"/>
  <c r="O1553" i="3"/>
  <c r="P1552" i="3"/>
  <c r="O1552" i="3"/>
  <c r="P1551" i="3"/>
  <c r="O1551" i="3"/>
  <c r="P1550" i="3"/>
  <c r="O1550" i="3"/>
  <c r="P1549" i="3"/>
  <c r="O1549" i="3"/>
  <c r="P1548" i="3"/>
  <c r="O1548" i="3"/>
  <c r="P1547" i="3"/>
  <c r="O1547" i="3"/>
  <c r="P1546" i="3"/>
  <c r="O1546" i="3"/>
  <c r="P1545" i="3"/>
  <c r="O1545" i="3"/>
  <c r="P1544" i="3"/>
  <c r="O1544" i="3"/>
  <c r="P1543" i="3"/>
  <c r="O1543" i="3"/>
  <c r="P1542" i="3"/>
  <c r="O1542" i="3"/>
  <c r="P1541" i="3"/>
  <c r="O1541" i="3"/>
  <c r="P1540" i="3"/>
  <c r="O1540" i="3"/>
  <c r="P1539" i="3"/>
  <c r="O1539" i="3"/>
  <c r="P1538" i="3"/>
  <c r="O1538" i="3"/>
  <c r="P1537" i="3"/>
  <c r="O1537" i="3"/>
  <c r="P1536" i="3"/>
  <c r="O1536" i="3"/>
  <c r="P1535" i="3"/>
  <c r="O1535" i="3"/>
  <c r="P1534" i="3"/>
  <c r="O1534" i="3"/>
  <c r="P1533" i="3"/>
  <c r="O1533" i="3"/>
  <c r="P1532" i="3"/>
  <c r="O1532" i="3"/>
  <c r="P1531" i="3"/>
  <c r="O1531" i="3"/>
  <c r="P1530" i="3"/>
  <c r="O1530" i="3"/>
  <c r="P1529" i="3"/>
  <c r="O1529" i="3"/>
  <c r="P1528" i="3"/>
  <c r="O1528" i="3"/>
  <c r="P1527" i="3"/>
  <c r="O1527" i="3"/>
  <c r="P1526" i="3"/>
  <c r="O1526" i="3"/>
  <c r="P1525" i="3"/>
  <c r="O1525" i="3"/>
  <c r="P1524" i="3"/>
  <c r="O1524" i="3"/>
  <c r="P1523" i="3"/>
  <c r="O1523" i="3"/>
  <c r="P1522" i="3"/>
  <c r="O1522" i="3"/>
  <c r="P1521" i="3"/>
  <c r="O1521" i="3"/>
  <c r="P1520" i="3"/>
  <c r="O1520" i="3"/>
  <c r="P1519" i="3"/>
  <c r="O1519" i="3"/>
  <c r="P1518" i="3"/>
  <c r="O1518" i="3"/>
  <c r="P1517" i="3"/>
  <c r="O1517" i="3"/>
  <c r="P1516" i="3"/>
  <c r="O1516" i="3"/>
  <c r="P1515" i="3"/>
  <c r="O1515" i="3"/>
  <c r="P1514" i="3"/>
  <c r="O1514" i="3"/>
  <c r="P1513" i="3"/>
  <c r="O1513" i="3"/>
  <c r="P1512" i="3"/>
  <c r="O1512" i="3"/>
  <c r="P1511" i="3"/>
  <c r="O1511" i="3"/>
  <c r="P1510" i="3"/>
  <c r="O1510" i="3"/>
  <c r="P1509" i="3"/>
  <c r="O1509" i="3"/>
  <c r="P1508" i="3"/>
  <c r="O1508" i="3"/>
  <c r="P1507" i="3"/>
  <c r="O1507" i="3"/>
  <c r="P1506" i="3"/>
  <c r="O1506" i="3"/>
  <c r="P1505" i="3"/>
  <c r="O1505" i="3"/>
  <c r="P1504" i="3"/>
  <c r="O1504" i="3"/>
  <c r="P1503" i="3"/>
  <c r="O1503" i="3"/>
  <c r="P1502" i="3"/>
  <c r="O1502" i="3"/>
  <c r="P1501" i="3"/>
  <c r="O1501" i="3"/>
  <c r="P1500" i="3"/>
  <c r="O1500" i="3"/>
  <c r="P1499" i="3"/>
  <c r="O1499" i="3"/>
  <c r="P1498" i="3"/>
  <c r="O1498" i="3"/>
  <c r="P1497" i="3"/>
  <c r="O1497" i="3"/>
  <c r="P1496" i="3"/>
  <c r="O1496" i="3"/>
  <c r="P1495" i="3"/>
  <c r="O1495" i="3"/>
  <c r="P1494" i="3"/>
  <c r="O1494" i="3"/>
  <c r="P1493" i="3"/>
  <c r="O1493" i="3"/>
  <c r="P1492" i="3"/>
  <c r="O1492" i="3"/>
  <c r="P1491" i="3"/>
  <c r="O1491" i="3"/>
  <c r="P1490" i="3"/>
  <c r="O1490" i="3"/>
  <c r="P1489" i="3"/>
  <c r="O1489" i="3"/>
  <c r="P1488" i="3"/>
  <c r="O1488" i="3"/>
  <c r="P1487" i="3"/>
  <c r="O1487" i="3"/>
  <c r="P1486" i="3"/>
  <c r="O1486" i="3"/>
  <c r="P1485" i="3"/>
  <c r="O1485" i="3"/>
  <c r="P1484" i="3"/>
  <c r="O1484" i="3"/>
  <c r="P1483" i="3"/>
  <c r="O1483" i="3"/>
  <c r="P1482" i="3"/>
  <c r="O1482" i="3"/>
  <c r="P1481" i="3"/>
  <c r="O1481" i="3"/>
  <c r="P1480" i="3"/>
  <c r="O1480" i="3"/>
  <c r="P1479" i="3"/>
  <c r="O1479" i="3"/>
  <c r="P1478" i="3"/>
  <c r="O1478" i="3"/>
  <c r="P1477" i="3"/>
  <c r="O1477" i="3"/>
  <c r="P1476" i="3"/>
  <c r="O1476" i="3"/>
  <c r="P1475" i="3"/>
  <c r="O1475" i="3"/>
  <c r="P1474" i="3"/>
  <c r="O1474" i="3"/>
  <c r="P1473" i="3"/>
  <c r="O1473" i="3"/>
  <c r="P1472" i="3"/>
  <c r="O1472" i="3"/>
  <c r="P1471" i="3"/>
  <c r="O1471" i="3"/>
  <c r="P1470" i="3"/>
  <c r="O1470" i="3"/>
  <c r="P1469" i="3"/>
  <c r="O1469" i="3"/>
  <c r="P1468" i="3"/>
  <c r="O1468" i="3"/>
  <c r="P1467" i="3"/>
  <c r="O1467" i="3"/>
  <c r="P1466" i="3"/>
  <c r="O1466" i="3"/>
  <c r="P1465" i="3"/>
  <c r="O1465" i="3"/>
  <c r="P1464" i="3"/>
  <c r="O1464" i="3"/>
  <c r="P1463" i="3"/>
  <c r="O1463" i="3"/>
  <c r="P1462" i="3"/>
  <c r="O1462" i="3"/>
  <c r="P1461" i="3"/>
  <c r="O1461" i="3"/>
  <c r="P1460" i="3"/>
  <c r="O1460" i="3"/>
  <c r="P1459" i="3"/>
  <c r="O1459" i="3"/>
  <c r="P1458" i="3"/>
  <c r="O1458" i="3"/>
  <c r="P1457" i="3"/>
  <c r="O1457" i="3"/>
  <c r="P1456" i="3"/>
  <c r="O1456" i="3"/>
  <c r="P1455" i="3"/>
  <c r="O1455" i="3"/>
  <c r="P1454" i="3"/>
  <c r="O1454" i="3"/>
  <c r="P1453" i="3"/>
  <c r="O1453" i="3"/>
  <c r="P1452" i="3"/>
  <c r="O1452" i="3"/>
  <c r="P1451" i="3"/>
  <c r="O1451" i="3"/>
  <c r="P1450" i="3"/>
  <c r="O1450" i="3"/>
  <c r="P1449" i="3"/>
  <c r="O1449" i="3"/>
  <c r="P1448" i="3"/>
  <c r="O1448" i="3"/>
  <c r="P1447" i="3"/>
  <c r="O1447" i="3"/>
  <c r="P1446" i="3"/>
  <c r="O1446" i="3"/>
  <c r="P1445" i="3"/>
  <c r="O1445" i="3"/>
  <c r="P1444" i="3"/>
  <c r="O1444" i="3"/>
  <c r="P1443" i="3"/>
  <c r="O1443" i="3"/>
  <c r="P1442" i="3"/>
  <c r="O1442" i="3"/>
  <c r="P1441" i="3"/>
  <c r="O1441" i="3"/>
  <c r="P1440" i="3"/>
  <c r="O1440" i="3"/>
  <c r="P1439" i="3"/>
  <c r="O1439" i="3"/>
  <c r="P1438" i="3"/>
  <c r="O1438" i="3"/>
  <c r="P1437" i="3"/>
  <c r="O1437" i="3"/>
  <c r="P1436" i="3"/>
  <c r="O1436" i="3"/>
  <c r="P1435" i="3"/>
  <c r="O1435" i="3"/>
  <c r="P1434" i="3"/>
  <c r="O1434" i="3"/>
  <c r="P1433" i="3"/>
  <c r="O1433" i="3"/>
  <c r="P1432" i="3"/>
  <c r="O1432" i="3"/>
  <c r="P1431" i="3"/>
  <c r="O1431" i="3"/>
  <c r="P1430" i="3"/>
  <c r="O1430" i="3"/>
  <c r="P1429" i="3"/>
  <c r="O1429" i="3"/>
  <c r="P1428" i="3"/>
  <c r="O1428" i="3"/>
  <c r="P1427" i="3"/>
  <c r="O1427" i="3"/>
  <c r="P1426" i="3"/>
  <c r="O1426" i="3"/>
  <c r="P1425" i="3"/>
  <c r="O1425" i="3"/>
  <c r="P1424" i="3"/>
  <c r="O1424" i="3"/>
  <c r="P1423" i="3"/>
  <c r="O1423" i="3"/>
  <c r="P1422" i="3"/>
  <c r="O1422" i="3"/>
  <c r="P1421" i="3"/>
  <c r="O1421" i="3"/>
  <c r="P1420" i="3"/>
  <c r="O1420" i="3"/>
  <c r="P1419" i="3"/>
  <c r="O1419" i="3"/>
  <c r="P1418" i="3"/>
  <c r="O1418" i="3"/>
  <c r="P1417" i="3"/>
  <c r="O1417" i="3"/>
  <c r="P1416" i="3"/>
  <c r="O1416" i="3"/>
  <c r="P1415" i="3"/>
  <c r="O1415" i="3"/>
  <c r="P1414" i="3"/>
  <c r="O1414" i="3"/>
  <c r="P1413" i="3"/>
  <c r="O1413" i="3"/>
  <c r="P1412" i="3"/>
  <c r="O1412" i="3"/>
  <c r="P1411" i="3"/>
  <c r="O1411" i="3"/>
  <c r="P1410" i="3"/>
  <c r="O1410" i="3"/>
  <c r="P1409" i="3"/>
  <c r="O1409" i="3"/>
  <c r="P1408" i="3"/>
  <c r="O1408" i="3"/>
  <c r="P1407" i="3"/>
  <c r="O1407" i="3"/>
  <c r="P1406" i="3"/>
  <c r="O1406" i="3"/>
  <c r="P1405" i="3"/>
  <c r="O1405" i="3"/>
  <c r="P1404" i="3"/>
  <c r="O1404" i="3"/>
  <c r="P1403" i="3"/>
  <c r="O1403" i="3"/>
  <c r="P1402" i="3"/>
  <c r="O1402" i="3"/>
  <c r="P1401" i="3"/>
  <c r="O1401" i="3"/>
  <c r="P1400" i="3"/>
  <c r="O1400" i="3"/>
  <c r="P1399" i="3"/>
  <c r="O1399" i="3"/>
  <c r="P1398" i="3"/>
  <c r="O1398" i="3"/>
  <c r="P1397" i="3"/>
  <c r="O1397" i="3"/>
  <c r="P1396" i="3"/>
  <c r="O1396" i="3"/>
  <c r="P1395" i="3"/>
  <c r="O1395" i="3"/>
  <c r="P1394" i="3"/>
  <c r="O1394" i="3"/>
  <c r="P1393" i="3"/>
  <c r="O1393" i="3"/>
  <c r="P1392" i="3"/>
  <c r="O1392" i="3"/>
  <c r="P1391" i="3"/>
  <c r="O1391" i="3"/>
  <c r="P1390" i="3"/>
  <c r="O1390" i="3"/>
  <c r="P1389" i="3"/>
  <c r="O1389" i="3"/>
  <c r="P1388" i="3"/>
  <c r="O1388" i="3"/>
  <c r="P1387" i="3"/>
  <c r="O1387" i="3"/>
  <c r="P1386" i="3"/>
  <c r="O1386" i="3"/>
  <c r="P1385" i="3"/>
  <c r="O1385" i="3"/>
  <c r="P1384" i="3"/>
  <c r="O1384" i="3"/>
  <c r="P1383" i="3"/>
  <c r="O1383" i="3"/>
  <c r="P1382" i="3"/>
  <c r="O1382" i="3"/>
  <c r="P1381" i="3"/>
  <c r="O1381" i="3"/>
  <c r="P1380" i="3"/>
  <c r="O1380" i="3"/>
  <c r="P1379" i="3"/>
  <c r="O1379" i="3"/>
  <c r="P1378" i="3"/>
  <c r="O1378" i="3"/>
  <c r="P1377" i="3"/>
  <c r="O1377" i="3"/>
  <c r="P1376" i="3"/>
  <c r="O1376" i="3"/>
  <c r="P1375" i="3"/>
  <c r="O1375" i="3"/>
  <c r="P1374" i="3"/>
  <c r="O1374" i="3"/>
  <c r="P1373" i="3"/>
  <c r="O1373" i="3"/>
  <c r="P1372" i="3"/>
  <c r="O1372" i="3"/>
  <c r="P1371" i="3"/>
  <c r="O1371" i="3"/>
  <c r="P1370" i="3"/>
  <c r="O1370" i="3"/>
  <c r="P1369" i="3"/>
  <c r="O1369" i="3"/>
  <c r="P1368" i="3"/>
  <c r="O1368" i="3"/>
  <c r="P1367" i="3"/>
  <c r="O1367" i="3"/>
  <c r="P1366" i="3"/>
  <c r="O1366" i="3"/>
  <c r="P1365" i="3"/>
  <c r="O1365" i="3"/>
  <c r="P1364" i="3"/>
  <c r="O1364" i="3"/>
  <c r="P1363" i="3"/>
  <c r="O1363" i="3"/>
  <c r="P1362" i="3"/>
  <c r="O1362" i="3"/>
  <c r="P1361" i="3"/>
  <c r="O1361" i="3"/>
  <c r="P1360" i="3"/>
  <c r="O1360" i="3"/>
  <c r="P1359" i="3"/>
  <c r="O1359" i="3"/>
  <c r="P1358" i="3"/>
  <c r="O1358" i="3"/>
  <c r="P1357" i="3"/>
  <c r="O1357" i="3"/>
  <c r="P1356" i="3"/>
  <c r="O1356" i="3"/>
  <c r="P1355" i="3"/>
  <c r="O1355" i="3"/>
  <c r="P1354" i="3"/>
  <c r="O1354" i="3"/>
  <c r="P1353" i="3"/>
  <c r="O1353" i="3"/>
  <c r="P1352" i="3"/>
  <c r="O1352" i="3"/>
  <c r="P1351" i="3"/>
  <c r="O1351" i="3"/>
  <c r="P1350" i="3"/>
  <c r="O1350" i="3"/>
  <c r="P1349" i="3"/>
  <c r="O1349" i="3"/>
  <c r="P1348" i="3"/>
  <c r="O1348" i="3"/>
  <c r="P1347" i="3"/>
  <c r="O1347" i="3"/>
  <c r="P1346" i="3"/>
  <c r="O1346" i="3"/>
  <c r="P1345" i="3"/>
  <c r="O1345" i="3"/>
  <c r="P1344" i="3"/>
  <c r="O1344" i="3"/>
  <c r="P1343" i="3"/>
  <c r="O1343" i="3"/>
  <c r="P1342" i="3"/>
  <c r="O1342" i="3"/>
  <c r="P1341" i="3"/>
  <c r="O1341" i="3"/>
  <c r="P1340" i="3"/>
  <c r="O1340" i="3"/>
  <c r="P1339" i="3"/>
  <c r="O1339" i="3"/>
  <c r="P1338" i="3"/>
  <c r="O1338" i="3"/>
  <c r="P1337" i="3"/>
  <c r="O1337" i="3"/>
  <c r="P1336" i="3"/>
  <c r="O1336" i="3"/>
  <c r="P1335" i="3"/>
  <c r="O1335" i="3"/>
  <c r="P1334" i="3"/>
  <c r="O1334" i="3"/>
  <c r="P1333" i="3"/>
  <c r="O1333" i="3"/>
  <c r="P1332" i="3"/>
  <c r="O1332" i="3"/>
  <c r="P1331" i="3"/>
  <c r="O1331" i="3"/>
  <c r="P1330" i="3"/>
  <c r="O1330" i="3"/>
  <c r="P1329" i="3"/>
  <c r="O1329" i="3"/>
  <c r="P1328" i="3"/>
  <c r="O1328" i="3"/>
  <c r="P1327" i="3"/>
  <c r="O1327" i="3"/>
  <c r="P1326" i="3"/>
  <c r="O1326" i="3"/>
  <c r="P1325" i="3"/>
  <c r="O1325" i="3"/>
  <c r="P1324" i="3"/>
  <c r="O1324" i="3"/>
  <c r="P1323" i="3"/>
  <c r="O1323" i="3"/>
  <c r="P1322" i="3"/>
  <c r="O1322" i="3"/>
  <c r="P1321" i="3"/>
  <c r="O1321" i="3"/>
  <c r="P1320" i="3"/>
  <c r="O1320" i="3"/>
  <c r="P1319" i="3"/>
  <c r="O1319" i="3"/>
  <c r="P1318" i="3"/>
  <c r="O1318" i="3"/>
  <c r="P1317" i="3"/>
  <c r="O1317" i="3"/>
  <c r="P1316" i="3"/>
  <c r="O1316" i="3"/>
  <c r="P1315" i="3"/>
  <c r="O1315" i="3"/>
  <c r="P1314" i="3"/>
  <c r="O1314" i="3"/>
  <c r="P1313" i="3"/>
  <c r="O1313" i="3"/>
  <c r="P1312" i="3"/>
  <c r="O1312" i="3"/>
  <c r="P1311" i="3"/>
  <c r="O1311" i="3"/>
  <c r="P1310" i="3"/>
  <c r="O1310" i="3"/>
  <c r="P1309" i="3"/>
  <c r="O1309" i="3"/>
  <c r="P1308" i="3"/>
  <c r="O1308" i="3"/>
  <c r="P1307" i="3"/>
  <c r="O1307" i="3"/>
  <c r="P1306" i="3"/>
  <c r="O1306" i="3"/>
  <c r="P1305" i="3"/>
  <c r="O1305" i="3"/>
  <c r="P1304" i="3"/>
  <c r="O1304" i="3"/>
  <c r="P1303" i="3"/>
  <c r="O1303" i="3"/>
  <c r="P1302" i="3"/>
  <c r="O1302" i="3"/>
  <c r="P1301" i="3"/>
  <c r="O1301" i="3"/>
  <c r="P1300" i="3"/>
  <c r="O1300" i="3"/>
  <c r="P1299" i="3"/>
  <c r="O1299" i="3"/>
  <c r="P1298" i="3"/>
  <c r="O1298" i="3"/>
  <c r="P1297" i="3"/>
  <c r="O1297" i="3"/>
  <c r="P1296" i="3"/>
  <c r="O1296" i="3"/>
  <c r="P1295" i="3"/>
  <c r="O1295" i="3"/>
  <c r="P1294" i="3"/>
  <c r="O1294" i="3"/>
  <c r="P1293" i="3"/>
  <c r="O1293" i="3"/>
  <c r="P1292" i="3"/>
  <c r="O1292" i="3"/>
  <c r="P1291" i="3"/>
  <c r="O1291" i="3"/>
  <c r="P1290" i="3"/>
  <c r="O1290" i="3"/>
  <c r="P1289" i="3"/>
  <c r="O1289" i="3"/>
  <c r="P1288" i="3"/>
  <c r="O1288" i="3"/>
  <c r="P1287" i="3"/>
  <c r="O1287" i="3"/>
  <c r="P1286" i="3"/>
  <c r="O1286" i="3"/>
  <c r="P1285" i="3"/>
  <c r="O1285" i="3"/>
  <c r="P1284" i="3"/>
  <c r="O1284" i="3"/>
  <c r="P1283" i="3"/>
  <c r="O1283" i="3"/>
  <c r="P1282" i="3"/>
  <c r="O1282" i="3"/>
  <c r="P1281" i="3"/>
  <c r="O1281" i="3"/>
  <c r="P1280" i="3"/>
  <c r="O1280" i="3"/>
  <c r="P1279" i="3"/>
  <c r="O1279" i="3"/>
  <c r="P1278" i="3"/>
  <c r="O1278" i="3"/>
  <c r="P1277" i="3"/>
  <c r="O1277" i="3"/>
  <c r="P1276" i="3"/>
  <c r="O1276" i="3"/>
  <c r="P1275" i="3"/>
  <c r="O1275" i="3"/>
  <c r="P1274" i="3"/>
  <c r="O1274" i="3"/>
  <c r="P1273" i="3"/>
  <c r="O1273" i="3"/>
  <c r="P1272" i="3"/>
  <c r="O1272" i="3"/>
  <c r="P1271" i="3"/>
  <c r="O1271" i="3"/>
  <c r="P1270" i="3"/>
  <c r="O1270" i="3"/>
  <c r="P1269" i="3"/>
  <c r="O1269" i="3"/>
  <c r="P1268" i="3"/>
  <c r="O1268" i="3"/>
  <c r="P1267" i="3"/>
  <c r="O1267" i="3"/>
  <c r="P1266" i="3"/>
  <c r="O1266" i="3"/>
  <c r="P1265" i="3"/>
  <c r="O1265" i="3"/>
  <c r="P1264" i="3"/>
  <c r="O1264" i="3"/>
  <c r="P1263" i="3"/>
  <c r="O1263" i="3"/>
  <c r="P1262" i="3"/>
  <c r="O1262" i="3"/>
  <c r="P1261" i="3"/>
  <c r="O1261" i="3"/>
  <c r="P1260" i="3"/>
  <c r="O1260" i="3"/>
  <c r="P1259" i="3"/>
  <c r="O1259" i="3"/>
  <c r="P1258" i="3"/>
  <c r="O1258" i="3"/>
  <c r="P1257" i="3"/>
  <c r="O1257" i="3"/>
  <c r="P1256" i="3"/>
  <c r="O1256" i="3"/>
  <c r="P1255" i="3"/>
  <c r="O1255" i="3"/>
  <c r="P1254" i="3"/>
  <c r="O1254" i="3"/>
  <c r="P1253" i="3"/>
  <c r="O1253" i="3"/>
  <c r="P1252" i="3"/>
  <c r="O1252" i="3"/>
  <c r="P1251" i="3"/>
  <c r="O1251" i="3"/>
  <c r="P1250" i="3"/>
  <c r="O1250" i="3"/>
  <c r="P1249" i="3"/>
  <c r="O1249" i="3"/>
  <c r="P1248" i="3"/>
  <c r="O1248" i="3"/>
  <c r="P1247" i="3"/>
  <c r="O1247" i="3"/>
  <c r="P1246" i="3"/>
  <c r="O1246" i="3"/>
  <c r="P1245" i="3"/>
  <c r="O1245" i="3"/>
  <c r="P1244" i="3"/>
  <c r="O1244" i="3"/>
  <c r="P1243" i="3"/>
  <c r="O1243" i="3"/>
  <c r="P1242" i="3"/>
  <c r="O1242" i="3"/>
  <c r="P1241" i="3"/>
  <c r="O1241" i="3"/>
  <c r="P1240" i="3"/>
  <c r="O1240" i="3"/>
  <c r="P1239" i="3"/>
  <c r="O1239" i="3"/>
  <c r="P1238" i="3"/>
  <c r="O1238" i="3"/>
  <c r="P1237" i="3"/>
  <c r="O1237" i="3"/>
  <c r="P1236" i="3"/>
  <c r="O1236" i="3"/>
  <c r="P1235" i="3"/>
  <c r="O1235" i="3"/>
  <c r="P1234" i="3"/>
  <c r="O1234" i="3"/>
  <c r="P1233" i="3"/>
  <c r="O1233" i="3"/>
  <c r="P1232" i="3"/>
  <c r="O1232" i="3"/>
  <c r="P1231" i="3"/>
  <c r="O1231" i="3"/>
  <c r="P1230" i="3"/>
  <c r="O1230" i="3"/>
  <c r="P1229" i="3"/>
  <c r="O1229" i="3"/>
  <c r="P1228" i="3"/>
  <c r="O1228" i="3"/>
  <c r="P1227" i="3"/>
  <c r="O1227" i="3"/>
  <c r="P1226" i="3"/>
  <c r="O1226" i="3"/>
  <c r="P1225" i="3"/>
  <c r="O1225" i="3"/>
  <c r="P1224" i="3"/>
  <c r="O1224" i="3"/>
  <c r="P1223" i="3"/>
  <c r="O1223" i="3"/>
  <c r="P1222" i="3"/>
  <c r="O1222" i="3"/>
  <c r="P1221" i="3"/>
  <c r="O1221" i="3"/>
  <c r="P1220" i="3"/>
  <c r="O1220" i="3"/>
  <c r="P1219" i="3"/>
  <c r="O1219" i="3"/>
  <c r="P1218" i="3"/>
  <c r="O1218" i="3"/>
  <c r="P1217" i="3"/>
  <c r="O1217" i="3"/>
  <c r="P1216" i="3"/>
  <c r="O1216" i="3"/>
  <c r="P1215" i="3"/>
  <c r="O1215" i="3"/>
  <c r="P1214" i="3"/>
  <c r="O1214" i="3"/>
  <c r="P1213" i="3"/>
  <c r="O1213" i="3"/>
  <c r="P1212" i="3"/>
  <c r="O1212" i="3"/>
  <c r="P1211" i="3"/>
  <c r="O1211" i="3"/>
  <c r="P1210" i="3"/>
  <c r="O1210" i="3"/>
  <c r="P1209" i="3"/>
  <c r="O1209" i="3"/>
  <c r="P1208" i="3"/>
  <c r="O1208" i="3"/>
  <c r="P1207" i="3"/>
  <c r="O1207" i="3"/>
  <c r="P1206" i="3"/>
  <c r="O1206" i="3"/>
  <c r="P1205" i="3"/>
  <c r="O1205" i="3"/>
  <c r="P1204" i="3"/>
  <c r="O1204" i="3"/>
  <c r="P1203" i="3"/>
  <c r="O1203" i="3"/>
  <c r="P1202" i="3"/>
  <c r="O1202" i="3"/>
  <c r="P1201" i="3"/>
  <c r="O1201" i="3"/>
  <c r="P1200" i="3"/>
  <c r="O1200" i="3"/>
  <c r="P1199" i="3"/>
  <c r="O1199" i="3"/>
  <c r="P1198" i="3"/>
  <c r="O1198" i="3"/>
  <c r="P1197" i="3"/>
  <c r="O1197" i="3"/>
  <c r="P1196" i="3"/>
  <c r="O1196" i="3"/>
  <c r="P1195" i="3"/>
  <c r="O1195" i="3"/>
  <c r="P1194" i="3"/>
  <c r="O1194" i="3"/>
  <c r="P1193" i="3"/>
  <c r="O1193" i="3"/>
  <c r="P1192" i="3"/>
  <c r="O1192" i="3"/>
  <c r="P1191" i="3"/>
  <c r="O1191" i="3"/>
  <c r="P1190" i="3"/>
  <c r="O1190" i="3"/>
  <c r="P1189" i="3"/>
  <c r="O1189" i="3"/>
  <c r="P1188" i="3"/>
  <c r="O1188" i="3"/>
  <c r="P1187" i="3"/>
  <c r="O1187" i="3"/>
  <c r="P1186" i="3"/>
  <c r="O1186" i="3"/>
  <c r="P1185" i="3"/>
  <c r="O1185" i="3"/>
  <c r="P1184" i="3"/>
  <c r="O1184" i="3"/>
  <c r="P1183" i="3"/>
  <c r="O1183" i="3"/>
  <c r="P1182" i="3"/>
  <c r="O1182" i="3"/>
  <c r="P1181" i="3"/>
  <c r="O1181" i="3"/>
  <c r="P1180" i="3"/>
  <c r="O1180" i="3"/>
  <c r="P1179" i="3"/>
  <c r="O1179" i="3"/>
  <c r="P1178" i="3"/>
  <c r="O1178" i="3"/>
  <c r="P1177" i="3"/>
  <c r="O1177" i="3"/>
  <c r="P1176" i="3"/>
  <c r="O1176" i="3"/>
  <c r="P1175" i="3"/>
  <c r="O1175" i="3"/>
  <c r="P1174" i="3"/>
  <c r="O1174" i="3"/>
  <c r="P1173" i="3"/>
  <c r="O1173" i="3"/>
  <c r="P1172" i="3"/>
  <c r="O1172" i="3"/>
  <c r="P1171" i="3"/>
  <c r="O1171" i="3"/>
  <c r="P1170" i="3"/>
  <c r="O1170" i="3"/>
  <c r="P1169" i="3"/>
  <c r="O1169" i="3"/>
  <c r="P1168" i="3"/>
  <c r="O1168" i="3"/>
  <c r="P1167" i="3"/>
  <c r="O1167" i="3"/>
  <c r="P1166" i="3"/>
  <c r="O1166" i="3"/>
  <c r="P1165" i="3"/>
  <c r="O1165" i="3"/>
  <c r="P1164" i="3"/>
  <c r="O1164" i="3"/>
  <c r="P1163" i="3"/>
  <c r="O1163" i="3"/>
  <c r="P1162" i="3"/>
  <c r="O1162" i="3"/>
  <c r="P1161" i="3"/>
  <c r="O1161" i="3"/>
  <c r="P1160" i="3"/>
  <c r="O1160" i="3"/>
  <c r="P1159" i="3"/>
  <c r="O1159" i="3"/>
  <c r="P1158" i="3"/>
  <c r="O1158" i="3"/>
  <c r="P1157" i="3"/>
  <c r="O1157" i="3"/>
  <c r="P1156" i="3"/>
  <c r="O1156" i="3"/>
  <c r="P1155" i="3"/>
  <c r="O1155" i="3"/>
  <c r="P1154" i="3"/>
  <c r="O1154" i="3"/>
  <c r="P1153" i="3"/>
  <c r="O1153" i="3"/>
  <c r="P1152" i="3"/>
  <c r="O1152" i="3"/>
  <c r="P1151" i="3"/>
  <c r="O1151" i="3"/>
  <c r="P1150" i="3"/>
  <c r="O1150" i="3"/>
  <c r="P1149" i="3"/>
  <c r="O1149" i="3"/>
  <c r="P1148" i="3"/>
  <c r="O1148" i="3"/>
  <c r="P1147" i="3"/>
  <c r="O1147" i="3"/>
  <c r="P1146" i="3"/>
  <c r="O1146" i="3"/>
  <c r="P1145" i="3"/>
  <c r="O1145" i="3"/>
  <c r="P1144" i="3"/>
  <c r="O1144" i="3"/>
  <c r="P1143" i="3"/>
  <c r="O1143" i="3"/>
  <c r="P1142" i="3"/>
  <c r="O1142" i="3"/>
  <c r="P1141" i="3"/>
  <c r="O1141" i="3"/>
  <c r="P1140" i="3"/>
  <c r="O1140" i="3"/>
  <c r="P1139" i="3"/>
  <c r="O1139" i="3"/>
  <c r="P1138" i="3"/>
  <c r="O1138" i="3"/>
  <c r="P1137" i="3"/>
  <c r="O1137" i="3"/>
  <c r="P1136" i="3"/>
  <c r="O1136" i="3"/>
  <c r="P1135" i="3"/>
  <c r="O1135" i="3"/>
  <c r="P1134" i="3"/>
  <c r="O1134" i="3"/>
  <c r="P1133" i="3"/>
  <c r="O1133" i="3"/>
  <c r="P1132" i="3"/>
  <c r="O1132" i="3"/>
  <c r="P1131" i="3"/>
  <c r="O1131" i="3"/>
  <c r="P1130" i="3"/>
  <c r="O1130" i="3"/>
  <c r="P1129" i="3"/>
  <c r="O1129" i="3"/>
  <c r="P1128" i="3"/>
  <c r="O1128" i="3"/>
  <c r="P1127" i="3"/>
  <c r="O1127" i="3"/>
  <c r="P1126" i="3"/>
  <c r="O1126" i="3"/>
  <c r="P1125" i="3"/>
  <c r="O1125" i="3"/>
  <c r="P1124" i="3"/>
  <c r="O1124" i="3"/>
  <c r="P1123" i="3"/>
  <c r="O1123" i="3"/>
  <c r="P1122" i="3"/>
  <c r="O1122" i="3"/>
  <c r="P1121" i="3"/>
  <c r="O1121" i="3"/>
  <c r="P1120" i="3"/>
  <c r="O1120" i="3"/>
  <c r="P1119" i="3"/>
  <c r="O1119" i="3"/>
  <c r="P1118" i="3"/>
  <c r="O1118" i="3"/>
  <c r="P1117" i="3"/>
  <c r="O1117" i="3"/>
  <c r="P1116" i="3"/>
  <c r="O1116" i="3"/>
  <c r="P1115" i="3"/>
  <c r="O1115" i="3"/>
  <c r="P1114" i="3"/>
  <c r="O1114" i="3"/>
  <c r="P1113" i="3"/>
  <c r="O1113" i="3"/>
  <c r="P1112" i="3"/>
  <c r="O1112" i="3"/>
  <c r="P1111" i="3"/>
  <c r="O1111" i="3"/>
  <c r="P1110" i="3"/>
  <c r="O1110" i="3"/>
  <c r="P1109" i="3"/>
  <c r="O1109" i="3"/>
  <c r="P1108" i="3"/>
  <c r="O1108" i="3"/>
  <c r="P1107" i="3"/>
  <c r="O1107" i="3"/>
  <c r="P1106" i="3"/>
  <c r="O1106" i="3"/>
  <c r="P1105" i="3"/>
  <c r="O1105" i="3"/>
  <c r="P1104" i="3"/>
  <c r="O1104" i="3"/>
  <c r="P1103" i="3"/>
  <c r="O1103" i="3"/>
  <c r="P1102" i="3"/>
  <c r="O1102" i="3"/>
  <c r="P1101" i="3"/>
  <c r="O1101" i="3"/>
  <c r="P1100" i="3"/>
  <c r="O1100" i="3"/>
  <c r="P1099" i="3"/>
  <c r="O1099" i="3"/>
  <c r="P1098" i="3"/>
  <c r="O1098" i="3"/>
  <c r="P1097" i="3"/>
  <c r="O1097" i="3"/>
  <c r="P1096" i="3"/>
  <c r="O1096" i="3"/>
  <c r="P1095" i="3"/>
  <c r="O1095" i="3"/>
  <c r="P1094" i="3"/>
  <c r="O1094" i="3"/>
  <c r="P1093" i="3"/>
  <c r="O1093" i="3"/>
  <c r="P1092" i="3"/>
  <c r="O1092" i="3"/>
  <c r="P1091" i="3"/>
  <c r="O1091" i="3"/>
  <c r="P1090" i="3"/>
  <c r="O1090" i="3"/>
  <c r="P1089" i="3"/>
  <c r="O1089" i="3"/>
  <c r="P1088" i="3"/>
  <c r="O1088" i="3"/>
  <c r="P1087" i="3"/>
  <c r="O1087" i="3"/>
  <c r="P1086" i="3"/>
  <c r="O1086" i="3"/>
  <c r="P1085" i="3"/>
  <c r="O1085" i="3"/>
  <c r="P1084" i="3"/>
  <c r="O1084" i="3"/>
  <c r="P1083" i="3"/>
  <c r="O1083" i="3"/>
  <c r="P1082" i="3"/>
  <c r="O1082" i="3"/>
  <c r="P1081" i="3"/>
  <c r="O1081" i="3"/>
  <c r="P1080" i="3"/>
  <c r="O1080" i="3"/>
  <c r="P1079" i="3"/>
  <c r="O1079" i="3"/>
  <c r="P1078" i="3"/>
  <c r="O1078" i="3"/>
  <c r="P1077" i="3"/>
  <c r="O1077" i="3"/>
  <c r="P1076" i="3"/>
  <c r="O1076" i="3"/>
  <c r="P1075" i="3"/>
  <c r="O1075" i="3"/>
  <c r="P1074" i="3"/>
  <c r="O1074" i="3"/>
  <c r="P1073" i="3"/>
  <c r="O1073" i="3"/>
  <c r="P1072" i="3"/>
  <c r="O1072" i="3"/>
  <c r="P1071" i="3"/>
  <c r="O1071" i="3"/>
  <c r="P1070" i="3"/>
  <c r="O1070" i="3"/>
  <c r="P1069" i="3"/>
  <c r="O1069" i="3"/>
  <c r="P1068" i="3"/>
  <c r="O1068" i="3"/>
  <c r="P1067" i="3"/>
  <c r="O1067" i="3"/>
  <c r="P1066" i="3"/>
  <c r="O1066" i="3"/>
  <c r="P1065" i="3"/>
  <c r="O1065" i="3"/>
  <c r="P1064" i="3"/>
  <c r="O1064" i="3"/>
  <c r="P1063" i="3"/>
  <c r="O1063" i="3"/>
  <c r="P1062" i="3"/>
  <c r="O1062" i="3"/>
  <c r="P1061" i="3"/>
  <c r="O1061" i="3"/>
  <c r="P1060" i="3"/>
  <c r="O1060" i="3"/>
  <c r="P1059" i="3"/>
  <c r="O1059" i="3"/>
  <c r="P1058" i="3"/>
  <c r="O1058" i="3"/>
  <c r="P1057" i="3"/>
  <c r="O1057" i="3"/>
  <c r="P1056" i="3"/>
  <c r="O1056" i="3"/>
  <c r="P1055" i="3"/>
  <c r="O1055" i="3"/>
  <c r="P1054" i="3"/>
  <c r="O1054" i="3"/>
  <c r="P1053" i="3"/>
  <c r="O1053" i="3"/>
  <c r="P1052" i="3"/>
  <c r="O1052" i="3"/>
  <c r="P1051" i="3"/>
  <c r="O1051" i="3"/>
  <c r="P1050" i="3"/>
  <c r="O1050" i="3"/>
  <c r="P1049" i="3"/>
  <c r="O1049" i="3"/>
  <c r="P1048" i="3"/>
  <c r="O1048" i="3"/>
  <c r="P1047" i="3"/>
  <c r="O1047" i="3"/>
  <c r="P1046" i="3"/>
  <c r="O1046" i="3"/>
  <c r="P1045" i="3"/>
  <c r="O1045" i="3"/>
  <c r="P1044" i="3"/>
  <c r="O1044" i="3"/>
  <c r="P1043" i="3"/>
  <c r="O1043" i="3"/>
  <c r="P1042" i="3"/>
  <c r="O1042" i="3"/>
  <c r="P1041" i="3"/>
  <c r="O1041" i="3"/>
  <c r="P1040" i="3"/>
  <c r="O1040" i="3"/>
  <c r="P1039" i="3"/>
  <c r="O1039" i="3"/>
  <c r="P1038" i="3"/>
  <c r="O1038" i="3"/>
  <c r="P1037" i="3"/>
  <c r="O1037" i="3"/>
  <c r="P1036" i="3"/>
  <c r="O1036" i="3"/>
  <c r="P1035" i="3"/>
  <c r="O1035" i="3"/>
  <c r="P1034" i="3"/>
  <c r="O1034" i="3"/>
  <c r="P1033" i="3"/>
  <c r="O1033" i="3"/>
  <c r="P1032" i="3"/>
  <c r="O1032" i="3"/>
  <c r="P1031" i="3"/>
  <c r="O1031" i="3"/>
  <c r="P1030" i="3"/>
  <c r="O1030" i="3"/>
  <c r="P1029" i="3"/>
  <c r="O1029" i="3"/>
  <c r="P1028" i="3"/>
  <c r="O1028" i="3"/>
  <c r="P1027" i="3"/>
  <c r="O1027" i="3"/>
  <c r="P1026" i="3"/>
  <c r="O1026" i="3"/>
  <c r="P1025" i="3"/>
  <c r="O1025" i="3"/>
  <c r="P1024" i="3"/>
  <c r="O1024" i="3"/>
  <c r="P1023" i="3"/>
  <c r="O1023" i="3"/>
  <c r="P1022" i="3"/>
  <c r="O1022" i="3"/>
  <c r="P1021" i="3"/>
  <c r="O1021" i="3"/>
  <c r="P1020" i="3"/>
  <c r="O1020" i="3"/>
  <c r="P1019" i="3"/>
  <c r="O1019" i="3"/>
  <c r="P1018" i="3"/>
  <c r="O1018" i="3"/>
  <c r="P1017" i="3"/>
  <c r="O1017" i="3"/>
  <c r="P1016" i="3"/>
  <c r="O1016" i="3"/>
  <c r="P1015" i="3"/>
  <c r="O1015" i="3"/>
  <c r="P1014" i="3"/>
  <c r="O1014" i="3"/>
  <c r="P1013" i="3"/>
  <c r="O1013" i="3"/>
  <c r="P1012" i="3"/>
  <c r="O1012" i="3"/>
  <c r="P1011" i="3"/>
  <c r="O1011" i="3"/>
  <c r="P1010" i="3"/>
  <c r="O1010" i="3"/>
  <c r="P1009" i="3"/>
  <c r="O1009" i="3"/>
  <c r="P1008" i="3"/>
  <c r="O1008" i="3"/>
  <c r="P1007" i="3"/>
  <c r="O1007" i="3"/>
  <c r="P1006" i="3"/>
  <c r="O1006" i="3"/>
  <c r="P1005" i="3"/>
  <c r="O1005" i="3"/>
  <c r="P1004" i="3"/>
  <c r="O1004" i="3"/>
  <c r="P1003" i="3"/>
  <c r="O1003" i="3"/>
  <c r="P1002" i="3"/>
  <c r="O1002" i="3"/>
  <c r="P1001" i="3"/>
  <c r="O1001" i="3"/>
  <c r="P1000" i="3"/>
  <c r="O1000" i="3"/>
  <c r="P999" i="3"/>
  <c r="O999" i="3"/>
  <c r="P998" i="3"/>
  <c r="O998" i="3"/>
  <c r="P997" i="3"/>
  <c r="O997" i="3"/>
  <c r="P996" i="3"/>
  <c r="O996" i="3"/>
  <c r="P995" i="3"/>
  <c r="O995" i="3"/>
  <c r="P994" i="3"/>
  <c r="O994" i="3"/>
  <c r="P993" i="3"/>
  <c r="O993" i="3"/>
  <c r="P992" i="3"/>
  <c r="O992" i="3"/>
  <c r="P991" i="3"/>
  <c r="O991" i="3"/>
  <c r="P990" i="3"/>
  <c r="O990" i="3"/>
  <c r="P989" i="3"/>
  <c r="O989" i="3"/>
  <c r="P988" i="3"/>
  <c r="O988" i="3"/>
  <c r="P987" i="3"/>
  <c r="O987" i="3"/>
  <c r="P986" i="3"/>
  <c r="O986" i="3"/>
  <c r="P985" i="3"/>
  <c r="O985" i="3"/>
  <c r="P984" i="3"/>
  <c r="O984" i="3"/>
  <c r="P983" i="3"/>
  <c r="O983" i="3"/>
  <c r="P982" i="3"/>
  <c r="O982" i="3"/>
  <c r="P981" i="3"/>
  <c r="O981" i="3"/>
  <c r="P980" i="3"/>
  <c r="O980" i="3"/>
  <c r="P979" i="3"/>
  <c r="O979" i="3"/>
  <c r="P978" i="3"/>
  <c r="O978" i="3"/>
  <c r="P977" i="3"/>
  <c r="O977" i="3"/>
  <c r="P976" i="3"/>
  <c r="O976" i="3"/>
  <c r="P975" i="3"/>
  <c r="O975" i="3"/>
  <c r="P974" i="3"/>
  <c r="O974" i="3"/>
  <c r="P973" i="3"/>
  <c r="O973" i="3"/>
  <c r="P972" i="3"/>
  <c r="O972" i="3"/>
  <c r="P971" i="3"/>
  <c r="O971" i="3"/>
  <c r="P970" i="3"/>
  <c r="O970" i="3"/>
  <c r="P969" i="3"/>
  <c r="O969" i="3"/>
  <c r="P968" i="3"/>
  <c r="O968" i="3"/>
  <c r="P967" i="3"/>
  <c r="O967" i="3"/>
  <c r="P966" i="3"/>
  <c r="O966" i="3"/>
  <c r="P965" i="3"/>
  <c r="O965" i="3"/>
  <c r="P964" i="3"/>
  <c r="O964" i="3"/>
  <c r="P963" i="3"/>
  <c r="O963" i="3"/>
  <c r="P962" i="3"/>
  <c r="O962" i="3"/>
  <c r="P961" i="3"/>
  <c r="O961" i="3"/>
  <c r="P960" i="3"/>
  <c r="O960" i="3"/>
  <c r="P959" i="3"/>
  <c r="O959" i="3"/>
  <c r="P958" i="3"/>
  <c r="O958" i="3"/>
  <c r="P957" i="3"/>
  <c r="O957" i="3"/>
  <c r="P956" i="3"/>
  <c r="O956" i="3"/>
  <c r="P955" i="3"/>
  <c r="O955" i="3"/>
  <c r="P954" i="3"/>
  <c r="O954" i="3"/>
  <c r="P953" i="3"/>
  <c r="O953" i="3"/>
  <c r="P952" i="3"/>
  <c r="O952" i="3"/>
  <c r="P951" i="3"/>
  <c r="O951" i="3"/>
  <c r="P950" i="3"/>
  <c r="O950" i="3"/>
  <c r="P949" i="3"/>
  <c r="O949" i="3"/>
  <c r="P948" i="3"/>
  <c r="O948" i="3"/>
  <c r="P947" i="3"/>
  <c r="O947" i="3"/>
  <c r="P946" i="3"/>
  <c r="O946" i="3"/>
  <c r="P945" i="3"/>
  <c r="O945" i="3"/>
  <c r="P944" i="3"/>
  <c r="O944" i="3"/>
  <c r="P943" i="3"/>
  <c r="O943" i="3"/>
  <c r="P942" i="3"/>
  <c r="O942" i="3"/>
  <c r="P941" i="3"/>
  <c r="O941" i="3"/>
  <c r="P940" i="3"/>
  <c r="O940" i="3"/>
  <c r="P939" i="3"/>
  <c r="O939" i="3"/>
  <c r="P938" i="3"/>
  <c r="O938" i="3"/>
  <c r="P937" i="3"/>
  <c r="O937" i="3"/>
  <c r="P936" i="3"/>
  <c r="O936" i="3"/>
  <c r="P935" i="3"/>
  <c r="O935" i="3"/>
  <c r="P934" i="3"/>
  <c r="O934" i="3"/>
  <c r="P933" i="3"/>
  <c r="O933" i="3"/>
  <c r="P932" i="3"/>
  <c r="O932" i="3"/>
  <c r="P931" i="3"/>
  <c r="O931" i="3"/>
  <c r="P930" i="3"/>
  <c r="O930" i="3"/>
  <c r="P929" i="3"/>
  <c r="O929" i="3"/>
  <c r="P928" i="3"/>
  <c r="O928" i="3"/>
  <c r="P927" i="3"/>
  <c r="O927" i="3"/>
  <c r="P926" i="3"/>
  <c r="O926" i="3"/>
  <c r="P925" i="3"/>
  <c r="O925" i="3"/>
  <c r="P924" i="3"/>
  <c r="O924" i="3"/>
  <c r="P923" i="3"/>
  <c r="O923" i="3"/>
  <c r="P922" i="3"/>
  <c r="O922" i="3"/>
  <c r="P921" i="3"/>
  <c r="O921" i="3"/>
  <c r="P920" i="3"/>
  <c r="O920" i="3"/>
  <c r="P919" i="3"/>
  <c r="O919" i="3"/>
  <c r="P918" i="3"/>
  <c r="O918" i="3"/>
  <c r="P917" i="3"/>
  <c r="O917" i="3"/>
  <c r="P916" i="3"/>
  <c r="O916" i="3"/>
  <c r="P915" i="3"/>
  <c r="O915" i="3"/>
  <c r="P914" i="3"/>
  <c r="O914" i="3"/>
  <c r="P913" i="3"/>
  <c r="O913" i="3"/>
  <c r="P912" i="3"/>
  <c r="O912" i="3"/>
  <c r="P911" i="3"/>
  <c r="O911" i="3"/>
  <c r="P910" i="3"/>
  <c r="O910" i="3"/>
  <c r="P909" i="3"/>
  <c r="O909" i="3"/>
  <c r="P908" i="3"/>
  <c r="O908" i="3"/>
  <c r="P907" i="3"/>
  <c r="O907" i="3"/>
  <c r="P906" i="3"/>
  <c r="O906" i="3"/>
  <c r="P905" i="3"/>
  <c r="O905" i="3"/>
  <c r="P904" i="3"/>
  <c r="O904" i="3"/>
  <c r="P903" i="3"/>
  <c r="O903" i="3"/>
  <c r="P902" i="3"/>
  <c r="O902" i="3"/>
  <c r="P901" i="3"/>
  <c r="O901" i="3"/>
  <c r="P900" i="3"/>
  <c r="O900" i="3"/>
  <c r="P899" i="3"/>
  <c r="O899" i="3"/>
  <c r="P898" i="3"/>
  <c r="O898" i="3"/>
  <c r="P897" i="3"/>
  <c r="O897" i="3"/>
  <c r="P896" i="3"/>
  <c r="O896" i="3"/>
  <c r="P895" i="3"/>
  <c r="O895" i="3"/>
  <c r="P894" i="3"/>
  <c r="O894" i="3"/>
  <c r="P893" i="3"/>
  <c r="O893" i="3"/>
  <c r="P892" i="3"/>
  <c r="O892" i="3"/>
  <c r="P891" i="3"/>
  <c r="O891" i="3"/>
  <c r="P890" i="3"/>
  <c r="O890" i="3"/>
  <c r="P889" i="3"/>
  <c r="O889" i="3"/>
  <c r="P888" i="3"/>
  <c r="O888" i="3"/>
  <c r="P887" i="3"/>
  <c r="O887" i="3"/>
  <c r="P886" i="3"/>
  <c r="O886" i="3"/>
  <c r="P885" i="3"/>
  <c r="O885" i="3"/>
  <c r="P884" i="3"/>
  <c r="O884" i="3"/>
  <c r="P883" i="3"/>
  <c r="O883" i="3"/>
  <c r="P882" i="3"/>
  <c r="O882" i="3"/>
  <c r="P881" i="3"/>
  <c r="O881" i="3"/>
  <c r="P880" i="3"/>
  <c r="O880" i="3"/>
  <c r="P879" i="3"/>
  <c r="O879" i="3"/>
  <c r="P878" i="3"/>
  <c r="O878" i="3"/>
  <c r="P877" i="3"/>
  <c r="O877" i="3"/>
  <c r="P876" i="3"/>
  <c r="O876" i="3"/>
  <c r="P875" i="3"/>
  <c r="O875" i="3"/>
  <c r="P874" i="3"/>
  <c r="O874" i="3"/>
  <c r="P873" i="3"/>
  <c r="O873" i="3"/>
  <c r="P872" i="3"/>
  <c r="O872" i="3"/>
  <c r="P871" i="3"/>
  <c r="O871" i="3"/>
  <c r="P870" i="3"/>
  <c r="O870" i="3"/>
  <c r="P869" i="3"/>
  <c r="O869" i="3"/>
  <c r="P868" i="3"/>
  <c r="O868" i="3"/>
  <c r="P867" i="3"/>
  <c r="O867" i="3"/>
  <c r="P866" i="3"/>
  <c r="O866" i="3"/>
  <c r="P865" i="3"/>
  <c r="O865" i="3"/>
  <c r="P864" i="3"/>
  <c r="O864" i="3"/>
  <c r="P863" i="3"/>
  <c r="O863" i="3"/>
  <c r="P862" i="3"/>
  <c r="O862" i="3"/>
  <c r="P861" i="3"/>
  <c r="O861" i="3"/>
  <c r="P860" i="3"/>
  <c r="O860" i="3"/>
  <c r="P859" i="3"/>
  <c r="O859" i="3"/>
  <c r="P858" i="3"/>
  <c r="O858" i="3"/>
  <c r="P857" i="3"/>
  <c r="O857" i="3"/>
  <c r="P856" i="3"/>
  <c r="O856" i="3"/>
  <c r="P855" i="3"/>
  <c r="O855" i="3"/>
  <c r="P854" i="3"/>
  <c r="O854" i="3"/>
  <c r="P853" i="3"/>
  <c r="O853" i="3"/>
  <c r="P852" i="3"/>
  <c r="O852" i="3"/>
  <c r="P851" i="3"/>
  <c r="O851" i="3"/>
  <c r="P850" i="3"/>
  <c r="O850" i="3"/>
  <c r="P849" i="3"/>
  <c r="O849" i="3"/>
  <c r="P848" i="3"/>
  <c r="O848" i="3"/>
  <c r="P847" i="3"/>
  <c r="O847" i="3"/>
  <c r="P846" i="3"/>
  <c r="O846" i="3"/>
  <c r="P845" i="3"/>
  <c r="O845" i="3"/>
  <c r="P844" i="3"/>
  <c r="O844" i="3"/>
  <c r="P843" i="3"/>
  <c r="O843" i="3"/>
  <c r="P842" i="3"/>
  <c r="O842" i="3"/>
  <c r="P841" i="3"/>
  <c r="O841" i="3"/>
  <c r="P840" i="3"/>
  <c r="O840" i="3"/>
  <c r="P839" i="3"/>
  <c r="O839" i="3"/>
  <c r="P838" i="3"/>
  <c r="O838" i="3"/>
  <c r="P837" i="3"/>
  <c r="O837" i="3"/>
  <c r="P836" i="3"/>
  <c r="O836" i="3"/>
  <c r="P835" i="3"/>
  <c r="O835" i="3"/>
  <c r="P834" i="3"/>
  <c r="O834" i="3"/>
  <c r="P833" i="3"/>
  <c r="O833" i="3"/>
  <c r="P832" i="3"/>
  <c r="O832" i="3"/>
  <c r="P831" i="3"/>
  <c r="O831" i="3"/>
  <c r="P830" i="3"/>
  <c r="O830" i="3"/>
  <c r="P829" i="3"/>
  <c r="O829" i="3"/>
  <c r="P828" i="3"/>
  <c r="O828" i="3"/>
  <c r="P827" i="3"/>
  <c r="O827" i="3"/>
  <c r="P826" i="3"/>
  <c r="O826" i="3"/>
  <c r="P825" i="3"/>
  <c r="O825" i="3"/>
  <c r="P824" i="3"/>
  <c r="O824" i="3"/>
  <c r="P823" i="3"/>
  <c r="O823" i="3"/>
  <c r="P822" i="3"/>
  <c r="O822" i="3"/>
  <c r="P821" i="3"/>
  <c r="O821" i="3"/>
  <c r="P820" i="3"/>
  <c r="O820" i="3"/>
  <c r="P819" i="3"/>
  <c r="O819" i="3"/>
  <c r="P818" i="3"/>
  <c r="O818" i="3"/>
  <c r="P817" i="3"/>
  <c r="O817" i="3"/>
  <c r="P816" i="3"/>
  <c r="O816" i="3"/>
  <c r="P815" i="3"/>
  <c r="O815" i="3"/>
  <c r="P814" i="3"/>
  <c r="O814" i="3"/>
  <c r="P813" i="3"/>
  <c r="O813" i="3"/>
  <c r="P812" i="3"/>
  <c r="O812" i="3"/>
  <c r="P811" i="3"/>
  <c r="O811" i="3"/>
  <c r="P810" i="3"/>
  <c r="O810" i="3"/>
  <c r="P809" i="3"/>
  <c r="O809" i="3"/>
  <c r="P808" i="3"/>
  <c r="O808" i="3"/>
  <c r="P807" i="3"/>
  <c r="O807" i="3"/>
  <c r="P806" i="3"/>
  <c r="O806" i="3"/>
  <c r="P805" i="3"/>
  <c r="O805" i="3"/>
  <c r="P804" i="3"/>
  <c r="O804" i="3"/>
  <c r="P803" i="3"/>
  <c r="O803" i="3"/>
  <c r="P802" i="3"/>
  <c r="O802" i="3"/>
  <c r="P801" i="3"/>
  <c r="O801" i="3"/>
  <c r="P800" i="3"/>
  <c r="O800" i="3"/>
  <c r="P799" i="3"/>
  <c r="O799" i="3"/>
  <c r="P798" i="3"/>
  <c r="O798" i="3"/>
  <c r="P797" i="3"/>
  <c r="O797" i="3"/>
  <c r="P796" i="3"/>
  <c r="O796" i="3"/>
  <c r="P795" i="3"/>
  <c r="O795" i="3"/>
  <c r="P794" i="3"/>
  <c r="O794" i="3"/>
  <c r="P793" i="3"/>
  <c r="O793" i="3"/>
  <c r="P792" i="3"/>
  <c r="O792" i="3"/>
  <c r="P791" i="3"/>
  <c r="O791" i="3"/>
  <c r="P790" i="3"/>
  <c r="O790" i="3"/>
  <c r="P789" i="3"/>
  <c r="O789" i="3"/>
  <c r="P788" i="3"/>
  <c r="O788" i="3"/>
  <c r="P787" i="3"/>
  <c r="O787" i="3"/>
  <c r="P786" i="3"/>
  <c r="O786" i="3"/>
  <c r="P785" i="3"/>
  <c r="O785" i="3"/>
  <c r="P784" i="3"/>
  <c r="O784" i="3"/>
  <c r="P783" i="3"/>
  <c r="O783" i="3"/>
  <c r="P782" i="3"/>
  <c r="O782" i="3"/>
  <c r="P781" i="3"/>
  <c r="O781" i="3"/>
  <c r="P780" i="3"/>
  <c r="O780" i="3"/>
  <c r="P779" i="3"/>
  <c r="O779" i="3"/>
  <c r="P778" i="3"/>
  <c r="O778" i="3"/>
  <c r="P777" i="3"/>
  <c r="O777" i="3"/>
  <c r="P776" i="3"/>
  <c r="O776" i="3"/>
  <c r="P775" i="3"/>
  <c r="O775" i="3"/>
  <c r="P774" i="3"/>
  <c r="O774" i="3"/>
  <c r="P773" i="3"/>
  <c r="O773" i="3"/>
  <c r="P772" i="3"/>
  <c r="O772" i="3"/>
  <c r="P771" i="3"/>
  <c r="O771" i="3"/>
  <c r="P770" i="3"/>
  <c r="O770" i="3"/>
  <c r="P769" i="3"/>
  <c r="O769" i="3"/>
  <c r="P768" i="3"/>
  <c r="O768" i="3"/>
  <c r="P767" i="3"/>
  <c r="O767" i="3"/>
  <c r="P766" i="3"/>
  <c r="O766" i="3"/>
  <c r="P765" i="3"/>
  <c r="O765" i="3"/>
  <c r="P764" i="3"/>
  <c r="O764" i="3"/>
  <c r="P763" i="3"/>
  <c r="O763" i="3"/>
  <c r="P762" i="3"/>
  <c r="O762" i="3"/>
  <c r="P761" i="3"/>
  <c r="O761" i="3"/>
  <c r="P760" i="3"/>
  <c r="O760" i="3"/>
  <c r="P759" i="3"/>
  <c r="O759" i="3"/>
  <c r="P758" i="3"/>
  <c r="O758" i="3"/>
  <c r="P757" i="3"/>
  <c r="O757" i="3"/>
  <c r="P756" i="3"/>
  <c r="O756" i="3"/>
  <c r="P755" i="3"/>
  <c r="O755" i="3"/>
  <c r="P754" i="3"/>
  <c r="O754" i="3"/>
  <c r="P753" i="3"/>
  <c r="O753" i="3"/>
  <c r="P752" i="3"/>
  <c r="O752" i="3"/>
  <c r="P751" i="3"/>
  <c r="O751" i="3"/>
  <c r="P750" i="3"/>
  <c r="O750" i="3"/>
  <c r="P749" i="3"/>
  <c r="O749" i="3"/>
  <c r="P748" i="3"/>
  <c r="O748" i="3"/>
  <c r="P747" i="3"/>
  <c r="O747" i="3"/>
  <c r="P746" i="3"/>
  <c r="O746" i="3"/>
  <c r="P745" i="3"/>
  <c r="O745" i="3"/>
  <c r="P744" i="3"/>
  <c r="O744" i="3"/>
  <c r="P743" i="3"/>
  <c r="O743" i="3"/>
  <c r="P742" i="3"/>
  <c r="O742" i="3"/>
  <c r="P741" i="3"/>
  <c r="O741" i="3"/>
  <c r="P740" i="3"/>
  <c r="O740" i="3"/>
  <c r="P739" i="3"/>
  <c r="O739" i="3"/>
  <c r="P738" i="3"/>
  <c r="O738" i="3"/>
  <c r="P737" i="3"/>
  <c r="O737" i="3"/>
  <c r="P736" i="3"/>
  <c r="O736" i="3"/>
  <c r="P735" i="3"/>
  <c r="O735" i="3"/>
  <c r="P734" i="3"/>
  <c r="O734" i="3"/>
  <c r="P733" i="3"/>
  <c r="O733" i="3"/>
  <c r="P732" i="3"/>
  <c r="O732" i="3"/>
  <c r="P731" i="3"/>
  <c r="O731" i="3"/>
  <c r="P730" i="3"/>
  <c r="O730" i="3"/>
  <c r="P729" i="3"/>
  <c r="O729" i="3"/>
  <c r="P728" i="3"/>
  <c r="O728" i="3"/>
  <c r="P727" i="3"/>
  <c r="O727" i="3"/>
  <c r="P726" i="3"/>
  <c r="O726" i="3"/>
  <c r="P725" i="3"/>
  <c r="O725" i="3"/>
  <c r="P724" i="3"/>
  <c r="O724" i="3"/>
  <c r="P723" i="3"/>
  <c r="O723" i="3"/>
  <c r="P722" i="3"/>
  <c r="O722" i="3"/>
  <c r="P721" i="3"/>
  <c r="O721" i="3"/>
  <c r="P720" i="3"/>
  <c r="O720" i="3"/>
  <c r="P719" i="3"/>
  <c r="O719" i="3"/>
  <c r="P718" i="3"/>
  <c r="O718" i="3"/>
  <c r="P717" i="3"/>
  <c r="O717" i="3"/>
  <c r="P716" i="3"/>
  <c r="O716" i="3"/>
  <c r="P715" i="3"/>
  <c r="O715" i="3"/>
  <c r="P714" i="3"/>
  <c r="O714" i="3"/>
  <c r="P713" i="3"/>
  <c r="O713" i="3"/>
  <c r="P712" i="3"/>
  <c r="O712" i="3"/>
  <c r="P711" i="3"/>
  <c r="O711" i="3"/>
  <c r="P710" i="3"/>
  <c r="O710" i="3"/>
  <c r="P709" i="3"/>
  <c r="O709" i="3"/>
  <c r="P708" i="3"/>
  <c r="O708" i="3"/>
  <c r="P707" i="3"/>
  <c r="O707" i="3"/>
  <c r="P706" i="3"/>
  <c r="O706" i="3"/>
  <c r="P705" i="3"/>
  <c r="O705" i="3"/>
  <c r="P704" i="3"/>
  <c r="O704" i="3"/>
  <c r="P703" i="3"/>
  <c r="O703" i="3"/>
  <c r="P702" i="3"/>
  <c r="O702" i="3"/>
  <c r="P701" i="3"/>
  <c r="O701" i="3"/>
  <c r="P700" i="3"/>
  <c r="O700" i="3"/>
  <c r="P699" i="3"/>
  <c r="O699" i="3"/>
  <c r="P698" i="3"/>
  <c r="O698" i="3"/>
  <c r="P697" i="3"/>
  <c r="O697" i="3"/>
  <c r="P696" i="3"/>
  <c r="O696" i="3"/>
  <c r="P695" i="3"/>
  <c r="O695" i="3"/>
  <c r="P694" i="3"/>
  <c r="O694" i="3"/>
  <c r="P693" i="3"/>
  <c r="O693" i="3"/>
  <c r="P692" i="3"/>
  <c r="O692" i="3"/>
  <c r="P691" i="3"/>
  <c r="O691" i="3"/>
  <c r="P690" i="3"/>
  <c r="O690" i="3"/>
  <c r="P689" i="3"/>
  <c r="O689" i="3"/>
  <c r="P688" i="3"/>
  <c r="O688" i="3"/>
  <c r="P687" i="3"/>
  <c r="O687" i="3"/>
  <c r="P686" i="3"/>
  <c r="O686" i="3"/>
  <c r="P685" i="3"/>
  <c r="O685" i="3"/>
  <c r="P684" i="3"/>
  <c r="O684" i="3"/>
  <c r="P683" i="3"/>
  <c r="O683" i="3"/>
  <c r="P682" i="3"/>
  <c r="O682" i="3"/>
  <c r="P681" i="3"/>
  <c r="O681" i="3"/>
  <c r="P680" i="3"/>
  <c r="O680" i="3"/>
  <c r="P679" i="3"/>
  <c r="O679" i="3"/>
  <c r="P678" i="3"/>
  <c r="O678" i="3"/>
  <c r="P677" i="3"/>
  <c r="O677" i="3"/>
  <c r="P676" i="3"/>
  <c r="O676" i="3"/>
  <c r="P675" i="3"/>
  <c r="O675" i="3"/>
  <c r="P674" i="3"/>
  <c r="O674" i="3"/>
  <c r="P673" i="3"/>
  <c r="O673" i="3"/>
  <c r="P672" i="3"/>
  <c r="O672" i="3"/>
  <c r="P671" i="3"/>
  <c r="O671" i="3"/>
  <c r="P670" i="3"/>
  <c r="O670" i="3"/>
  <c r="P669" i="3"/>
  <c r="O669" i="3"/>
  <c r="P668" i="3"/>
  <c r="O668" i="3"/>
  <c r="P667" i="3"/>
  <c r="O667" i="3"/>
  <c r="P666" i="3"/>
  <c r="O666" i="3"/>
  <c r="P665" i="3"/>
  <c r="O665" i="3"/>
  <c r="P664" i="3"/>
  <c r="O664" i="3"/>
  <c r="P663" i="3"/>
  <c r="O663" i="3"/>
  <c r="P662" i="3"/>
  <c r="O662" i="3"/>
  <c r="P661" i="3"/>
  <c r="O661" i="3"/>
  <c r="P660" i="3"/>
  <c r="O660" i="3"/>
  <c r="P659" i="3"/>
  <c r="O659" i="3"/>
  <c r="P658" i="3"/>
  <c r="O658" i="3"/>
  <c r="P657" i="3"/>
  <c r="O657" i="3"/>
  <c r="P656" i="3"/>
  <c r="O656" i="3"/>
  <c r="P655" i="3"/>
  <c r="O655" i="3"/>
  <c r="P654" i="3"/>
  <c r="O654" i="3"/>
  <c r="P653" i="3"/>
  <c r="O653" i="3"/>
  <c r="P652" i="3"/>
  <c r="O652" i="3"/>
  <c r="P651" i="3"/>
  <c r="O651" i="3"/>
  <c r="P650" i="3"/>
  <c r="O650" i="3"/>
  <c r="P649" i="3"/>
  <c r="O649" i="3"/>
  <c r="P648" i="3"/>
  <c r="O648" i="3"/>
  <c r="P647" i="3"/>
  <c r="O647" i="3"/>
  <c r="P646" i="3"/>
  <c r="O646" i="3"/>
  <c r="P645" i="3"/>
  <c r="O645" i="3"/>
  <c r="P644" i="3"/>
  <c r="O644" i="3"/>
  <c r="P643" i="3"/>
  <c r="O643" i="3"/>
  <c r="P642" i="3"/>
  <c r="O642" i="3"/>
  <c r="P641" i="3"/>
  <c r="O641" i="3"/>
  <c r="P640" i="3"/>
  <c r="O640" i="3"/>
  <c r="P639" i="3"/>
  <c r="O639" i="3"/>
  <c r="P638" i="3"/>
  <c r="O638" i="3"/>
  <c r="P637" i="3"/>
  <c r="O637" i="3"/>
  <c r="P636" i="3"/>
  <c r="O636" i="3"/>
  <c r="P635" i="3"/>
  <c r="O635" i="3"/>
  <c r="P634" i="3"/>
  <c r="O634" i="3"/>
  <c r="P633" i="3"/>
  <c r="O633" i="3"/>
  <c r="P632" i="3"/>
  <c r="O632" i="3"/>
  <c r="P631" i="3"/>
  <c r="O631" i="3"/>
  <c r="P630" i="3"/>
  <c r="O630" i="3"/>
  <c r="P629" i="3"/>
  <c r="O629" i="3"/>
  <c r="P628" i="3"/>
  <c r="O628" i="3"/>
  <c r="P627" i="3"/>
  <c r="O627" i="3"/>
  <c r="P626" i="3"/>
  <c r="O626" i="3"/>
  <c r="P625" i="3"/>
  <c r="O625" i="3"/>
  <c r="P624" i="3"/>
  <c r="O624" i="3"/>
  <c r="P623" i="3"/>
  <c r="O623" i="3"/>
  <c r="P622" i="3"/>
  <c r="O622" i="3"/>
  <c r="P621" i="3"/>
  <c r="O621" i="3"/>
  <c r="P620" i="3"/>
  <c r="O620" i="3"/>
  <c r="P619" i="3"/>
  <c r="O619" i="3"/>
  <c r="P618" i="3"/>
  <c r="O618" i="3"/>
  <c r="P617" i="3"/>
  <c r="O617" i="3"/>
  <c r="P616" i="3"/>
  <c r="O616" i="3"/>
  <c r="P615" i="3"/>
  <c r="O615" i="3"/>
  <c r="P614" i="3"/>
  <c r="O614" i="3"/>
  <c r="P613" i="3"/>
  <c r="O613" i="3"/>
  <c r="P612" i="3"/>
  <c r="O612" i="3"/>
  <c r="P611" i="3"/>
  <c r="O611" i="3"/>
  <c r="P610" i="3"/>
  <c r="O610" i="3"/>
  <c r="P609" i="3"/>
  <c r="O609" i="3"/>
  <c r="P608" i="3"/>
  <c r="O608" i="3"/>
  <c r="P607" i="3"/>
  <c r="O607" i="3"/>
  <c r="P606" i="3"/>
  <c r="O606" i="3"/>
  <c r="P605" i="3"/>
  <c r="O605" i="3"/>
  <c r="P604" i="3"/>
  <c r="O604" i="3"/>
  <c r="P603" i="3"/>
  <c r="O603" i="3"/>
  <c r="P602" i="3"/>
  <c r="O602" i="3"/>
  <c r="P601" i="3"/>
  <c r="O601" i="3"/>
  <c r="P600" i="3"/>
  <c r="O600" i="3"/>
  <c r="P599" i="3"/>
  <c r="O599" i="3"/>
  <c r="P598" i="3"/>
  <c r="O598" i="3"/>
  <c r="P597" i="3"/>
  <c r="O597" i="3"/>
  <c r="P596" i="3"/>
  <c r="O596" i="3"/>
  <c r="P595" i="3"/>
  <c r="O595" i="3"/>
  <c r="P594" i="3"/>
  <c r="O594" i="3"/>
  <c r="P593" i="3"/>
  <c r="O593" i="3"/>
  <c r="P592" i="3"/>
  <c r="O592" i="3"/>
  <c r="P591" i="3"/>
  <c r="O591" i="3"/>
  <c r="P590" i="3"/>
  <c r="O590" i="3"/>
  <c r="P589" i="3"/>
  <c r="O589" i="3"/>
  <c r="P588" i="3"/>
  <c r="O588" i="3"/>
  <c r="P587" i="3"/>
  <c r="O587" i="3"/>
  <c r="P586" i="3"/>
  <c r="O586" i="3"/>
  <c r="P585" i="3"/>
  <c r="O585" i="3"/>
  <c r="P584" i="3"/>
  <c r="O584" i="3"/>
  <c r="P583" i="3"/>
  <c r="O583" i="3"/>
  <c r="P582" i="3"/>
  <c r="O582" i="3"/>
  <c r="P581" i="3"/>
  <c r="O581" i="3"/>
  <c r="P580" i="3"/>
  <c r="O580" i="3"/>
  <c r="P579" i="3"/>
  <c r="O579" i="3"/>
  <c r="P578" i="3"/>
  <c r="O578" i="3"/>
  <c r="P577" i="3"/>
  <c r="O577" i="3"/>
  <c r="P576" i="3"/>
  <c r="O576" i="3"/>
  <c r="P575" i="3"/>
  <c r="O575" i="3"/>
  <c r="P574" i="3"/>
  <c r="O574" i="3"/>
  <c r="P573" i="3"/>
  <c r="O573" i="3"/>
  <c r="P572" i="3"/>
  <c r="O572" i="3"/>
  <c r="P571" i="3"/>
  <c r="O571" i="3"/>
  <c r="P570" i="3"/>
  <c r="O570" i="3"/>
  <c r="P569" i="3"/>
  <c r="O569" i="3"/>
  <c r="P568" i="3"/>
  <c r="O568" i="3"/>
  <c r="P567" i="3"/>
  <c r="O567" i="3"/>
  <c r="P566" i="3"/>
  <c r="O566" i="3"/>
  <c r="P565" i="3"/>
  <c r="O565" i="3"/>
  <c r="P564" i="3"/>
  <c r="O564" i="3"/>
  <c r="P563" i="3"/>
  <c r="O563" i="3"/>
  <c r="P562" i="3"/>
  <c r="O562" i="3"/>
  <c r="P561" i="3"/>
  <c r="O561" i="3"/>
  <c r="P560" i="3"/>
  <c r="O560" i="3"/>
  <c r="P559" i="3"/>
  <c r="O559" i="3"/>
  <c r="P558" i="3"/>
  <c r="O558" i="3"/>
  <c r="P557" i="3"/>
  <c r="O557" i="3"/>
  <c r="P556" i="3"/>
  <c r="O556" i="3"/>
  <c r="P555" i="3"/>
  <c r="O555" i="3"/>
  <c r="P554" i="3"/>
  <c r="O554" i="3"/>
  <c r="P553" i="3"/>
  <c r="O553" i="3"/>
  <c r="P552" i="3"/>
  <c r="O552" i="3"/>
  <c r="P551" i="3"/>
  <c r="O551" i="3"/>
  <c r="P550" i="3"/>
  <c r="O550" i="3"/>
  <c r="P549" i="3"/>
  <c r="O549" i="3"/>
  <c r="P548" i="3"/>
  <c r="O548" i="3"/>
  <c r="P547" i="3"/>
  <c r="O547" i="3"/>
  <c r="P546" i="3"/>
  <c r="O546" i="3"/>
  <c r="P545" i="3"/>
  <c r="O545" i="3"/>
  <c r="P544" i="3"/>
  <c r="O544" i="3"/>
  <c r="P543" i="3"/>
  <c r="O543" i="3"/>
  <c r="P542" i="3"/>
  <c r="O542" i="3"/>
  <c r="P541" i="3"/>
  <c r="O541" i="3"/>
  <c r="P540" i="3"/>
  <c r="O540" i="3"/>
  <c r="P539" i="3"/>
  <c r="O539" i="3"/>
  <c r="P538" i="3"/>
  <c r="O538" i="3"/>
  <c r="P537" i="3"/>
  <c r="O537" i="3"/>
  <c r="P536" i="3"/>
  <c r="O536" i="3"/>
  <c r="P535" i="3"/>
  <c r="O535" i="3"/>
  <c r="P534" i="3"/>
  <c r="O534" i="3"/>
  <c r="P533" i="3"/>
  <c r="O533" i="3"/>
  <c r="P532" i="3"/>
  <c r="O532" i="3"/>
  <c r="P531" i="3"/>
  <c r="O531" i="3"/>
  <c r="P530" i="3"/>
  <c r="O530" i="3"/>
  <c r="P529" i="3"/>
  <c r="O529" i="3"/>
  <c r="P528" i="3"/>
  <c r="O528" i="3"/>
  <c r="P527" i="3"/>
  <c r="O527" i="3"/>
  <c r="P526" i="3"/>
  <c r="O526" i="3"/>
  <c r="P525" i="3"/>
  <c r="O525" i="3"/>
  <c r="P524" i="3"/>
  <c r="O524" i="3"/>
  <c r="P523" i="3"/>
  <c r="O523" i="3"/>
  <c r="P522" i="3"/>
  <c r="O522" i="3"/>
  <c r="P521" i="3"/>
  <c r="O521" i="3"/>
  <c r="P520" i="3"/>
  <c r="O520" i="3"/>
  <c r="P519" i="3"/>
  <c r="O519" i="3"/>
  <c r="P518" i="3"/>
  <c r="O518" i="3"/>
  <c r="P517" i="3"/>
  <c r="O517" i="3"/>
  <c r="P516" i="3"/>
  <c r="O516" i="3"/>
  <c r="P515" i="3"/>
  <c r="O515" i="3"/>
  <c r="P514" i="3"/>
  <c r="O514" i="3"/>
  <c r="P513" i="3"/>
  <c r="O513" i="3"/>
  <c r="P512" i="3"/>
  <c r="O512" i="3"/>
  <c r="P511" i="3"/>
  <c r="O511" i="3"/>
  <c r="P510" i="3"/>
  <c r="O510" i="3"/>
  <c r="P509" i="3"/>
  <c r="O509" i="3"/>
  <c r="P508" i="3"/>
  <c r="O508" i="3"/>
  <c r="P507" i="3"/>
  <c r="O507" i="3"/>
  <c r="P506" i="3"/>
  <c r="O506" i="3"/>
  <c r="P505" i="3"/>
  <c r="O505" i="3"/>
  <c r="P504" i="3"/>
  <c r="O504" i="3"/>
  <c r="P503" i="3"/>
  <c r="O503" i="3"/>
  <c r="P502" i="3"/>
  <c r="O502" i="3"/>
  <c r="P501" i="3"/>
  <c r="O501" i="3"/>
  <c r="P500" i="3"/>
  <c r="O500" i="3"/>
  <c r="P499" i="3"/>
  <c r="O499" i="3"/>
  <c r="P498" i="3"/>
  <c r="O498" i="3"/>
  <c r="P497" i="3"/>
  <c r="O497" i="3"/>
  <c r="P496" i="3"/>
  <c r="O496" i="3"/>
  <c r="P495" i="3"/>
  <c r="O495" i="3"/>
  <c r="P494" i="3"/>
  <c r="O494" i="3"/>
  <c r="P493" i="3"/>
  <c r="O493" i="3"/>
  <c r="P492" i="3"/>
  <c r="O492" i="3"/>
  <c r="P491" i="3"/>
  <c r="O491" i="3"/>
  <c r="P490" i="3"/>
  <c r="O490" i="3"/>
  <c r="P489" i="3"/>
  <c r="O489" i="3"/>
  <c r="P488" i="3"/>
  <c r="O488" i="3"/>
  <c r="P487" i="3"/>
  <c r="O487" i="3"/>
  <c r="P486" i="3"/>
  <c r="O486" i="3"/>
  <c r="P485" i="3"/>
  <c r="O485" i="3"/>
  <c r="P484" i="3"/>
  <c r="O484" i="3"/>
  <c r="P483" i="3"/>
  <c r="O483" i="3"/>
  <c r="P482" i="3"/>
  <c r="O482" i="3"/>
  <c r="P481" i="3"/>
  <c r="O481" i="3"/>
  <c r="P480" i="3"/>
  <c r="O480" i="3"/>
  <c r="P479" i="3"/>
  <c r="O479" i="3"/>
  <c r="P478" i="3"/>
  <c r="O478" i="3"/>
  <c r="P477" i="3"/>
  <c r="O477" i="3"/>
  <c r="P476" i="3"/>
  <c r="O476" i="3"/>
  <c r="P475" i="3"/>
  <c r="O475" i="3"/>
  <c r="P474" i="3"/>
  <c r="O474" i="3"/>
  <c r="P473" i="3"/>
  <c r="O473" i="3"/>
  <c r="P472" i="3"/>
  <c r="O472" i="3"/>
  <c r="P471" i="3"/>
  <c r="O471" i="3"/>
  <c r="P470" i="3"/>
  <c r="O470" i="3"/>
  <c r="P469" i="3"/>
  <c r="O469" i="3"/>
  <c r="P468" i="3"/>
  <c r="O468" i="3"/>
  <c r="P467" i="3"/>
  <c r="O467" i="3"/>
  <c r="P466" i="3"/>
  <c r="O466" i="3"/>
  <c r="P465" i="3"/>
  <c r="O465" i="3"/>
  <c r="P464" i="3"/>
  <c r="O464" i="3"/>
  <c r="P463" i="3"/>
  <c r="O463" i="3"/>
  <c r="P462" i="3"/>
  <c r="O462" i="3"/>
  <c r="P461" i="3"/>
  <c r="O461" i="3"/>
  <c r="P460" i="3"/>
  <c r="O460" i="3"/>
  <c r="P459" i="3"/>
  <c r="O459" i="3"/>
  <c r="P458" i="3"/>
  <c r="O458" i="3"/>
  <c r="P457" i="3"/>
  <c r="O457" i="3"/>
  <c r="P456" i="3"/>
  <c r="O456" i="3"/>
  <c r="P455" i="3"/>
  <c r="O455" i="3"/>
  <c r="P454" i="3"/>
  <c r="O454" i="3"/>
  <c r="P453" i="3"/>
  <c r="O453" i="3"/>
  <c r="P452" i="3"/>
  <c r="O452" i="3"/>
  <c r="P451" i="3"/>
  <c r="O451" i="3"/>
  <c r="P450" i="3"/>
  <c r="O450" i="3"/>
  <c r="P449" i="3"/>
  <c r="O449" i="3"/>
  <c r="P448" i="3"/>
  <c r="O448" i="3"/>
  <c r="P447" i="3"/>
  <c r="O447" i="3"/>
  <c r="P446" i="3"/>
  <c r="O446" i="3"/>
  <c r="P445" i="3"/>
  <c r="O445" i="3"/>
  <c r="P444" i="3"/>
  <c r="O444" i="3"/>
  <c r="P443" i="3"/>
  <c r="O443" i="3"/>
  <c r="P442" i="3"/>
  <c r="O442" i="3"/>
  <c r="P441" i="3"/>
  <c r="O441" i="3"/>
  <c r="P440" i="3"/>
  <c r="O440" i="3"/>
  <c r="P439" i="3"/>
  <c r="O439" i="3"/>
  <c r="P438" i="3"/>
  <c r="O438" i="3"/>
  <c r="P437" i="3"/>
  <c r="O437" i="3"/>
  <c r="P436" i="3"/>
  <c r="O436" i="3"/>
  <c r="P435" i="3"/>
  <c r="O435" i="3"/>
  <c r="P434" i="3"/>
  <c r="O434" i="3"/>
  <c r="P433" i="3"/>
  <c r="O433" i="3"/>
  <c r="P432" i="3"/>
  <c r="O432" i="3"/>
  <c r="P431" i="3"/>
  <c r="O431" i="3"/>
  <c r="P430" i="3"/>
  <c r="O430" i="3"/>
  <c r="P429" i="3"/>
  <c r="O429" i="3"/>
  <c r="P428" i="3"/>
  <c r="O428" i="3"/>
  <c r="P427" i="3"/>
  <c r="O427" i="3"/>
  <c r="P426" i="3"/>
  <c r="O426" i="3"/>
  <c r="P425" i="3"/>
  <c r="O425" i="3"/>
  <c r="P424" i="3"/>
  <c r="O424" i="3"/>
  <c r="P423" i="3"/>
  <c r="O423" i="3"/>
  <c r="P422" i="3"/>
  <c r="O422" i="3"/>
  <c r="P421" i="3"/>
  <c r="O421" i="3"/>
  <c r="P420" i="3"/>
  <c r="O420" i="3"/>
  <c r="P419" i="3"/>
  <c r="O419" i="3"/>
  <c r="P418" i="3"/>
  <c r="O418" i="3"/>
  <c r="P417" i="3"/>
  <c r="O417" i="3"/>
  <c r="P416" i="3"/>
  <c r="O416" i="3"/>
  <c r="P415" i="3"/>
  <c r="O415" i="3"/>
  <c r="P414" i="3"/>
  <c r="O414" i="3"/>
  <c r="P413" i="3"/>
  <c r="O413" i="3"/>
  <c r="P412" i="3"/>
  <c r="O412" i="3"/>
  <c r="P411" i="3"/>
  <c r="O411" i="3"/>
  <c r="P410" i="3"/>
  <c r="O410" i="3"/>
  <c r="P409" i="3"/>
  <c r="O409" i="3"/>
  <c r="P408" i="3"/>
  <c r="O408" i="3"/>
  <c r="P407" i="3"/>
  <c r="O407" i="3"/>
  <c r="P406" i="3"/>
  <c r="O406" i="3"/>
  <c r="P405" i="3"/>
  <c r="O405" i="3"/>
  <c r="P404" i="3"/>
  <c r="O404" i="3"/>
  <c r="P403" i="3"/>
  <c r="O403" i="3"/>
  <c r="P402" i="3"/>
  <c r="O402" i="3"/>
  <c r="P401" i="3"/>
  <c r="O401" i="3"/>
  <c r="P400" i="3"/>
  <c r="O400" i="3"/>
  <c r="P399" i="3"/>
  <c r="O399" i="3"/>
  <c r="P398" i="3"/>
  <c r="O398" i="3"/>
  <c r="P397" i="3"/>
  <c r="O397" i="3"/>
  <c r="P396" i="3"/>
  <c r="O396" i="3"/>
  <c r="P395" i="3"/>
  <c r="O395" i="3"/>
  <c r="P394" i="3"/>
  <c r="O394" i="3"/>
  <c r="P393" i="3"/>
  <c r="O393" i="3"/>
  <c r="P392" i="3"/>
  <c r="O392" i="3"/>
  <c r="P391" i="3"/>
  <c r="O391" i="3"/>
  <c r="P390" i="3"/>
  <c r="O390" i="3"/>
  <c r="P389" i="3"/>
  <c r="O389" i="3"/>
  <c r="P388" i="3"/>
  <c r="O388" i="3"/>
  <c r="P387" i="3"/>
  <c r="O387" i="3"/>
  <c r="P386" i="3"/>
  <c r="O386" i="3"/>
  <c r="P385" i="3"/>
  <c r="O385" i="3"/>
  <c r="P384" i="3"/>
  <c r="O384" i="3"/>
  <c r="P383" i="3"/>
  <c r="O383" i="3"/>
  <c r="P382" i="3"/>
  <c r="O382" i="3"/>
  <c r="P381" i="3"/>
  <c r="O381" i="3"/>
  <c r="P380" i="3"/>
  <c r="O380" i="3"/>
  <c r="P379" i="3"/>
  <c r="O379" i="3"/>
  <c r="P378" i="3"/>
  <c r="O378" i="3"/>
  <c r="P377" i="3"/>
  <c r="O377" i="3"/>
  <c r="P376" i="3"/>
  <c r="O376" i="3"/>
  <c r="P375" i="3"/>
  <c r="O375" i="3"/>
  <c r="P374" i="3"/>
  <c r="O374" i="3"/>
  <c r="P373" i="3"/>
  <c r="O373" i="3"/>
  <c r="P372" i="3"/>
  <c r="O372" i="3"/>
  <c r="P371" i="3"/>
  <c r="O371" i="3"/>
  <c r="P370" i="3"/>
  <c r="O370" i="3"/>
  <c r="P369" i="3"/>
  <c r="O369" i="3"/>
  <c r="P368" i="3"/>
  <c r="O368" i="3"/>
  <c r="P367" i="3"/>
  <c r="O367" i="3"/>
  <c r="P366" i="3"/>
  <c r="O366" i="3"/>
  <c r="P365" i="3"/>
  <c r="O365" i="3"/>
  <c r="P364" i="3"/>
  <c r="O364" i="3"/>
  <c r="P363" i="3"/>
  <c r="O363" i="3"/>
  <c r="P362" i="3"/>
  <c r="O362" i="3"/>
  <c r="P361" i="3"/>
  <c r="O361" i="3"/>
  <c r="P360" i="3"/>
  <c r="O360" i="3"/>
  <c r="P359" i="3"/>
  <c r="O359" i="3"/>
  <c r="P358" i="3"/>
  <c r="O358" i="3"/>
  <c r="P357" i="3"/>
  <c r="O357" i="3"/>
  <c r="P356" i="3"/>
  <c r="O356" i="3"/>
  <c r="P355" i="3"/>
  <c r="O355" i="3"/>
  <c r="P354" i="3"/>
  <c r="O354" i="3"/>
  <c r="P353" i="3"/>
  <c r="O353" i="3"/>
  <c r="P352" i="3"/>
  <c r="O352" i="3"/>
  <c r="P351" i="3"/>
  <c r="O351" i="3"/>
  <c r="P350" i="3"/>
  <c r="O350" i="3"/>
  <c r="P349" i="3"/>
  <c r="O349" i="3"/>
  <c r="P348" i="3"/>
  <c r="O348" i="3"/>
  <c r="P347" i="3"/>
  <c r="O347" i="3"/>
  <c r="P346" i="3"/>
  <c r="O346" i="3"/>
  <c r="P345" i="3"/>
  <c r="O345" i="3"/>
  <c r="P344" i="3"/>
  <c r="O344" i="3"/>
  <c r="P343" i="3"/>
  <c r="O343" i="3"/>
  <c r="P342" i="3"/>
  <c r="O342" i="3"/>
  <c r="P341" i="3"/>
  <c r="O341" i="3"/>
  <c r="P340" i="3"/>
  <c r="O340" i="3"/>
  <c r="P339" i="3"/>
  <c r="O339" i="3"/>
  <c r="P338" i="3"/>
  <c r="O338" i="3"/>
  <c r="P337" i="3"/>
  <c r="O337" i="3"/>
  <c r="P336" i="3"/>
  <c r="O336" i="3"/>
  <c r="P335" i="3"/>
  <c r="O335" i="3"/>
  <c r="P334" i="3"/>
  <c r="O334" i="3"/>
  <c r="P333" i="3"/>
  <c r="O333" i="3"/>
  <c r="P332" i="3"/>
  <c r="O332" i="3"/>
  <c r="P331" i="3"/>
  <c r="O331" i="3"/>
  <c r="P330" i="3"/>
  <c r="O330" i="3"/>
  <c r="P329" i="3"/>
  <c r="O329" i="3"/>
  <c r="P328" i="3"/>
  <c r="O328" i="3"/>
  <c r="P327" i="3"/>
  <c r="O327" i="3"/>
  <c r="P326" i="3"/>
  <c r="O326" i="3"/>
  <c r="P325" i="3"/>
  <c r="O325" i="3"/>
  <c r="P324" i="3"/>
  <c r="O324" i="3"/>
  <c r="P323" i="3"/>
  <c r="O323" i="3"/>
  <c r="P322" i="3"/>
  <c r="O322" i="3"/>
  <c r="P321" i="3"/>
  <c r="O321" i="3"/>
  <c r="P320" i="3"/>
  <c r="O320" i="3"/>
  <c r="P319" i="3"/>
  <c r="O319" i="3"/>
  <c r="P318" i="3"/>
  <c r="O318" i="3"/>
  <c r="P317" i="3"/>
  <c r="O317" i="3"/>
  <c r="P316" i="3"/>
  <c r="O316" i="3"/>
  <c r="P315" i="3"/>
  <c r="O315" i="3"/>
  <c r="P314" i="3"/>
  <c r="O314" i="3"/>
  <c r="P313" i="3"/>
  <c r="O313" i="3"/>
  <c r="P312" i="3"/>
  <c r="O312" i="3"/>
  <c r="P311" i="3"/>
  <c r="O311" i="3"/>
  <c r="P310" i="3"/>
  <c r="O310" i="3"/>
  <c r="P309" i="3"/>
  <c r="O309" i="3"/>
  <c r="P308" i="3"/>
  <c r="O308" i="3"/>
  <c r="P307" i="3"/>
  <c r="O307" i="3"/>
  <c r="P306" i="3"/>
  <c r="O306" i="3"/>
  <c r="P305" i="3"/>
  <c r="O305" i="3"/>
  <c r="P304" i="3"/>
  <c r="O304" i="3"/>
  <c r="P303" i="3"/>
  <c r="O303" i="3"/>
  <c r="P302" i="3"/>
  <c r="O302" i="3"/>
  <c r="P301" i="3"/>
  <c r="O301" i="3"/>
  <c r="P300" i="3"/>
  <c r="O300" i="3"/>
  <c r="P299" i="3"/>
  <c r="O299" i="3"/>
  <c r="P298" i="3"/>
  <c r="O298" i="3"/>
  <c r="P297" i="3"/>
  <c r="O297" i="3"/>
  <c r="P296" i="3"/>
  <c r="O296" i="3"/>
  <c r="P295" i="3"/>
  <c r="O295" i="3"/>
  <c r="P294" i="3"/>
  <c r="O294" i="3"/>
  <c r="P293" i="3"/>
  <c r="O293" i="3"/>
  <c r="P292" i="3"/>
  <c r="O292" i="3"/>
  <c r="P291" i="3"/>
  <c r="O291" i="3"/>
  <c r="P290" i="3"/>
  <c r="O290" i="3"/>
  <c r="P289" i="3"/>
  <c r="O289" i="3"/>
  <c r="P288" i="3"/>
  <c r="O288" i="3"/>
  <c r="P287" i="3"/>
  <c r="O287" i="3"/>
  <c r="P286" i="3"/>
  <c r="O286" i="3"/>
  <c r="P285" i="3"/>
  <c r="O285" i="3"/>
  <c r="P284" i="3"/>
  <c r="O284" i="3"/>
  <c r="P283" i="3"/>
  <c r="O283" i="3"/>
  <c r="P282" i="3"/>
  <c r="O282" i="3"/>
  <c r="P281" i="3"/>
  <c r="O281" i="3"/>
  <c r="P280" i="3"/>
  <c r="O280" i="3"/>
  <c r="P279" i="3"/>
  <c r="O279" i="3"/>
  <c r="P278" i="3"/>
  <c r="O278" i="3"/>
  <c r="P277" i="3"/>
  <c r="O277" i="3"/>
  <c r="P276" i="3"/>
  <c r="O276" i="3"/>
  <c r="P275" i="3"/>
  <c r="O275" i="3"/>
  <c r="P274" i="3"/>
  <c r="O274" i="3"/>
  <c r="P273" i="3"/>
  <c r="O273" i="3"/>
  <c r="P272" i="3"/>
  <c r="O272" i="3"/>
  <c r="P271" i="3"/>
  <c r="O271" i="3"/>
  <c r="P270" i="3"/>
  <c r="O270" i="3"/>
  <c r="P269" i="3"/>
  <c r="O269" i="3"/>
  <c r="P268" i="3"/>
  <c r="O268" i="3"/>
  <c r="P267" i="3"/>
  <c r="O267" i="3"/>
  <c r="P266" i="3"/>
  <c r="O266" i="3"/>
  <c r="P265" i="3"/>
  <c r="O265" i="3"/>
  <c r="P264" i="3"/>
  <c r="O264" i="3"/>
  <c r="P263" i="3"/>
  <c r="O263" i="3"/>
  <c r="P262" i="3"/>
  <c r="O262" i="3"/>
  <c r="P261" i="3"/>
  <c r="O261" i="3"/>
  <c r="P260" i="3"/>
  <c r="O260" i="3"/>
  <c r="P259" i="3"/>
  <c r="O259" i="3"/>
  <c r="P258" i="3"/>
  <c r="O258" i="3"/>
  <c r="P257" i="3"/>
  <c r="O257" i="3"/>
  <c r="P256" i="3"/>
  <c r="O256" i="3"/>
  <c r="P255" i="3"/>
  <c r="O255" i="3"/>
  <c r="P254" i="3"/>
  <c r="O254" i="3"/>
  <c r="P253" i="3"/>
  <c r="O253" i="3"/>
  <c r="P252" i="3"/>
  <c r="O252" i="3"/>
  <c r="P251" i="3"/>
  <c r="O251" i="3"/>
  <c r="P250" i="3"/>
  <c r="O250" i="3"/>
  <c r="P249" i="3"/>
  <c r="O249" i="3"/>
  <c r="P248" i="3"/>
  <c r="O248" i="3"/>
  <c r="P247" i="3"/>
  <c r="O247" i="3"/>
  <c r="P246" i="3"/>
  <c r="O246" i="3"/>
  <c r="P245" i="3"/>
  <c r="O245" i="3"/>
  <c r="P244" i="3"/>
  <c r="O244" i="3"/>
  <c r="P243" i="3"/>
  <c r="O243" i="3"/>
  <c r="P242" i="3"/>
  <c r="O242" i="3"/>
  <c r="P241" i="3"/>
  <c r="O241" i="3"/>
  <c r="P240" i="3"/>
  <c r="O240" i="3"/>
  <c r="P239" i="3"/>
  <c r="O239" i="3"/>
  <c r="P238" i="3"/>
  <c r="O238" i="3"/>
  <c r="P237" i="3"/>
  <c r="O237" i="3"/>
  <c r="P236" i="3"/>
  <c r="O236" i="3"/>
  <c r="P235" i="3"/>
  <c r="O235" i="3"/>
  <c r="P234" i="3"/>
  <c r="O234" i="3"/>
  <c r="P233" i="3"/>
  <c r="O233" i="3"/>
  <c r="P232" i="3"/>
  <c r="O232" i="3"/>
  <c r="P231" i="3"/>
  <c r="O231" i="3"/>
  <c r="P230" i="3"/>
  <c r="O230" i="3"/>
  <c r="P229" i="3"/>
  <c r="O229" i="3"/>
  <c r="P228" i="3"/>
  <c r="O228" i="3"/>
  <c r="P227" i="3"/>
  <c r="O227" i="3"/>
  <c r="P226" i="3"/>
  <c r="O226" i="3"/>
  <c r="P225" i="3"/>
  <c r="O225" i="3"/>
  <c r="P224" i="3"/>
  <c r="O224" i="3"/>
  <c r="P223" i="3"/>
  <c r="O223" i="3"/>
  <c r="P222" i="3"/>
  <c r="O222" i="3"/>
  <c r="P221" i="3"/>
  <c r="O221" i="3"/>
  <c r="P220" i="3"/>
  <c r="O220" i="3"/>
  <c r="P219" i="3"/>
  <c r="O219" i="3"/>
  <c r="P218" i="3"/>
  <c r="O218" i="3"/>
  <c r="P217" i="3"/>
  <c r="O217" i="3"/>
  <c r="P216" i="3"/>
  <c r="O216" i="3"/>
  <c r="P215" i="3"/>
  <c r="O215" i="3"/>
  <c r="P214" i="3"/>
  <c r="O214" i="3"/>
  <c r="P213" i="3"/>
  <c r="O213" i="3"/>
  <c r="P212" i="3"/>
  <c r="O212" i="3"/>
  <c r="P211" i="3"/>
  <c r="O211" i="3"/>
  <c r="P210" i="3"/>
  <c r="O210" i="3"/>
  <c r="P209" i="3"/>
  <c r="O209" i="3"/>
  <c r="P208" i="3"/>
  <c r="O208" i="3"/>
  <c r="P207" i="3"/>
  <c r="O207" i="3"/>
  <c r="P206" i="3"/>
  <c r="O206" i="3"/>
  <c r="P205" i="3"/>
  <c r="O205" i="3"/>
  <c r="P204" i="3"/>
  <c r="O204" i="3"/>
  <c r="P203" i="3"/>
  <c r="O203" i="3"/>
  <c r="P202" i="3"/>
  <c r="O202" i="3"/>
  <c r="P201" i="3"/>
  <c r="O201" i="3"/>
  <c r="P200" i="3"/>
  <c r="O200" i="3"/>
  <c r="P199" i="3"/>
  <c r="O199" i="3"/>
  <c r="P198" i="3"/>
  <c r="O198" i="3"/>
  <c r="P197" i="3"/>
  <c r="O197" i="3"/>
  <c r="P196" i="3"/>
  <c r="O196" i="3"/>
  <c r="P195" i="3"/>
  <c r="O195" i="3"/>
  <c r="P194" i="3"/>
  <c r="O194" i="3"/>
  <c r="P193" i="3"/>
  <c r="O193" i="3"/>
  <c r="P192" i="3"/>
  <c r="O192" i="3"/>
  <c r="P191" i="3"/>
  <c r="O191" i="3"/>
  <c r="P190" i="3"/>
  <c r="O190" i="3"/>
  <c r="P189" i="3"/>
  <c r="O189" i="3"/>
  <c r="P188" i="3"/>
  <c r="O188" i="3"/>
  <c r="P187" i="3"/>
  <c r="O187" i="3"/>
  <c r="P186" i="3"/>
  <c r="O186" i="3"/>
  <c r="P185" i="3"/>
  <c r="O185" i="3"/>
  <c r="P184" i="3"/>
  <c r="O184" i="3"/>
  <c r="P183" i="3"/>
  <c r="O183" i="3"/>
  <c r="P182" i="3"/>
  <c r="O182" i="3"/>
  <c r="P181" i="3"/>
  <c r="O181" i="3"/>
  <c r="P180" i="3"/>
  <c r="O180" i="3"/>
  <c r="P179" i="3"/>
  <c r="O179" i="3"/>
  <c r="P178" i="3"/>
  <c r="O178" i="3"/>
  <c r="P177" i="3"/>
  <c r="O177" i="3"/>
  <c r="P176" i="3"/>
  <c r="O176" i="3"/>
  <c r="P175" i="3"/>
  <c r="O175" i="3"/>
  <c r="P174" i="3"/>
  <c r="O174" i="3"/>
  <c r="P173" i="3"/>
  <c r="O173" i="3"/>
  <c r="P172" i="3"/>
  <c r="O172" i="3"/>
  <c r="P171" i="3"/>
  <c r="O171" i="3"/>
  <c r="P170" i="3"/>
  <c r="O170" i="3"/>
  <c r="P169" i="3"/>
  <c r="O169" i="3"/>
  <c r="P168" i="3"/>
  <c r="O168" i="3"/>
  <c r="P167" i="3"/>
  <c r="O167" i="3"/>
  <c r="P166" i="3"/>
  <c r="O166" i="3"/>
  <c r="P165" i="3"/>
  <c r="O165" i="3"/>
  <c r="P164" i="3"/>
  <c r="O164" i="3"/>
  <c r="P163" i="3"/>
  <c r="O163" i="3"/>
  <c r="P162" i="3"/>
  <c r="O162" i="3"/>
  <c r="P161" i="3"/>
  <c r="O161" i="3"/>
  <c r="P160" i="3"/>
  <c r="O160" i="3"/>
  <c r="P159" i="3"/>
  <c r="O159" i="3"/>
  <c r="P158" i="3"/>
  <c r="O158" i="3"/>
  <c r="P157" i="3"/>
  <c r="O157" i="3"/>
  <c r="P156" i="3"/>
  <c r="O156" i="3"/>
  <c r="P155" i="3"/>
  <c r="O155" i="3"/>
  <c r="P154" i="3"/>
  <c r="O154" i="3"/>
  <c r="P153" i="3"/>
  <c r="O153" i="3"/>
  <c r="P152" i="3"/>
  <c r="O152" i="3"/>
  <c r="P151" i="3"/>
  <c r="O151" i="3"/>
  <c r="P150" i="3"/>
  <c r="O150" i="3"/>
  <c r="P149" i="3"/>
  <c r="O149" i="3"/>
  <c r="P148" i="3"/>
  <c r="O148" i="3"/>
  <c r="P147" i="3"/>
  <c r="O147" i="3"/>
  <c r="P146" i="3"/>
  <c r="O146" i="3"/>
  <c r="P145" i="3"/>
  <c r="O145" i="3"/>
  <c r="P144" i="3"/>
  <c r="O144" i="3"/>
  <c r="P143" i="3"/>
  <c r="O143" i="3"/>
  <c r="P142" i="3"/>
  <c r="O142" i="3"/>
  <c r="P141" i="3"/>
  <c r="O141" i="3"/>
  <c r="P140" i="3"/>
  <c r="O140" i="3"/>
  <c r="P139" i="3"/>
  <c r="O139" i="3"/>
  <c r="P138" i="3"/>
  <c r="O138" i="3"/>
  <c r="P137" i="3"/>
  <c r="O137" i="3"/>
  <c r="P136" i="3"/>
  <c r="O136" i="3"/>
  <c r="P135" i="3"/>
  <c r="O135" i="3"/>
  <c r="P134" i="3"/>
  <c r="O134" i="3"/>
  <c r="P133" i="3"/>
  <c r="O133" i="3"/>
  <c r="P132" i="3"/>
  <c r="O132" i="3"/>
  <c r="P131" i="3"/>
  <c r="O131" i="3"/>
  <c r="P130" i="3"/>
  <c r="O130" i="3"/>
  <c r="P129" i="3"/>
  <c r="O129" i="3"/>
  <c r="P128" i="3"/>
  <c r="O128" i="3"/>
  <c r="P127" i="3"/>
  <c r="O127" i="3"/>
  <c r="P126" i="3"/>
  <c r="O126" i="3"/>
  <c r="P125" i="3"/>
  <c r="O125" i="3"/>
  <c r="P124" i="3"/>
  <c r="O124" i="3"/>
  <c r="P123" i="3"/>
  <c r="O123" i="3"/>
  <c r="P122" i="3"/>
  <c r="O122" i="3"/>
  <c r="P121" i="3"/>
  <c r="O121" i="3"/>
  <c r="P120" i="3"/>
  <c r="O120" i="3"/>
  <c r="P119" i="3"/>
  <c r="O119" i="3"/>
  <c r="P118" i="3"/>
  <c r="O118" i="3"/>
  <c r="P117" i="3"/>
  <c r="O117" i="3"/>
  <c r="P116" i="3"/>
  <c r="O116" i="3"/>
  <c r="P115" i="3"/>
  <c r="O115" i="3"/>
  <c r="P114" i="3"/>
  <c r="O114" i="3"/>
  <c r="P113" i="3"/>
  <c r="O113" i="3"/>
  <c r="P112" i="3"/>
  <c r="O112" i="3"/>
  <c r="P111" i="3"/>
  <c r="O111" i="3"/>
  <c r="P110" i="3"/>
  <c r="O110" i="3"/>
  <c r="P109" i="3"/>
  <c r="O109" i="3"/>
  <c r="P108" i="3"/>
  <c r="O108" i="3"/>
  <c r="P107" i="3"/>
  <c r="O107" i="3"/>
  <c r="P106" i="3"/>
  <c r="O106" i="3"/>
  <c r="P105" i="3"/>
  <c r="O105" i="3"/>
  <c r="P104" i="3"/>
  <c r="O104" i="3"/>
  <c r="P103" i="3"/>
  <c r="O103" i="3"/>
  <c r="P102" i="3"/>
  <c r="O102" i="3"/>
  <c r="P101" i="3"/>
  <c r="O101" i="3"/>
  <c r="P100" i="3"/>
  <c r="O100" i="3"/>
  <c r="P99" i="3"/>
  <c r="O99" i="3"/>
  <c r="P98" i="3"/>
  <c r="O98" i="3"/>
  <c r="P97" i="3"/>
  <c r="O97" i="3"/>
  <c r="P96" i="3"/>
  <c r="O96" i="3"/>
  <c r="P95" i="3"/>
  <c r="O95" i="3"/>
  <c r="P94" i="3"/>
  <c r="O94" i="3"/>
  <c r="P93" i="3"/>
  <c r="O93" i="3"/>
  <c r="P92" i="3"/>
  <c r="O92" i="3"/>
  <c r="P91" i="3"/>
  <c r="O91" i="3"/>
  <c r="P90" i="3"/>
  <c r="O90" i="3"/>
  <c r="P89" i="3"/>
  <c r="O89" i="3"/>
  <c r="P88" i="3"/>
  <c r="O88" i="3"/>
  <c r="P87" i="3"/>
  <c r="O87" i="3"/>
  <c r="P86" i="3"/>
  <c r="O86" i="3"/>
  <c r="P85" i="3"/>
  <c r="O85" i="3"/>
  <c r="P84" i="3"/>
  <c r="O84" i="3"/>
  <c r="P83" i="3"/>
  <c r="O83" i="3"/>
  <c r="P82" i="3"/>
  <c r="O82" i="3"/>
  <c r="P81" i="3"/>
  <c r="O81" i="3"/>
  <c r="P80" i="3"/>
  <c r="O80" i="3"/>
  <c r="P79" i="3"/>
  <c r="O79" i="3"/>
  <c r="P78" i="3"/>
  <c r="O78" i="3"/>
  <c r="P77" i="3"/>
  <c r="O77" i="3"/>
  <c r="P76" i="3"/>
  <c r="O76" i="3"/>
  <c r="P75" i="3"/>
  <c r="O75" i="3"/>
  <c r="P74" i="3"/>
  <c r="O74" i="3"/>
  <c r="P73" i="3"/>
  <c r="O73" i="3"/>
  <c r="P72" i="3"/>
  <c r="O72" i="3"/>
  <c r="P71" i="3"/>
  <c r="O71" i="3"/>
  <c r="P70" i="3"/>
  <c r="O70" i="3"/>
  <c r="P69" i="3"/>
  <c r="O69" i="3"/>
  <c r="P68" i="3"/>
  <c r="O68" i="3"/>
  <c r="P67" i="3"/>
  <c r="O67" i="3"/>
  <c r="P66" i="3"/>
  <c r="O66" i="3"/>
  <c r="P65" i="3"/>
  <c r="O65" i="3"/>
  <c r="P64" i="3"/>
  <c r="O64" i="3"/>
  <c r="P63" i="3"/>
  <c r="O63" i="3"/>
  <c r="P62" i="3"/>
  <c r="O62" i="3"/>
  <c r="P61" i="3"/>
  <c r="O61" i="3"/>
  <c r="P60" i="3"/>
  <c r="O60" i="3"/>
  <c r="P59" i="3"/>
  <c r="O59" i="3"/>
  <c r="P58" i="3"/>
  <c r="O58" i="3"/>
  <c r="P57" i="3"/>
  <c r="O57" i="3"/>
  <c r="P56" i="3"/>
  <c r="O56" i="3"/>
  <c r="P55" i="3"/>
  <c r="O55" i="3"/>
  <c r="P54" i="3"/>
  <c r="O54" i="3"/>
  <c r="P53" i="3"/>
  <c r="O53" i="3"/>
  <c r="P52" i="3"/>
  <c r="O52" i="3"/>
  <c r="P51" i="3"/>
  <c r="O51" i="3"/>
  <c r="P50" i="3"/>
  <c r="O50" i="3"/>
  <c r="P49" i="3"/>
  <c r="O49" i="3"/>
  <c r="P48" i="3"/>
  <c r="O48" i="3"/>
  <c r="P47" i="3"/>
  <c r="O47" i="3"/>
  <c r="P46" i="3"/>
  <c r="O46" i="3"/>
  <c r="P45" i="3"/>
  <c r="O45" i="3"/>
  <c r="P44" i="3"/>
  <c r="O44" i="3"/>
  <c r="P43" i="3"/>
  <c r="O43" i="3"/>
  <c r="P42" i="3"/>
  <c r="O42" i="3"/>
  <c r="P41" i="3"/>
  <c r="O41" i="3"/>
  <c r="P40" i="3"/>
  <c r="O40" i="3"/>
  <c r="P39" i="3"/>
  <c r="O39" i="3"/>
  <c r="P38" i="3"/>
  <c r="O38" i="3"/>
  <c r="P37" i="3"/>
  <c r="O37" i="3"/>
  <c r="P36" i="3"/>
  <c r="O36" i="3"/>
  <c r="P35" i="3"/>
  <c r="O35" i="3"/>
  <c r="P34" i="3"/>
  <c r="O34" i="3"/>
  <c r="P33" i="3"/>
  <c r="O33" i="3"/>
  <c r="P32" i="3"/>
  <c r="O32" i="3"/>
  <c r="P31" i="3"/>
  <c r="O31" i="3"/>
  <c r="P30" i="3"/>
  <c r="O30" i="3"/>
  <c r="P29" i="3"/>
  <c r="O29" i="3"/>
  <c r="P28" i="3"/>
  <c r="O28" i="3"/>
  <c r="P27" i="3"/>
  <c r="O27" i="3"/>
  <c r="P26" i="3"/>
  <c r="O26" i="3"/>
  <c r="P25" i="3"/>
  <c r="O25" i="3"/>
  <c r="P24" i="3"/>
  <c r="O24" i="3"/>
  <c r="P23" i="3"/>
  <c r="O23" i="3"/>
  <c r="P22" i="3"/>
  <c r="O22" i="3"/>
  <c r="P21" i="3"/>
  <c r="O21" i="3"/>
  <c r="P20" i="3"/>
  <c r="O20" i="3"/>
  <c r="P19" i="3"/>
  <c r="O19" i="3"/>
  <c r="P18" i="3"/>
  <c r="O18" i="3"/>
  <c r="P17" i="3"/>
  <c r="O17" i="3"/>
  <c r="P16" i="3"/>
  <c r="O16" i="3"/>
  <c r="P15" i="3"/>
  <c r="O15" i="3"/>
  <c r="P14" i="3"/>
  <c r="O14" i="3"/>
  <c r="P13" i="3"/>
  <c r="O13" i="3"/>
  <c r="P12" i="3"/>
  <c r="O12" i="3"/>
  <c r="P11" i="3"/>
  <c r="O11" i="3"/>
  <c r="P10" i="3"/>
  <c r="O10" i="3"/>
  <c r="P9" i="3"/>
  <c r="O9" i="3"/>
  <c r="P8" i="3"/>
  <c r="O8" i="3"/>
  <c r="P7" i="3"/>
  <c r="O7" i="3"/>
  <c r="P6" i="3"/>
  <c r="O6" i="3"/>
  <c r="P5" i="3"/>
  <c r="O5" i="3"/>
  <c r="P4" i="3"/>
  <c r="O4" i="3"/>
  <c r="P3" i="3"/>
  <c r="O3" i="3"/>
  <c r="P2" i="3"/>
  <c r="O2" i="3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<sst xmlns="http://schemas.openxmlformats.org/spreadsheetml/2006/main" count="63111" uniqueCount="8422">
  <si>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</si>
  <si>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</si>
  <si>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</si>
  <si>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</si>
  <si>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</si>
  <si>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</si>
  <si>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</si>
  <si>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</si>
  <si>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</si>
  <si>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</si>
  <si>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</si>
  <si>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</si>
  <si>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</si>
  <si>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</si>
  <si>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</si>
  <si>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</si>
  <si>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</si>
  <si>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</si>
  <si>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</si>
  <si>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</si>
  <si>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</si>
  <si>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</si>
  <si>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</si>
  <si>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</si>
  <si>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</si>
  <si>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</si>
  <si>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</si>
  <si>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</si>
  <si>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</si>
  <si>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</si>
  <si>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</si>
  <si>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</si>
  <si>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</si>
  <si>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</si>
  <si>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</si>
  <si>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</si>
  <si>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</si>
  <si>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</si>
  <si>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</si>
  <si>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</si>
  <si>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</si>
  <si>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</si>
  <si>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</si>
  <si>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</si>
  <si>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</si>
  <si>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</si>
  <si>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</si>
  <si>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</si>
  <si>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</si>
  <si>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</si>
  <si>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</si>
  <si>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</si>
  <si>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</si>
  <si>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</si>
  <si>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</si>
  <si>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</si>
  <si>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</si>
  <si>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</si>
  <si>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</si>
  <si>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</si>
  <si>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</si>
  <si>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</si>
  <si>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</si>
  <si>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</si>
  <si>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</si>
  <si>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</si>
  <si>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</si>
  <si>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</si>
  <si>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</si>
  <si>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</si>
  <si>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</si>
  <si>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</si>
  <si>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</si>
  <si>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</si>
  <si>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</si>
  <si>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</si>
  <si>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</si>
  <si>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</si>
  <si>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</si>
  <si>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</si>
  <si>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</si>
  <si>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</si>
  <si>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</si>
  <si>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</si>
  <si>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</si>
  <si>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</si>
  <si>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</si>
  <si>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</si>
  <si>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</si>
  <si>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</si>
  <si>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</si>
  <si>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</si>
  <si>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</si>
  <si>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</si>
  <si>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</si>
  <si>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</si>
  <si>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</si>
  <si>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</si>
  <si>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</si>
  <si>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</si>
  <si>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</si>
  <si>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</si>
  <si>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</si>
  <si>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</si>
  <si>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</si>
  <si>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</si>
  <si>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</si>
  <si>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</si>
  <si>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</si>
  <si>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</si>
  <si>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</si>
  <si>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</si>
  <si>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</si>
  <si>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</si>
  <si>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</si>
  <si>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</si>
  <si>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</si>
  <si>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</si>
  <si>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</si>
  <si>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</si>
  <si>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</si>
  <si>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</si>
  <si>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</si>
  <si>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</si>
  <si>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</si>
  <si>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</si>
  <si>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</si>
  <si>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</si>
  <si>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</si>
  <si>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</si>
  <si>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</si>
  <si>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</si>
  <si>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</si>
  <si>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</si>
  <si>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</si>
  <si>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</si>
  <si>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</si>
  <si>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</si>
  <si>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</si>
  <si>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</si>
  <si>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</si>
  <si>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</si>
  <si>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</si>
  <si>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</si>
  <si>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</si>
  <si>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</si>
  <si>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</si>
  <si>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</si>
  <si>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</si>
  <si>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</si>
  <si>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</si>
  <si>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</si>
  <si>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</si>
  <si>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</si>
  <si>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</si>
  <si>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</si>
  <si>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</si>
  <si>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</si>
  <si>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</si>
  <si>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</si>
  <si>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</si>
  <si>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</si>
  <si>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</si>
  <si>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</si>
  <si>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</si>
  <si>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</si>
  <si>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</si>
  <si>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</si>
  <si>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</si>
  <si>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</si>
  <si>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</si>
  <si>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</si>
  <si>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</si>
  <si>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</si>
  <si>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</si>
  <si>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</si>
  <si>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</si>
  <si>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</si>
  <si>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</si>
  <si>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</si>
  <si>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</si>
  <si>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</si>
  <si>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</si>
  <si>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</si>
  <si>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</si>
  <si>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</si>
  <si>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</si>
  <si>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</si>
  <si>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</si>
  <si>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</si>
  <si>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</si>
  <si>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</si>
  <si>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</si>
  <si>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</si>
  <si>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</si>
  <si>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</si>
  <si>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</si>
  <si>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</si>
  <si>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</si>
  <si>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</si>
  <si>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</si>
  <si>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</si>
  <si>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</si>
  <si>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</si>
  <si>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</si>
  <si>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</si>
  <si>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</si>
  <si>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</si>
  <si>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</si>
  <si>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</si>
  <si>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</si>
  <si>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</si>
  <si>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</si>
  <si>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</si>
  <si>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</si>
  <si>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</si>
  <si>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</si>
  <si>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</si>
  <si>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</si>
  <si>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</si>
  <si>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</si>
  <si>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</si>
  <si>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</si>
  <si>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</si>
  <si>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</si>
  <si>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</si>
  <si>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</si>
  <si>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</si>
  <si>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</si>
  <si>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</si>
  <si>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</si>
  <si>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</si>
  <si>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</si>
  <si>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</si>
  <si>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</si>
  <si>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</si>
  <si>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</si>
  <si>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</si>
  <si>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</si>
  <si>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</si>
  <si>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</si>
  <si>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</si>
  <si>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</si>
  <si>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</si>
  <si>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</si>
  <si>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</si>
  <si>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</si>
  <si>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</si>
  <si>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</si>
  <si>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</si>
  <si>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</si>
  <si>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</si>
  <si>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</si>
  <si>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</si>
  <si>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</si>
  <si>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</si>
  <si>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</si>
  <si>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</si>
  <si>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</si>
  <si>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</si>
  <si>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</si>
  <si>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</si>
  <si>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</si>
  <si>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</si>
  <si>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</si>
  <si>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</si>
  <si>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</si>
  <si>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</si>
  <si>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</si>
  <si>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</si>
  <si>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</si>
  <si>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</si>
  <si>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</si>
  <si>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</si>
  <si>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</si>
  <si>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</si>
  <si>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</si>
  <si>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</si>
  <si>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</si>
  <si>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</si>
  <si>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</si>
  <si>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</si>
  <si>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</si>
  <si>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</si>
  <si>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</si>
  <si>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</si>
  <si>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</si>
  <si>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</si>
  <si>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</si>
  <si>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</si>
  <si>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</si>
  <si>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</si>
  <si>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</si>
  <si>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</si>
  <si>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</si>
  <si>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</si>
  <si>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</si>
  <si>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</si>
  <si>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</si>
  <si>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</si>
  <si>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</si>
  <si>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</si>
  <si>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</si>
  <si>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</si>
  <si>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</si>
  <si>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</si>
  <si>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</si>
  <si>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</si>
  <si>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</si>
  <si>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</si>
  <si>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</si>
  <si>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</si>
  <si>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</si>
  <si>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</si>
  <si>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</si>
  <si>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</si>
  <si>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</si>
  <si>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</si>
  <si>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</si>
  <si>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</si>
  <si>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</si>
  <si>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</si>
  <si>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</si>
  <si>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</si>
  <si>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</si>
  <si>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</si>
  <si>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</si>
  <si>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</si>
  <si>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</si>
  <si>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</si>
  <si>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</si>
  <si>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</si>
  <si>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</si>
  <si>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</si>
  <si>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</si>
  <si>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</si>
  <si>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</si>
  <si>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</si>
  <si>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</si>
  <si>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</si>
  <si>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</si>
  <si>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</si>
  <si>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</si>
  <si>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</si>
  <si>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</si>
  <si>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</si>
  <si>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</si>
  <si>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</si>
  <si>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</si>
  <si>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</si>
  <si>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</si>
  <si>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</si>
  <si>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</si>
  <si>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</si>
  <si>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</si>
  <si>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</si>
  <si>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</si>
  <si>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</si>
  <si>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</si>
  <si>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</si>
  <si>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</si>
  <si>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</si>
  <si>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</si>
  <si>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</si>
  <si>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</si>
  <si>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</si>
  <si>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</si>
  <si>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</si>
  <si>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</si>
  <si>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</si>
  <si>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</si>
  <si>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</si>
  <si>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</si>
  <si>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</si>
  <si>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</si>
  <si>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</si>
  <si>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</si>
  <si>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</si>
  <si>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</si>
  <si>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</si>
  <si>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</si>
  <si>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</si>
  <si>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</si>
  <si>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</si>
  <si>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</si>
  <si>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</si>
  <si>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</si>
  <si>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</si>
  <si>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</si>
  <si>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</si>
  <si>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</si>
  <si>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</si>
  <si>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</si>
  <si>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</si>
  <si>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</si>
  <si>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</si>
  <si>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</si>
  <si>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</si>
  <si>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</si>
  <si>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</si>
  <si>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</si>
  <si>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</si>
  <si>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</si>
  <si>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</si>
  <si>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</si>
  <si>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</si>
  <si>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</si>
  <si>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</si>
  <si>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</si>
  <si>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</si>
  <si>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</si>
  <si>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</si>
  <si>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</si>
  <si>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</si>
  <si>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</si>
  <si>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</si>
  <si>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</si>
  <si>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</si>
  <si>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</si>
  <si>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</si>
  <si>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</si>
  <si>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</si>
  <si>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</si>
  <si>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</si>
  <si>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</si>
  <si>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</si>
  <si>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</si>
  <si>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</si>
  <si>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</si>
  <si>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</si>
  <si>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</si>
  <si>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</si>
  <si>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</si>
  <si>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</si>
  <si>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</si>
  <si>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</si>
  <si>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</si>
  <si>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</si>
  <si>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</si>
  <si>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</si>
  <si>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</si>
  <si>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</si>
  <si>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</si>
  <si>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</si>
  <si>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</si>
  <si>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</si>
  <si>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</si>
  <si>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</si>
  <si>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</si>
  <si>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</si>
  <si>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</si>
  <si>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</si>
  <si>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</si>
  <si>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</si>
  <si>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</si>
  <si>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</si>
  <si>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</si>
  <si>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</si>
  <si>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</si>
  <si>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</si>
  <si>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</si>
  <si>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</si>
  <si>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</si>
  <si>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</si>
  <si>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</si>
  <si>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</si>
  <si>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</si>
  <si>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</si>
  <si>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</si>
  <si>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</si>
  <si>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</si>
  <si>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</si>
  <si>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</si>
  <si>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</si>
  <si>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</si>
  <si>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</si>
  <si>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</si>
  <si>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</si>
  <si>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</si>
  <si>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</si>
  <si>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</si>
  <si>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</si>
  <si>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</si>
  <si>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</si>
  <si>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</si>
  <si>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</si>
  <si>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</si>
  <si>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</si>
  <si>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</si>
  <si>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</si>
  <si>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</si>
  <si>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</si>
  <si>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</si>
  <si>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</si>
  <si>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</si>
  <si>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</si>
  <si>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</si>
  <si>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</si>
  <si>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</si>
  <si>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</si>
  <si>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</si>
  <si>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</si>
  <si>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</si>
  <si>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</si>
  <si>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</si>
  <si>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</si>
  <si>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</si>
  <si>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</si>
  <si>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</si>
  <si>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</si>
  <si>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</si>
  <si>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</si>
  <si>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</si>
  <si>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</si>
  <si>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</si>
  <si>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</si>
  <si>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</si>
  <si>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</si>
  <si>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</si>
  <si>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</si>
  <si>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</si>
  <si>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</si>
  <si>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</si>
  <si>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</si>
  <si>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</si>
  <si>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</si>
  <si>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</si>
  <si>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</si>
  <si>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</si>
  <si>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</si>
  <si>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</si>
  <si>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</si>
  <si>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</si>
  <si>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</si>
  <si>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</si>
  <si>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</si>
  <si>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</si>
  <si>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</si>
  <si>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</si>
  <si>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</si>
  <si>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</si>
  <si>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</si>
  <si>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</si>
  <si>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</si>
  <si>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</si>
  <si>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</si>
  <si>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</si>
  <si>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</si>
  <si>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</si>
  <si>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</si>
  <si>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</si>
  <si>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</si>
  <si>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</si>
  <si>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</si>
  <si>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</si>
  <si>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</si>
  <si>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</si>
  <si>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</si>
  <si>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</si>
  <si>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</si>
  <si>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</si>
  <si>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</si>
  <si>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</si>
  <si>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</si>
  <si>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</si>
  <si>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</si>
  <si>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</si>
  <si>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</si>
  <si>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</si>
  <si>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</si>
  <si>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</si>
  <si>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</si>
  <si>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</si>
  <si>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</si>
  <si>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</si>
  <si>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</si>
  <si>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</si>
  <si>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</si>
  <si>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</si>
  <si>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</si>
  <si>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</si>
  <si>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</si>
  <si>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</si>
  <si>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</si>
  <si>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</si>
  <si>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</si>
  <si>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</si>
  <si>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</si>
  <si>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</si>
  <si>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</si>
  <si>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</si>
  <si>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</si>
  <si>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</si>
  <si>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</si>
  <si>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</si>
  <si>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</si>
  <si>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</si>
  <si>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</si>
  <si>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</si>
  <si>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</si>
  <si>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</si>
  <si>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</si>
  <si>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</si>
  <si>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</si>
  <si>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</si>
  <si>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</si>
  <si>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</si>
  <si>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</si>
  <si>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</si>
  <si>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</si>
  <si>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</si>
  <si>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</si>
  <si>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</si>
  <si>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</si>
  <si>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</si>
  <si>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</si>
  <si>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</si>
  <si>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</si>
  <si>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</si>
  <si>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</si>
  <si>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</si>
  <si>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</si>
  <si>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</si>
  <si>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</si>
  <si>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</si>
  <si>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</si>
  <si>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</si>
  <si>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</si>
  <si>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</si>
  <si>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</si>
  <si>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</si>
  <si>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</si>
  <si>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</si>
  <si>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</si>
  <si>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</si>
  <si>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</si>
  <si>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</si>
  <si>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</si>
  <si>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</si>
  <si>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</si>
  <si>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</si>
  <si>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</si>
  <si>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</si>
  <si>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</si>
  <si>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</si>
  <si>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</si>
  <si>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</si>
  <si>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</si>
  <si>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</si>
  <si>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</si>
  <si>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</si>
  <si>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</si>
  <si>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</si>
  <si>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</si>
  <si>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</si>
  <si>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</si>
  <si>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</si>
  <si>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</si>
  <si>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</si>
  <si>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</si>
  <si>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</si>
  <si>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</si>
  <si>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</si>
  <si>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</si>
  <si>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</si>
  <si>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</si>
  <si>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</si>
  <si>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</si>
  <si>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</si>
  <si>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</si>
  <si>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</si>
  <si>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</si>
  <si>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</si>
  <si>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</si>
  <si>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</si>
  <si>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</si>
  <si>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</si>
  <si>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</si>
  <si>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</si>
  <si>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</si>
  <si>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</si>
  <si>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</si>
  <si>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</si>
  <si>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</si>
  <si>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</si>
  <si>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</si>
  <si>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</si>
  <si>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</si>
  <si>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</si>
  <si>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</si>
  <si>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</si>
  <si>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</si>
  <si>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</si>
  <si>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</si>
  <si>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</si>
  <si>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</si>
  <si>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</si>
  <si>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</si>
  <si>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</si>
  <si>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</si>
  <si>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</si>
  <si>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</si>
  <si>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</si>
  <si>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</si>
  <si>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</si>
  <si>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</si>
  <si>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</si>
  <si>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</si>
  <si>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</si>
  <si>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</si>
  <si>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</si>
  <si>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</si>
  <si>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</si>
  <si>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</si>
  <si>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</si>
  <si>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</si>
  <si>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</si>
  <si>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</si>
  <si>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</si>
  <si>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</si>
  <si>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</si>
  <si>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</si>
  <si>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</si>
  <si>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</si>
  <si>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</si>
  <si>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</si>
  <si>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</si>
  <si>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</si>
  <si>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</si>
  <si>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</si>
  <si>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</si>
  <si>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</si>
  <si>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</si>
  <si>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</si>
  <si>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</si>
  <si>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</si>
  <si>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</si>
  <si>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</si>
  <si>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</si>
  <si>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</si>
  <si>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</si>
  <si>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</si>
  <si>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</si>
  <si>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</si>
  <si>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</si>
  <si>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</si>
  <si>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</si>
  <si>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</si>
  <si>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</si>
  <si>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</si>
  <si>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</si>
  <si>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</si>
  <si>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</si>
  <si>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</si>
  <si>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</si>
  <si>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</si>
  <si>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</si>
  <si>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</si>
  <si>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</si>
  <si>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</si>
  <si>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</si>
  <si>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</si>
  <si>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</si>
  <si>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</si>
  <si>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</si>
  <si>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</si>
  <si>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</si>
  <si>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</si>
  <si>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</si>
  <si>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</si>
  <si>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</si>
  <si>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</si>
  <si>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</si>
  <si>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</si>
  <si>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</si>
  <si>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</si>
  <si>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</si>
  <si>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</si>
  <si>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</si>
  <si>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</si>
  <si>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</si>
  <si>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</si>
  <si>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</si>
  <si>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</si>
  <si>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</si>
  <si>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</si>
  <si>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</si>
  <si>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</si>
  <si>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</si>
  <si>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</si>
  <si>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</si>
  <si>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</si>
  <si>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</si>
  <si>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</si>
  <si>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</si>
  <si>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</si>
  <si>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</si>
  <si>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</si>
  <si>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</si>
  <si>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</si>
  <si>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</si>
  <si>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</si>
  <si>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</si>
  <si>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</si>
  <si>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</si>
  <si>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</si>
  <si>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</si>
  <si>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</si>
  <si>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</si>
  <si>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</si>
  <si>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</si>
  <si>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</si>
  <si>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</si>
  <si>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</si>
  <si>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</si>
  <si>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</si>
  <si>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</si>
  <si>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</si>
  <si>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</si>
  <si>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</si>
  <si>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</si>
  <si>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</si>
  <si>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</si>
  <si>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</si>
  <si>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</si>
  <si>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</si>
  <si>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</si>
  <si>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</si>
  <si>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</si>
  <si>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</si>
  <si>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</si>
  <si>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</si>
  <si>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</si>
  <si>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</si>
  <si>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</si>
  <si>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</si>
  <si>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</si>
  <si>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</si>
  <si>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</si>
  <si>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</si>
  <si>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</si>
  <si>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</si>
  <si>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</si>
  <si>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</si>
  <si>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</si>
  <si>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</si>
  <si>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</si>
  <si>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</si>
  <si>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</si>
  <si>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</si>
  <si>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</si>
  <si>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</si>
  <si>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</si>
  <si>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</si>
  <si>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</si>
  <si>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</si>
  <si>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</si>
  <si>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</si>
  <si>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</si>
  <si>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</si>
  <si>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</si>
  <si>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</si>
  <si>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</si>
  <si>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</si>
  <si>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</si>
  <si>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</si>
  <si>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</si>
  <si>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</si>
  <si>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</si>
  <si>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</si>
  <si>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</si>
  <si>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</si>
  <si>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</si>
  <si>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</si>
  <si>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</si>
  <si>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</si>
  <si>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</si>
  <si>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</si>
  <si>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</si>
  <si>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</si>
  <si>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</si>
  <si>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</si>
  <si>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</si>
  <si>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</si>
  <si>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</si>
  <si>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</si>
  <si>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</si>
  <si>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</si>
  <si>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</si>
  <si>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</si>
  <si>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</si>
  <si>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</si>
  <si>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</si>
  <si>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</si>
  <si>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</si>
  <si>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</si>
  <si>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</si>
  <si>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</si>
  <si>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</si>
  <si>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</si>
  <si>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</si>
  <si>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</si>
  <si>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</si>
  <si>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</si>
  <si>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</si>
  <si>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</si>
  <si>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</si>
  <si>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</si>
  <si>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</si>
  <si>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</si>
  <si>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</si>
  <si>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</si>
  <si>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</si>
  <si>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</si>
  <si>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</si>
  <si>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</si>
  <si>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</si>
  <si>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</si>
  <si>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</si>
  <si>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</si>
  <si>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</si>
  <si>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</si>
  <si>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</si>
  <si>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</si>
  <si>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</si>
  <si>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</si>
  <si>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</si>
  <si>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</si>
  <si>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</si>
  <si>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</si>
  <si>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</si>
  <si>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</si>
  <si>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</si>
  <si>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</si>
  <si>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</si>
  <si>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</si>
  <si>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</si>
  <si>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</si>
  <si>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</si>
  <si>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</si>
  <si>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</si>
  <si>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</si>
  <si>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</si>
  <si>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</si>
  <si>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</si>
  <si>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</si>
  <si>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</si>
  <si>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</si>
  <si>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</si>
  <si>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</si>
  <si>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</si>
  <si>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</si>
  <si>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</si>
  <si>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</si>
  <si>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</si>
  <si>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</si>
  <si>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</si>
  <si>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</si>
  <si>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</si>
  <si>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</si>
  <si>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</si>
  <si>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</si>
  <si>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</si>
  <si>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</si>
  <si>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</si>
  <si>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</si>
  <si>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</si>
  <si>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</si>
  <si>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</si>
  <si>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</si>
  <si>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</si>
  <si>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</si>
  <si>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</si>
  <si>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</si>
  <si>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</si>
  <si>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</si>
  <si>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</si>
  <si>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</si>
  <si>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</si>
  <si>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</si>
  <si>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</si>
  <si>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</si>
  <si>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</si>
  <si>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</si>
  <si>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</si>
  <si>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</si>
  <si>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</si>
  <si>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</si>
  <si>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</si>
  <si>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</si>
  <si>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</si>
  <si>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</si>
  <si>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</si>
  <si>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</si>
  <si>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</si>
  <si>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</si>
  <si>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</si>
  <si>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</si>
  <si>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</si>
  <si>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</si>
  <si>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</si>
  <si>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</si>
  <si>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</si>
  <si>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</si>
  <si>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</si>
  <si>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</si>
  <si>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</si>
  <si>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</si>
  <si>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</si>
  <si>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</si>
  <si>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</si>
  <si>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</si>
  <si>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</si>
  <si>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</si>
  <si>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</si>
  <si>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</si>
  <si>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</si>
  <si>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</si>
  <si>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</si>
  <si>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</si>
  <si>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</si>
  <si>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</si>
  <si>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</si>
  <si>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</si>
  <si>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</si>
  <si>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</si>
  <si>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</si>
  <si>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</si>
  <si>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</si>
  <si>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</si>
  <si>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</si>
  <si>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</si>
  <si>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</si>
  <si>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</si>
  <si>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</si>
  <si>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</si>
  <si>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</si>
  <si>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</si>
  <si>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</si>
  <si>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</si>
  <si>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</si>
  <si>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</si>
  <si>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</si>
  <si>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</si>
  <si>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</si>
  <si>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</si>
  <si>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</si>
  <si>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</si>
  <si>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</si>
  <si>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</si>
  <si>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</si>
  <si>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</si>
  <si>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</si>
  <si>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</si>
  <si>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</si>
  <si>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</si>
  <si>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</si>
  <si>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</si>
  <si>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</si>
  <si>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</si>
  <si>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</si>
  <si>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</si>
  <si>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</si>
  <si>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</si>
  <si>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</si>
  <si>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</si>
  <si>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</si>
  <si>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</si>
  <si>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</si>
  <si>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</si>
  <si>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</si>
  <si>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</si>
  <si>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</si>
  <si>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</si>
  <si>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</si>
  <si>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</si>
  <si>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</si>
  <si>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</si>
  <si>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</si>
  <si>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</si>
  <si>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</si>
  <si>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</si>
  <si>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</si>
  <si>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</si>
  <si>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</si>
  <si>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</si>
  <si>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</si>
  <si>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</si>
  <si>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</si>
  <si>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</si>
  <si>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</si>
  <si>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</si>
  <si>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</si>
  <si>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</si>
  <si>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</si>
  <si>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</si>
  <si>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</si>
  <si>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</si>
  <si>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</si>
  <si>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</si>
  <si>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</si>
  <si>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</si>
  <si>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</si>
  <si>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</si>
  <si>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</si>
  <si>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</si>
  <si>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</si>
  <si>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</si>
  <si>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</si>
  <si>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</si>
  <si>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</si>
  <si>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</si>
  <si>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</si>
  <si>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</si>
  <si>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</si>
  <si>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</si>
  <si>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</si>
  <si>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</si>
  <si>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</si>
  <si>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</si>
  <si>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</si>
  <si>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</si>
  <si>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</si>
  <si>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</si>
  <si>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</si>
  <si>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</si>
  <si>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</si>
  <si>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</si>
  <si>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</si>
  <si>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</si>
  <si>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</si>
  <si>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</si>
  <si>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</si>
  <si>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</si>
  <si>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</si>
  <si>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</si>
  <si>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</si>
  <si>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</si>
  <si>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</si>
  <si>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</si>
  <si>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</si>
  <si>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</si>
  <si>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</si>
  <si>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</si>
  <si>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</si>
  <si>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</si>
  <si>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</si>
  <si>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</si>
  <si>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</si>
  <si>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</si>
  <si>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</si>
  <si>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</si>
  <si>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</si>
  <si>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</si>
  <si>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</si>
  <si>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</si>
  <si>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</si>
  <si>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</si>
  <si>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</si>
  <si>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</si>
  <si>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</si>
  <si>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</si>
  <si>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</si>
  <si>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</si>
  <si>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</si>
  <si>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</si>
  <si>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</si>
  <si>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</si>
  <si>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</si>
  <si>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</si>
  <si>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</si>
  <si>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</si>
  <si>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</si>
  <si>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</si>
  <si>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</si>
  <si>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</si>
  <si>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</si>
  <si>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</si>
  <si>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</si>
  <si>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</si>
  <si>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</si>
  <si>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</si>
  <si>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</si>
  <si>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</si>
  <si>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</si>
  <si>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</si>
  <si>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</si>
  <si>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</si>
  <si>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</si>
  <si>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</si>
  <si>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</si>
  <si>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</si>
  <si>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</si>
  <si>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</si>
  <si>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</si>
  <si>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</si>
  <si>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</si>
  <si>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</si>
  <si>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</si>
  <si>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</si>
  <si>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</si>
  <si>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</si>
  <si>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</si>
  <si>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</si>
  <si>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</si>
  <si>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</si>
  <si>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</si>
  <si>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</si>
  <si>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</si>
  <si>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</si>
  <si>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</si>
  <si>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</si>
  <si>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</si>
  <si>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</si>
  <si>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</si>
  <si>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</si>
  <si>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</si>
  <si>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</si>
  <si>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</si>
  <si>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</si>
  <si>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</si>
  <si>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</si>
  <si>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</si>
  <si>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</si>
  <si>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</si>
  <si>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</si>
  <si>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</si>
  <si>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</si>
  <si>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</si>
  <si>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</si>
  <si>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</si>
  <si>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</si>
  <si>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</si>
  <si>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</si>
  <si>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</si>
  <si>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</si>
  <si>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</si>
  <si>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</si>
  <si>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</si>
  <si>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</si>
  <si>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</si>
  <si>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</si>
  <si>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</si>
  <si>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</si>
  <si>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</si>
  <si>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</si>
  <si>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</si>
  <si>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</si>
  <si>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</si>
  <si>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</si>
  <si>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</si>
  <si>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</si>
  <si>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</si>
  <si>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</si>
  <si>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</si>
  <si>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</si>
  <si>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</si>
  <si>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</si>
  <si>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</si>
  <si>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</si>
  <si>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</si>
  <si>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</si>
  <si>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</si>
  <si>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</si>
  <si>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</si>
  <si>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</si>
  <si>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</si>
  <si>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</si>
  <si>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</si>
  <si>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</si>
  <si>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</si>
  <si>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</si>
  <si>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</si>
  <si>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</si>
  <si>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</si>
  <si>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</si>
  <si>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</si>
  <si>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</si>
  <si>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</si>
  <si>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</si>
  <si>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</si>
  <si>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</si>
  <si>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</si>
  <si>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</si>
  <si>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</si>
  <si>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</si>
  <si>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</si>
  <si>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</si>
  <si>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</si>
  <si>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</si>
  <si>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</si>
  <si>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</si>
  <si>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</si>
  <si>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</si>
  <si>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</si>
  <si>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</si>
  <si>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</si>
  <si>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</si>
  <si>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</si>
  <si>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</si>
  <si>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</si>
  <si>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</si>
  <si>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</si>
  <si>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</si>
  <si>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</si>
  <si>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</si>
  <si>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</si>
  <si>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</si>
  <si>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</si>
  <si>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</si>
  <si>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</si>
  <si>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</si>
  <si>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</si>
  <si>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</si>
  <si>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</si>
  <si>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</si>
  <si>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</si>
  <si>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</si>
  <si>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</si>
  <si>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</si>
  <si>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</si>
  <si>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</si>
  <si>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</si>
  <si>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</si>
  <si>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</si>
  <si>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</si>
  <si>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</si>
  <si>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</si>
  <si>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</si>
  <si>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</si>
  <si>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</si>
  <si>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</si>
  <si>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</si>
  <si>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</si>
  <si>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</si>
  <si>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</si>
  <si>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</si>
  <si>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</si>
  <si>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</si>
  <si>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</si>
  <si>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</si>
  <si>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</si>
  <si>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</si>
  <si>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</si>
  <si>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</si>
  <si>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</si>
  <si>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</si>
  <si>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</si>
  <si>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</si>
  <si>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</si>
  <si>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</si>
  <si>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</si>
  <si>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</si>
  <si>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</si>
  <si>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</si>
  <si>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</si>
  <si>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</si>
  <si>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</si>
  <si>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</si>
  <si>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</si>
  <si>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</si>
  <si>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</si>
  <si>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</si>
  <si>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</si>
  <si>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</si>
  <si>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</si>
  <si>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</si>
  <si>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</si>
  <si>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</si>
  <si>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</si>
  <si>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</si>
  <si>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</si>
  <si>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</si>
  <si>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</si>
  <si>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</si>
  <si>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</si>
  <si>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</si>
  <si>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</si>
  <si>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</si>
  <si>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</si>
  <si>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</si>
  <si>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</si>
  <si>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</si>
  <si>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</si>
  <si>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</si>
  <si>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</si>
  <si>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</si>
  <si>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</si>
  <si>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</si>
  <si>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</si>
  <si>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</si>
  <si>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</si>
  <si>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</si>
  <si>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</si>
  <si>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</si>
  <si>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</si>
  <si>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</si>
  <si>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</si>
  <si>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</si>
  <si>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</si>
  <si>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</si>
  <si>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</si>
  <si>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</si>
  <si>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</si>
  <si>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</si>
  <si>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</si>
  <si>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</si>
  <si>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</si>
  <si>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</si>
  <si>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</si>
  <si>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</si>
  <si>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</si>
  <si>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</si>
  <si>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</si>
  <si>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</si>
  <si>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</si>
  <si>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</si>
  <si>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</si>
  <si>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</si>
  <si>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</si>
  <si>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</si>
  <si>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</si>
  <si>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</si>
  <si>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</si>
  <si>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</si>
  <si>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</si>
  <si>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</si>
  <si>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</si>
  <si>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</si>
  <si>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</si>
  <si>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</si>
  <si>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</si>
  <si>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</si>
  <si>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</si>
  <si>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</si>
  <si>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</si>
  <si>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</si>
  <si>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</si>
  <si>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</si>
  <si>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</si>
  <si>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</si>
  <si>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</si>
  <si>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</si>
  <si>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</si>
  <si>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</si>
  <si>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</si>
  <si>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</si>
  <si>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</si>
  <si>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</si>
  <si>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</si>
  <si>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</si>
  <si>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</si>
  <si>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</si>
  <si>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</si>
  <si>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</si>
  <si>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</si>
  <si>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</si>
  <si>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</si>
  <si>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</si>
  <si>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</si>
  <si>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</si>
  <si>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</si>
  <si>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</si>
  <si>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</si>
  <si>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</si>
  <si>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</si>
  <si>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</si>
  <si>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</si>
  <si>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</si>
  <si>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</si>
  <si>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</si>
  <si>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</si>
  <si>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</si>
  <si>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</si>
  <si>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</si>
  <si>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</si>
  <si>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</si>
  <si>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</si>
  <si>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</si>
  <si>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</si>
  <si>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</si>
  <si>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</si>
  <si>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</si>
  <si>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</si>
  <si>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</si>
  <si>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</si>
  <si>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</si>
  <si>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</si>
  <si>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</si>
  <si>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</si>
  <si>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</si>
  <si>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</si>
  <si>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</si>
  <si>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</si>
  <si>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</si>
  <si>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</si>
  <si>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</si>
  <si>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</si>
  <si>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</si>
  <si>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</si>
  <si>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</si>
  <si>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</si>
  <si>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</si>
  <si>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</si>
  <si>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</si>
  <si>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</si>
  <si>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</si>
  <si>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</si>
  <si>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</si>
  <si>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</si>
  <si>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</si>
  <si>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</si>
  <si>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</si>
  <si>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</si>
  <si>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</si>
  <si>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</si>
  <si>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</si>
  <si>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</si>
  <si>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</si>
  <si>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</si>
  <si>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</si>
  <si>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</si>
  <si>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</si>
  <si>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</si>
  <si>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</si>
  <si>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</si>
  <si>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</si>
  <si>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</si>
  <si>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</si>
  <si>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</si>
  <si>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</si>
  <si>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</si>
  <si>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</si>
  <si>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</si>
  <si>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</si>
  <si>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</si>
  <si>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</si>
  <si>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</si>
  <si>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</si>
  <si>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</si>
  <si>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</si>
  <si>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</si>
  <si>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</si>
  <si>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</si>
  <si>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</si>
  <si>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</si>
  <si>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</si>
  <si>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</si>
  <si>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</si>
  <si>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</si>
  <si>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</si>
  <si>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</si>
  <si>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</si>
  <si>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</si>
  <si>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</si>
  <si>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</si>
  <si>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</si>
  <si>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</si>
  <si>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</si>
  <si>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</si>
  <si>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</si>
  <si>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</si>
  <si>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</si>
  <si>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</si>
  <si>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</si>
  <si>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</si>
  <si>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</si>
  <si>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</si>
  <si>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</si>
  <si>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</si>
  <si>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</si>
  <si>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</si>
  <si>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</si>
  <si>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</si>
  <si>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</si>
  <si>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</si>
  <si>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</si>
  <si>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</si>
  <si>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</si>
  <si>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</si>
  <si>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</si>
  <si>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</si>
  <si>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</si>
  <si>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</si>
  <si>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</si>
  <si>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</si>
  <si>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</si>
  <si>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</si>
  <si>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</si>
  <si>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</si>
  <si>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</si>
  <si>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</si>
  <si>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</si>
  <si>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</si>
  <si>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</si>
  <si>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</si>
  <si>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</si>
  <si>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</si>
  <si>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</si>
  <si>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</si>
  <si>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</si>
  <si>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</si>
  <si>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</si>
  <si>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</si>
  <si>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</si>
  <si>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</si>
  <si>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</si>
  <si>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</si>
  <si>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</si>
  <si>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</si>
  <si>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</si>
  <si>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</si>
  <si>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</si>
  <si>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</si>
  <si>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</si>
  <si>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</si>
  <si>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</si>
  <si>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</si>
  <si>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</si>
  <si>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</si>
  <si>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</si>
  <si>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</si>
  <si>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</si>
  <si>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</si>
  <si>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</si>
  <si>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</si>
  <si>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</si>
  <si>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</si>
  <si>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</si>
  <si>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</si>
  <si>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</si>
  <si>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</si>
  <si>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</si>
  <si>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</si>
  <si>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</si>
  <si>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</si>
  <si>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</si>
  <si>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</si>
  <si>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</si>
  <si>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</si>
  <si>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</si>
  <si>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</si>
  <si>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</si>
  <si>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</si>
  <si>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</si>
  <si>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</si>
  <si>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</si>
  <si>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</si>
  <si>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</si>
  <si>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</si>
  <si>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</si>
  <si>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</si>
  <si>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</si>
  <si>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</si>
  <si>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</si>
  <si>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</si>
  <si>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</si>
  <si>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</si>
  <si>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</si>
  <si>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</si>
  <si>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</si>
  <si>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</si>
  <si>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</si>
  <si>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</si>
  <si>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</si>
  <si>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</si>
  <si>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</si>
  <si>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</si>
  <si>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</si>
  <si>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</si>
  <si>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</si>
  <si>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</si>
  <si>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</si>
  <si>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</si>
  <si>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</si>
  <si>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</si>
  <si>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</si>
  <si>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</si>
  <si>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</si>
  <si>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</si>
  <si>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</si>
  <si>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</si>
  <si>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</si>
  <si>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</si>
  <si>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</si>
  <si>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</si>
  <si>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</si>
  <si>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</si>
  <si>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</si>
  <si>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</si>
  <si>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</si>
  <si>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</si>
  <si>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</si>
  <si>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</si>
  <si>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</si>
  <si>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</si>
  <si>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</si>
  <si>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</si>
  <si>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</si>
  <si>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</si>
  <si>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</si>
  <si>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</si>
  <si>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</si>
  <si>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</si>
  <si>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</si>
  <si>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</si>
  <si>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</si>
  <si>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</si>
  <si>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</si>
  <si>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</si>
  <si>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</si>
  <si>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</si>
  <si>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</si>
  <si>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</si>
  <si>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</si>
  <si>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</si>
  <si>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</si>
  <si>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</si>
  <si>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</si>
  <si>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</si>
  <si>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</si>
  <si>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</si>
  <si>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</si>
  <si>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</si>
  <si>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</si>
  <si>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</si>
  <si>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</si>
  <si>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</si>
  <si>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</si>
  <si>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</si>
  <si>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</si>
  <si>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</si>
  <si>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</si>
  <si>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</si>
  <si>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</si>
  <si>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</si>
  <si>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</si>
  <si>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</si>
  <si>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</si>
  <si>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</si>
  <si>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</si>
  <si>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</si>
  <si>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</si>
  <si>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</si>
  <si>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</si>
  <si>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</si>
  <si>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</si>
  <si>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</si>
  <si>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</si>
  <si>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</si>
  <si>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</si>
  <si>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</si>
  <si>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</si>
  <si>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</si>
  <si>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</si>
  <si>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</si>
  <si>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</si>
  <si>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</si>
  <si>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</si>
  <si>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</si>
  <si>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</si>
  <si>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</si>
  <si>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</si>
  <si>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</si>
  <si>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</si>
  <si>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</si>
  <si>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</si>
  <si>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</si>
  <si>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</si>
  <si>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</si>
  <si>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</si>
  <si>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</si>
  <si>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</si>
  <si>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</si>
  <si>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</si>
  <si>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</si>
  <si>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</si>
  <si>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</si>
  <si>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</si>
  <si>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</si>
  <si>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</si>
  <si>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</si>
  <si>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</si>
  <si>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</si>
  <si>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</si>
  <si>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</si>
  <si>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</si>
  <si>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</si>
  <si>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</si>
  <si>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</si>
  <si>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</si>
  <si>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</si>
  <si>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</si>
  <si>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</si>
  <si>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</si>
  <si>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</si>
  <si>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</si>
  <si>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</si>
  <si>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</si>
  <si>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</si>
  <si>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</si>
  <si>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</si>
  <si>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</si>
  <si>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</si>
  <si>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</si>
  <si>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</si>
  <si>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</si>
  <si>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</si>
  <si>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</si>
  <si>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</si>
  <si>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</si>
  <si>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</si>
  <si>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</si>
  <si>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</si>
  <si>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</si>
  <si>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</si>
  <si>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</si>
  <si>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</si>
  <si>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</si>
  <si>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</si>
  <si>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</si>
  <si>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</si>
  <si>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</si>
  <si>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</si>
  <si>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</si>
  <si>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</si>
  <si>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</si>
  <si>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</si>
  <si>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</si>
  <si>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</si>
  <si>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</si>
  <si>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</si>
  <si>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</si>
  <si>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</si>
  <si>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</si>
  <si>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</si>
  <si>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</si>
  <si>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</si>
  <si>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</si>
  <si>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</si>
  <si>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</si>
  <si>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</si>
  <si>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</si>
  <si>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</si>
  <si>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</si>
  <si>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</si>
  <si>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</si>
  <si>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</si>
  <si>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</si>
  <si>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</si>
  <si>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</si>
  <si>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</si>
  <si>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</si>
  <si>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</si>
  <si>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</si>
  <si>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</si>
  <si>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</si>
  <si>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</si>
  <si>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</si>
  <si>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</si>
  <si>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</si>
  <si>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</si>
  <si>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</si>
  <si>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</si>
  <si>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</si>
  <si>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</si>
  <si>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</si>
  <si>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</si>
  <si>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</si>
  <si>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</si>
  <si>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</si>
  <si>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</si>
  <si>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</si>
  <si>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</si>
  <si>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</si>
  <si>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</si>
  <si>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</si>
  <si>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</si>
  <si>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</si>
  <si>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</si>
  <si>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</si>
  <si>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</si>
  <si>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</si>
  <si>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</si>
  <si>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</si>
  <si>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</si>
  <si>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</si>
  <si>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</si>
  <si>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</si>
  <si>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</si>
  <si>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</si>
  <si>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</si>
  <si>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</si>
  <si>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</si>
  <si>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</si>
  <si>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</si>
  <si>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</si>
  <si>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</si>
  <si>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</si>
  <si>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</si>
  <si>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</si>
  <si>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</si>
  <si>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</si>
  <si>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</si>
  <si>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</si>
  <si>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</si>
  <si>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</si>
  <si>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</si>
  <si>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</si>
  <si>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</si>
  <si>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</si>
  <si>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</si>
  <si>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</si>
  <si>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</si>
  <si>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</si>
  <si>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</si>
  <si>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</si>
  <si>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</si>
  <si>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</si>
  <si>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</si>
  <si>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</si>
  <si>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</si>
  <si>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</si>
  <si>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</si>
  <si>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</si>
  <si>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</si>
  <si>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</si>
  <si>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</si>
  <si>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</si>
  <si>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</si>
  <si>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</si>
  <si>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</si>
  <si>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</si>
  <si>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</si>
  <si>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</si>
  <si>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</si>
  <si>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</si>
  <si>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</si>
  <si>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</si>
  <si>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</si>
  <si>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</si>
  <si>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</si>
  <si>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</si>
  <si>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</si>
  <si>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</si>
  <si>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</si>
  <si>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</si>
  <si>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</si>
  <si>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</si>
  <si>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</si>
  <si>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</si>
  <si>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</si>
  <si>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</si>
  <si>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</si>
  <si>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</si>
  <si>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</si>
  <si>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</si>
  <si>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</si>
  <si>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</si>
  <si>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</si>
  <si>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</si>
  <si>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</si>
  <si>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</si>
  <si>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</si>
  <si>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</si>
  <si>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</si>
  <si>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</si>
  <si>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</si>
  <si>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</si>
  <si>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</si>
  <si>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</si>
  <si>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</si>
  <si>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</si>
  <si>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</si>
  <si>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</si>
  <si>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</si>
  <si>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</si>
  <si>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</si>
  <si>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</si>
  <si>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</si>
  <si>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</si>
  <si>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</si>
  <si>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</si>
  <si>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</si>
  <si>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</si>
  <si>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</si>
  <si>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</si>
  <si>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</si>
  <si>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</si>
  <si>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</si>
  <si>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</si>
  <si>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</si>
  <si>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</si>
  <si>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</si>
  <si>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</si>
  <si>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</si>
  <si>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</si>
  <si>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</si>
  <si>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</si>
  <si>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</si>
  <si>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</si>
  <si>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</si>
  <si>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</si>
  <si>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</si>
  <si>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</si>
  <si>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</si>
  <si>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</si>
  <si>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</si>
  <si>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</si>
  <si>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</si>
  <si>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</si>
  <si>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</si>
  <si>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</si>
  <si>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</si>
  <si>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</si>
  <si>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</si>
  <si>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</si>
  <si>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</si>
  <si>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</si>
  <si>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</si>
  <si>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</si>
  <si>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</si>
  <si>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</si>
  <si>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</si>
  <si>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</si>
  <si>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</si>
  <si>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</si>
  <si>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</si>
  <si>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</si>
  <si>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</si>
  <si>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</si>
  <si>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</si>
  <si>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</si>
  <si>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</si>
  <si>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</si>
  <si>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</si>
  <si>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</si>
  <si>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</si>
  <si>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</si>
  <si>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</si>
  <si>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</si>
  <si>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</si>
  <si>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</si>
  <si>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</si>
  <si>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</si>
  <si>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</si>
  <si>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</si>
  <si>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</si>
  <si>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</si>
  <si>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</si>
  <si>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</si>
  <si>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</si>
  <si>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</si>
  <si>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</si>
  <si>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</si>
  <si>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</si>
  <si>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</si>
  <si>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</si>
  <si>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</si>
  <si>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</si>
  <si>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</si>
  <si>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</si>
  <si>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</si>
  <si>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</si>
  <si>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</si>
  <si>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</si>
  <si>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</si>
  <si>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</si>
  <si>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</si>
  <si>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</si>
  <si>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</si>
  <si>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</si>
  <si>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</si>
  <si>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</si>
  <si>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</si>
  <si>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</si>
  <si>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</si>
  <si>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</si>
  <si>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</si>
  <si>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</si>
  <si>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</si>
  <si>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</si>
  <si>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</si>
  <si>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</si>
  <si>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</si>
  <si>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</si>
  <si>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</si>
  <si>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</si>
  <si>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</si>
  <si>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</si>
  <si>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</si>
  <si>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</si>
  <si>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</si>
  <si>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</si>
  <si>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</si>
  <si>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</si>
  <si>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</si>
  <si>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</si>
  <si>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</si>
  <si>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</si>
  <si>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</si>
  <si>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</si>
  <si>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</si>
  <si>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</si>
  <si>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</si>
  <si>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</si>
  <si>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</si>
  <si>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</si>
  <si>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</si>
  <si>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</si>
  <si>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</si>
  <si>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</si>
  <si>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</si>
  <si>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</si>
  <si>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</si>
  <si>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</si>
  <si>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</si>
  <si>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</si>
  <si>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</si>
  <si>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</si>
  <si>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</si>
  <si>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</si>
  <si>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</si>
  <si>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</si>
  <si>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</si>
  <si>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</si>
  <si>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</si>
  <si>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</si>
  <si>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</si>
  <si>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</si>
  <si>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</si>
  <si>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</si>
  <si>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</si>
  <si>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</si>
  <si>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</si>
  <si>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</si>
  <si>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</si>
  <si>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</si>
  <si>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</si>
  <si>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</si>
  <si>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</si>
  <si>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</si>
  <si>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</si>
  <si>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</si>
  <si>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</si>
  <si>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</si>
  <si>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</si>
  <si>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</si>
  <si>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</si>
  <si>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</si>
  <si>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</si>
  <si>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</si>
  <si>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</si>
  <si>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</si>
  <si>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</si>
  <si>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</si>
  <si>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</si>
  <si>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</si>
  <si>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</si>
  <si>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</si>
  <si>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</si>
  <si>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</si>
  <si>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</si>
  <si>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</si>
  <si>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</si>
  <si>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</si>
  <si>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</si>
  <si>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</si>
  <si>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</si>
  <si>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</si>
  <si>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</si>
  <si>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</si>
  <si>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</si>
  <si>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</si>
  <si>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</si>
  <si>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</si>
  <si>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</si>
  <si>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</si>
  <si>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</si>
  <si>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</si>
  <si>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</si>
  <si>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</si>
  <si>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</si>
  <si>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</si>
  <si>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</si>
  <si>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</si>
  <si>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</si>
  <si>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</si>
  <si>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</si>
  <si>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</si>
  <si>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</si>
  <si>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</si>
  <si>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</si>
  <si>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</si>
  <si>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</si>
  <si>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</si>
  <si>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</si>
  <si>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</si>
  <si>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</si>
  <si>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</si>
  <si>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</si>
  <si>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</si>
  <si>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</si>
  <si>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</si>
  <si>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</si>
  <si>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</si>
  <si>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</si>
  <si>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</si>
  <si>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</si>
  <si>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</si>
  <si>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</si>
  <si>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</si>
  <si>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</si>
  <si>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</si>
  <si>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</si>
  <si>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</si>
  <si>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</si>
  <si>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</si>
  <si>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</si>
  <si>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</si>
  <si>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</si>
  <si>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</si>
  <si>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</si>
  <si>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</si>
  <si>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</si>
  <si>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</si>
  <si>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</si>
  <si>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</si>
  <si>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</si>
  <si>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</si>
  <si>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</si>
  <si>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</si>
  <si>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</si>
  <si>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</si>
  <si>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</si>
  <si>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</si>
  <si>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</si>
  <si>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</si>
  <si>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</si>
  <si>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</si>
  <si>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</si>
  <si>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</si>
  <si>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</si>
  <si>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</si>
  <si>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</si>
  <si>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</si>
  <si>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</si>
  <si>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</si>
  <si>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</si>
  <si>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</si>
  <si>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</si>
  <si>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</si>
  <si>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</si>
  <si>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</si>
  <si>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</si>
  <si>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</si>
  <si>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</si>
  <si>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</si>
  <si>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</si>
  <si>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</si>
  <si>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</si>
  <si>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</si>
  <si>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</si>
  <si>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</si>
  <si>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</si>
  <si>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</si>
  <si>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</si>
  <si>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</si>
  <si>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</si>
  <si>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</si>
  <si>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</si>
  <si>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</si>
  <si>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</si>
  <si>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</si>
  <si>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</si>
  <si>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</si>
  <si>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</si>
  <si>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</si>
  <si>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</si>
  <si>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</si>
  <si>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</si>
  <si>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</si>
  <si>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</si>
  <si>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</si>
  <si>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</si>
  <si>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</si>
  <si>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</si>
  <si>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</si>
  <si>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</si>
  <si>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</si>
  <si>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</si>
  <si>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</si>
  <si>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</si>
  <si>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</si>
  <si>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</si>
  <si>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</si>
  <si>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</si>
  <si>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</si>
  <si>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</si>
  <si>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</si>
  <si>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</si>
  <si>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</si>
  <si>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</si>
  <si>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</si>
  <si>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</si>
  <si>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</si>
  <si>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</si>
  <si>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</si>
  <si>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</si>
  <si>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</si>
  <si>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</si>
  <si>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</si>
  <si>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</si>
  <si>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</si>
  <si>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</si>
  <si>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</si>
  <si>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</si>
  <si>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</si>
  <si>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</si>
  <si>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</si>
  <si>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</si>
  <si>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</si>
  <si>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</si>
  <si>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</si>
  <si>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</si>
  <si>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</si>
  <si>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</si>
  <si>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</si>
  <si>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</si>
  <si>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</si>
  <si>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</si>
  <si>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</si>
  <si>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</si>
  <si>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</si>
  <si>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</si>
  <si>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</si>
  <si>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</si>
  <si>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</si>
  <si>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</si>
  <si>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</si>
  <si>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</si>
  <si>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</si>
  <si>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</si>
  <si>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</si>
  <si>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</si>
  <si>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</si>
  <si>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</si>
  <si>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</si>
  <si>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</si>
  <si>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</si>
  <si>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</si>
  <si>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</si>
  <si>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</si>
  <si>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</si>
  <si>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</si>
  <si>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</si>
  <si>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</si>
  <si>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</si>
  <si>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</si>
  <si>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</si>
  <si>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</si>
  <si>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</si>
  <si>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</si>
  <si>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</si>
  <si>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</si>
  <si>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</si>
  <si>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</si>
  <si>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</si>
  <si>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</si>
  <si>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</si>
  <si>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</si>
  <si>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</si>
  <si>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</si>
  <si>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</si>
  <si>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</si>
  <si>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</si>
  <si>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</si>
  <si>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</si>
  <si>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</si>
  <si>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</si>
  <si>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</si>
  <si>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</si>
  <si>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</si>
  <si>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</si>
  <si>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</si>
  <si>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</si>
  <si>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</si>
  <si>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</si>
  <si>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</si>
  <si>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</si>
  <si>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</si>
  <si>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</si>
  <si>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</si>
  <si>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</si>
  <si>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</si>
  <si>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</si>
  <si>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</si>
  <si>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</si>
  <si>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</si>
  <si>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</si>
  <si>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</si>
  <si>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</si>
  <si>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</si>
  <si>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</si>
  <si>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</si>
  <si>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</si>
  <si>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</si>
  <si>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</si>
  <si>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</si>
  <si>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</si>
  <si>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</si>
  <si>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</si>
  <si>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</si>
  <si>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</si>
  <si>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</si>
  <si>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</si>
  <si>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</si>
  <si>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</si>
  <si>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</si>
  <si>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</si>
  <si>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</si>
  <si>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</si>
  <si>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</si>
  <si>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</si>
  <si>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</si>
  <si>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</si>
  <si>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</si>
  <si>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</si>
  <si>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</si>
  <si>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</si>
  <si>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</si>
  <si>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</si>
  <si>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</si>
  <si>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</si>
  <si>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</si>
  <si>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</si>
  <si>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</si>
  <si>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</si>
  <si>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</si>
  <si>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</si>
  <si>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</si>
  <si>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</si>
  <si>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</si>
  <si>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</si>
  <si>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</si>
  <si>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</si>
  <si>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</si>
  <si>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</si>
  <si>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</si>
  <si>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</si>
  <si>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</si>
  <si>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</si>
  <si>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</si>
  <si>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</si>
  <si>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</si>
  <si>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</si>
  <si>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</si>
  <si>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</si>
  <si>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</si>
  <si>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</si>
  <si>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</si>
  <si>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</si>
  <si>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</si>
  <si>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</si>
  <si>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</si>
  <si>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</si>
  <si>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</si>
  <si>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</si>
  <si>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</si>
  <si>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</si>
  <si>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</si>
  <si>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</si>
  <si>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</si>
  <si>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</si>
  <si>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</si>
  <si>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</si>
  <si>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</si>
  <si>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</si>
  <si>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</si>
  <si>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</si>
  <si>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</si>
  <si>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</si>
  <si>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</si>
  <si>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</si>
  <si>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</si>
  <si>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</si>
  <si>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</si>
  <si>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</si>
  <si>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</si>
  <si>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</si>
  <si>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</si>
  <si>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</si>
  <si>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</si>
  <si>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</si>
  <si>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</si>
  <si>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</si>
  <si>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</si>
  <si>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</si>
  <si>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</si>
  <si>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</si>
  <si>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</si>
  <si>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</si>
  <si>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</si>
  <si>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</si>
  <si>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</si>
  <si>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</si>
  <si>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</si>
  <si>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</si>
  <si>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</si>
  <si>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</si>
  <si>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</si>
  <si>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</si>
  <si>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</si>
  <si>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</si>
  <si>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</si>
  <si>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</si>
  <si>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</si>
  <si>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</si>
  <si>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</si>
  <si>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</si>
  <si>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</si>
  <si>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</si>
  <si>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</si>
  <si>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</si>
  <si>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</si>
  <si>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</si>
  <si>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</si>
  <si>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</si>
  <si>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</si>
  <si>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</si>
  <si>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</si>
  <si>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</si>
  <si>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</si>
  <si>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</si>
  <si>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</si>
  <si>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</si>
  <si>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</si>
  <si>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</si>
  <si>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</si>
  <si>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</si>
  <si>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</si>
  <si>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</si>
  <si>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</si>
  <si>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</si>
  <si>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</si>
  <si>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</si>
  <si>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</si>
  <si>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</si>
  <si>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</si>
  <si>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</si>
  <si>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</si>
  <si>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</si>
  <si>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</si>
  <si>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</si>
  <si>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</si>
  <si>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</si>
  <si>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</si>
  <si>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</si>
  <si>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</si>
  <si>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</si>
  <si>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</si>
  <si>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</si>
  <si>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</si>
  <si>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</si>
  <si>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</si>
  <si>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</si>
  <si>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</si>
  <si>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</si>
  <si>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</si>
  <si>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</si>
  <si>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</si>
  <si>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</si>
  <si>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</si>
  <si>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</si>
  <si>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</si>
  <si>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</si>
  <si>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</si>
  <si>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</si>
  <si>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</si>
  <si>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</si>
  <si>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</si>
  <si>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</si>
  <si>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</si>
  <si>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</si>
  <si>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</si>
  <si>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</si>
  <si>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</si>
  <si>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</si>
  <si>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</si>
  <si>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</si>
  <si>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</si>
  <si>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</si>
  <si>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</si>
  <si>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</si>
  <si>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</si>
  <si>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</si>
  <si>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</si>
  <si>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</si>
  <si>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</si>
  <si>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</si>
  <si>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</si>
  <si>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</si>
  <si>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</si>
  <si>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</si>
  <si>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</si>
  <si>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</si>
  <si>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</si>
  <si>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</si>
  <si>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</si>
  <si>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</si>
  <si>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</si>
  <si>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</si>
  <si>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</si>
  <si>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</si>
  <si>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</si>
  <si>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</si>
  <si>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</si>
  <si>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</si>
  <si>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</si>
  <si>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</si>
  <si>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</si>
  <si>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</si>
  <si>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</si>
  <si>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</si>
  <si>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</si>
  <si>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</si>
  <si>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</si>
  <si>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</si>
  <si>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</si>
  <si>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</si>
  <si>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</si>
  <si>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</si>
  <si>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</si>
  <si>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</si>
  <si>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</si>
  <si>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</si>
  <si>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</si>
  <si>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</si>
  <si>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</si>
  <si>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</si>
  <si>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</si>
  <si>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</si>
  <si>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</si>
  <si>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</si>
  <si>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</si>
  <si>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</si>
  <si>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</si>
  <si>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</si>
  <si>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</si>
  <si>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</si>
  <si>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</si>
  <si>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</si>
  <si>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</si>
  <si>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</si>
  <si>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</si>
  <si>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</si>
  <si>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</si>
  <si>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</si>
  <si>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</si>
  <si>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</si>
  <si>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</si>
  <si>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</si>
  <si>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</si>
  <si>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</si>
  <si>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</si>
  <si>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</si>
  <si>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</si>
  <si>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</si>
  <si>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</si>
  <si>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</si>
  <si>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</si>
  <si>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</si>
  <si>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</si>
  <si>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</si>
  <si>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</si>
  <si>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</si>
  <si>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</si>
  <si>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</si>
  <si>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</si>
  <si>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</si>
  <si>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</si>
  <si>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</si>
  <si>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</si>
  <si>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</si>
  <si>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</si>
  <si>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</si>
  <si>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</si>
  <si>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</si>
  <si>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</si>
  <si>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</si>
  <si>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</si>
  <si>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</si>
  <si>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</si>
  <si>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</si>
  <si>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</si>
  <si>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</si>
  <si>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</si>
  <si>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</si>
  <si>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</si>
  <si>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</si>
  <si>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</si>
  <si>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</si>
  <si>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</si>
  <si>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</si>
  <si>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</si>
  <si>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</si>
  <si>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</si>
  <si>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</si>
  <si>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</si>
  <si>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</si>
  <si>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</si>
  <si>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</si>
  <si>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</si>
  <si>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</si>
  <si>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</si>
  <si>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</si>
  <si>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</si>
  <si>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</si>
  <si>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</si>
  <si>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</si>
  <si>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</si>
  <si>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</si>
  <si>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</si>
  <si>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</si>
  <si>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</si>
  <si>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</si>
  <si>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</si>
  <si>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</si>
  <si>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</si>
  <si>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</si>
  <si>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</si>
  <si>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</si>
  <si>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</si>
  <si>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</si>
  <si>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</si>
  <si>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</si>
  <si>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</si>
  <si>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</si>
  <si>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</si>
  <si>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</si>
  <si>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</si>
  <si>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</si>
  <si>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</si>
  <si>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</si>
  <si>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</si>
  <si>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</si>
  <si>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</si>
  <si>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</si>
  <si>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</si>
  <si>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</si>
  <si>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</si>
  <si>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</si>
  <si>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</si>
  <si>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</si>
  <si>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</si>
  <si>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</si>
  <si>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</si>
  <si>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</si>
  <si>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</si>
  <si>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</si>
  <si>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</si>
  <si>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</si>
  <si>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</si>
  <si>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</si>
  <si>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</si>
  <si>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</si>
  <si>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</si>
  <si>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</si>
  <si>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</si>
  <si>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</si>
  <si>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</si>
  <si>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</si>
  <si>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</si>
  <si>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</si>
  <si>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</si>
  <si>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</si>
  <si>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</si>
  <si>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</si>
  <si>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</si>
  <si>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</si>
  <si>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</si>
  <si>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</si>
  <si>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</si>
  <si>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</si>
  <si>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</si>
  <si>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</si>
  <si>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</si>
  <si>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</si>
  <si>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</si>
  <si>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</si>
  <si>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</si>
  <si>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</si>
  <si>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</si>
  <si>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</si>
  <si>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</si>
  <si>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</si>
  <si>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</si>
  <si>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</si>
  <si>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</si>
  <si>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</si>
  <si>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</si>
  <si>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</si>
  <si>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</si>
  <si>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</si>
  <si>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</si>
  <si>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</si>
  <si>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</si>
  <si>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</si>
  <si>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</si>
  <si>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</si>
  <si>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</si>
  <si>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</si>
  <si>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</si>
  <si>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</si>
  <si>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</si>
  <si>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</si>
  <si>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</si>
  <si>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</si>
  <si>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</si>
  <si>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</si>
  <si>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</si>
  <si>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</si>
  <si>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</si>
  <si>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</si>
  <si>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</si>
  <si>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</si>
  <si>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</si>
  <si>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</si>
  <si>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</si>
  <si>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</si>
  <si>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</si>
  <si>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</si>
  <si>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</si>
  <si>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</si>
  <si>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</si>
  <si>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</si>
  <si>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</si>
  <si>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</si>
  <si>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</si>
  <si>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</si>
  <si>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</si>
  <si>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</si>
  <si>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</si>
  <si>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</si>
  <si>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</si>
  <si>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</si>
  <si>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</si>
  <si>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</si>
  <si>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</si>
  <si>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</si>
  <si>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</si>
  <si>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</si>
  <si>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</si>
  <si>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</si>
  <si>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</si>
  <si>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</si>
  <si>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</si>
  <si>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</si>
  <si>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</si>
  <si>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</si>
  <si>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</si>
  <si>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</si>
  <si>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</si>
  <si>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</si>
  <si>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</si>
  <si>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</si>
  <si>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</si>
  <si>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</si>
  <si>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</si>
  <si>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</si>
  <si>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</si>
  <si>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</si>
  <si>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</si>
  <si>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</si>
  <si>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</si>
  <si>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</si>
  <si>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</si>
  <si>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</si>
  <si>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</si>
  <si>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</si>
  <si>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</si>
  <si>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</si>
  <si>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</si>
  <si>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</si>
  <si>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</si>
  <si>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</si>
  <si>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</si>
  <si>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</si>
  <si>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</si>
  <si>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</si>
  <si>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</si>
  <si>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</si>
  <si>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</si>
  <si>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</si>
  <si>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</si>
  <si>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</si>
  <si>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</si>
  <si>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</si>
  <si>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</si>
  <si>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</si>
  <si>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</si>
  <si>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</si>
  <si>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</si>
  <si>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</si>
  <si>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</si>
  <si>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</si>
  <si>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</si>
  <si>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</si>
  <si>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</si>
  <si>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</si>
  <si>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</si>
  <si>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</si>
  <si>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</si>
  <si>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</si>
  <si>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</si>
  <si>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</si>
  <si>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</si>
  <si>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</si>
  <si>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</si>
  <si>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</si>
  <si>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</si>
  <si>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</si>
  <si>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</si>
  <si>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</si>
  <si>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</si>
  <si>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</si>
  <si>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</si>
  <si>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</si>
  <si>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</si>
  <si>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</si>
  <si>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</si>
  <si>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</si>
  <si>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</si>
  <si>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</si>
  <si>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</si>
  <si>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</si>
  <si>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</si>
  <si>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</si>
  <si>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</si>
  <si>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</si>
  <si>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</si>
  <si>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</si>
  <si>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</si>
  <si>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</si>
  <si>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</si>
  <si>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</si>
  <si>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</si>
  <si>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</si>
  <si>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</si>
  <si>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</si>
  <si>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</si>
  <si>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</si>
  <si>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</si>
  <si>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</si>
  <si>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</si>
  <si>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</si>
  <si>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</si>
  <si>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</si>
  <si>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</si>
  <si>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</si>
  <si>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</si>
  <si>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</si>
  <si>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</si>
  <si>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</si>
  <si>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</si>
  <si>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</si>
  <si>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</si>
  <si>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</si>
  <si>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</si>
  <si>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</si>
  <si>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</si>
  <si>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</si>
  <si>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</si>
  <si>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</si>
  <si>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</si>
  <si>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</si>
  <si>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</si>
  <si>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</si>
  <si>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</si>
  <si>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</si>
  <si>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</si>
  <si>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</si>
  <si>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</si>
  <si>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</si>
  <si>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</si>
  <si>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</si>
  <si>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</si>
  <si>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</si>
  <si>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</si>
  <si>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</si>
  <si>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</si>
  <si>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</si>
  <si>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</si>
  <si>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</si>
  <si>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</si>
  <si>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</si>
  <si>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</si>
  <si>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</si>
  <si>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</si>
  <si>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</si>
  <si>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</si>
  <si>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</si>
  <si>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</si>
  <si>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</si>
  <si>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</si>
  <si>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</si>
  <si>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</si>
  <si>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</si>
  <si>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</si>
  <si>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</si>
  <si>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</si>
  <si>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</si>
  <si>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</si>
  <si>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</si>
  <si>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</si>
  <si>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</si>
  <si>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</si>
  <si>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</si>
  <si>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</si>
  <si>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</si>
  <si>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</si>
  <si>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</si>
  <si>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</si>
  <si>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</si>
  <si>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</si>
  <si>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</si>
  <si>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</si>
  <si>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</si>
  <si>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</si>
  <si>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</si>
  <si>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</si>
  <si>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</si>
  <si>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</si>
  <si>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</si>
  <si>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</si>
  <si>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</si>
  <si>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</si>
  <si>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</si>
  <si>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</si>
  <si>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</si>
  <si>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</si>
  <si>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</si>
  <si>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</si>
  <si>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</si>
  <si>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</si>
  <si>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</si>
  <si>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</si>
  <si>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</si>
  <si>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</si>
  <si>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</si>
  <si>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</si>
  <si>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</si>
  <si>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</si>
  <si>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</si>
  <si>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</si>
  <si>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</si>
  <si>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</si>
  <si>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</si>
  <si>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</si>
  <si>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</si>
  <si>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</si>
  <si>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</si>
  <si>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</si>
  <si>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</si>
  <si>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</si>
  <si>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</si>
  <si>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</si>
  <si>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</si>
  <si>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</si>
  <si>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</si>
  <si>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</si>
  <si>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</si>
  <si>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</si>
  <si>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</si>
  <si>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</si>
  <si>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</si>
  <si>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</si>
  <si>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</si>
  <si>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</si>
  <si>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</si>
  <si>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</si>
  <si>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</si>
  <si>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</si>
  <si>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</si>
  <si>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</si>
  <si>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</si>
  <si>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</si>
  <si>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</si>
  <si>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</si>
  <si>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</si>
  <si>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</si>
  <si>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</si>
  <si>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</si>
  <si>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</si>
  <si>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</si>
  <si>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</si>
  <si>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</si>
  <si>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</si>
  <si>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</si>
  <si>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</si>
  <si>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</si>
  <si>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</si>
  <si>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</si>
  <si>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</si>
  <si>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</si>
  <si>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</si>
  <si>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</si>
  <si>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</si>
  <si>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</si>
  <si>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</si>
  <si>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</si>
  <si>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</si>
  <si>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</si>
  <si>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</si>
  <si>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</si>
  <si>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</si>
  <si>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</si>
  <si>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</si>
  <si>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</si>
  <si>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</si>
  <si>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</si>
  <si>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</si>
  <si>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</si>
  <si>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</si>
  <si>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</si>
  <si>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</si>
  <si>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</si>
  <si>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</si>
  <si>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</si>
  <si>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</si>
  <si>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</si>
  <si>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</si>
  <si>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</si>
  <si>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</si>
  <si>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</si>
  <si>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</si>
  <si>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</si>
  <si>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</si>
  <si>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</si>
  <si>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</si>
  <si>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</si>
  <si>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</si>
  <si>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</si>
  <si>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</si>
  <si>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</si>
  <si>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</si>
  <si>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</si>
  <si>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</si>
  <si>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</si>
  <si>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</si>
  <si>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</si>
  <si>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</si>
  <si>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</si>
  <si>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</si>
  <si>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</si>
  <si>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</si>
  <si>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</si>
  <si>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</si>
  <si>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</si>
  <si>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</si>
  <si>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</si>
  <si>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</si>
  <si>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</si>
  <si>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</si>
  <si>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</si>
  <si>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</si>
  <si>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</si>
  <si>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</si>
  <si>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</si>
  <si>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</si>
  <si>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</si>
  <si>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</si>
  <si>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</si>
  <si>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</si>
  <si>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</si>
  <si>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</si>
  <si>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</si>
  <si>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</si>
  <si>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</si>
  <si>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</si>
  <si>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</si>
  <si>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</si>
  <si>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</si>
  <si>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</si>
  <si>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</si>
  <si>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</si>
  <si>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</si>
  <si>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</si>
  <si>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</si>
  <si>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</si>
  <si>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</si>
  <si>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</si>
  <si>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</si>
  <si>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</si>
  <si>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</si>
  <si>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</si>
  <si>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</si>
  <si>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</si>
  <si>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</si>
  <si>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</si>
  <si>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</si>
  <si>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</si>
  <si>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</si>
  <si>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</si>
  <si>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</si>
  <si>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</si>
  <si>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</si>
  <si>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</si>
  <si>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</si>
  <si>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</si>
  <si>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</si>
  <si>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</si>
  <si>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</si>
  <si>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</si>
  <si>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</si>
  <si>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</si>
  <si>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</si>
  <si>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</si>
  <si>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</si>
  <si>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</si>
  <si>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</si>
  <si>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</si>
  <si>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</si>
  <si>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</si>
  <si>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</si>
  <si>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</si>
  <si>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</si>
  <si>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</si>
  <si>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</si>
  <si>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</si>
  <si>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</si>
  <si>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</si>
  <si>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</si>
  <si>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</si>
  <si>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</si>
  <si>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</si>
  <si>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</si>
  <si>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</si>
  <si>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</si>
  <si>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</si>
  <si>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</si>
  <si>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</si>
  <si>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</si>
  <si>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</si>
  <si>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</si>
  <si>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</si>
  <si>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</si>
  <si>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</si>
  <si>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</si>
  <si>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</si>
  <si>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</si>
  <si>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</si>
  <si>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</si>
  <si>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</si>
  <si>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</si>
  <si>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</si>
  <si>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</si>
  <si>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</si>
  <si>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</si>
  <si>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</si>
  <si>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</si>
  <si>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</si>
  <si>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</si>
  <si>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</si>
  <si>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</si>
  <si>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</si>
  <si>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</si>
  <si>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</si>
  <si>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</si>
  <si>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</si>
  <si>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</si>
  <si>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</si>
  <si>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</si>
  <si>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</si>
  <si>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</si>
  <si>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</si>
  <si>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</si>
  <si>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</si>
  <si>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</si>
  <si>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</si>
  <si>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</si>
  <si>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</si>
  <si>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</si>
  <si>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</si>
  <si>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</si>
  <si>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</si>
  <si>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</si>
  <si>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</si>
  <si>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</si>
  <si>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</si>
  <si>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</si>
  <si>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</si>
  <si>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</si>
  <si>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</si>
  <si>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</si>
  <si>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</si>
  <si>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</si>
  <si>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</si>
  <si>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</si>
  <si>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</si>
  <si>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</si>
  <si>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</si>
  <si>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</si>
  <si>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</si>
  <si>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</si>
  <si>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</si>
  <si>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</si>
  <si>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</si>
  <si>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</si>
  <si>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</si>
  <si>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</si>
  <si>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</si>
  <si>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</si>
  <si>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</si>
  <si>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</si>
  <si>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</si>
  <si>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</si>
  <si>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</si>
  <si>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</si>
  <si>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</si>
  <si>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</si>
  <si>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</si>
  <si>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</si>
  <si>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</si>
  <si>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</si>
  <si>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</si>
  <si>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</si>
  <si>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</si>
  <si>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</si>
  <si>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</si>
  <si>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</si>
  <si>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</si>
  <si>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</si>
  <si>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</si>
  <si>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</si>
  <si>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</si>
  <si>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</si>
  <si>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</si>
  <si>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</si>
  <si>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</si>
  <si>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</si>
  <si>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</si>
  <si>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</si>
  <si>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</si>
  <si>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</si>
  <si>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</si>
  <si>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</si>
  <si>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</si>
  <si>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</si>
  <si>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</si>
  <si>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</si>
  <si>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</si>
  <si>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</si>
  <si>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</si>
  <si>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</si>
  <si>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</si>
  <si>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</si>
  <si>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</si>
  <si>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</si>
  <si>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</si>
  <si>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</si>
  <si>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</si>
  <si>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</si>
  <si>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</si>
  <si>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</si>
  <si>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</si>
  <si>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</si>
  <si>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</si>
  <si>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</si>
  <si>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</si>
  <si>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</si>
  <si>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</si>
  <si>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</si>
  <si>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</si>
  <si>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</si>
  <si>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</si>
  <si>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</si>
  <si>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</si>
  <si>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</si>
  <si>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</si>
  <si>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</si>
  <si>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</si>
  <si>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</si>
  <si>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</si>
  <si>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</si>
  <si>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</si>
  <si>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</si>
  <si>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</si>
  <si>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</si>
  <si>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</si>
  <si>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</si>
  <si>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</si>
  <si>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</si>
  <si>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</si>
  <si>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</si>
  <si>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</si>
  <si>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</si>
  <si>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</si>
  <si>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</si>
  <si>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</si>
  <si>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</si>
  <si>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</si>
  <si>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</si>
  <si>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</si>
  <si>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</si>
  <si>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</si>
  <si>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</si>
  <si>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</si>
  <si>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</si>
  <si>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</si>
  <si>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</si>
  <si>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</si>
  <si>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</si>
  <si>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</si>
  <si>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</si>
  <si>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</si>
  <si>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</si>
  <si>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</si>
  <si>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</si>
  <si>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</si>
  <si>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</si>
  <si>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</si>
  <si>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</si>
  <si>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</si>
  <si>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</si>
  <si>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</si>
  <si>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</si>
  <si>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</si>
  <si>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</si>
  <si>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</si>
  <si>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</si>
  <si>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</si>
  <si>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</si>
  <si>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</si>
  <si>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</si>
  <si>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</si>
  <si>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</si>
  <si>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</si>
  <si>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</si>
  <si>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</si>
  <si>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</si>
  <si>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</si>
  <si>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</si>
  <si>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</si>
  <si>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</si>
  <si>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</si>
  <si>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</si>
  <si>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</si>
  <si>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</si>
  <si>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</si>
  <si>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</si>
  <si>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</si>
  <si>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</si>
  <si>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</si>
  <si>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</si>
  <si>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</si>
  <si>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</si>
  <si>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</si>
  <si>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</si>
  <si>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</si>
  <si>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</si>
  <si>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</si>
  <si>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</si>
  <si>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</si>
  <si>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</si>
  <si>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</si>
  <si>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</si>
  <si>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</si>
  <si>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</si>
  <si>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</si>
  <si>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</si>
  <si>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</si>
  <si>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</si>
  <si>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</si>
  <si>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</si>
  <si>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</si>
  <si>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</si>
  <si>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</si>
  <si>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</si>
  <si>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</si>
  <si>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</si>
  <si>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</si>
  <si>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</si>
  <si>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</si>
  <si>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</si>
  <si>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</si>
  <si>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</si>
  <si>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</si>
  <si>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</si>
  <si>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</si>
  <si>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</si>
  <si>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</si>
  <si>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</si>
  <si>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</si>
  <si>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</si>
  <si>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</si>
  <si>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</si>
  <si>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</si>
  <si>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</si>
  <si>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</si>
  <si>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</si>
  <si>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</si>
  <si>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</si>
  <si>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</si>
  <si>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</si>
  <si>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</si>
  <si>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</si>
  <si>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</si>
  <si>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</si>
  <si>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</si>
  <si>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</si>
  <si>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</si>
  <si>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</si>
  <si>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</si>
  <si>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</si>
  <si>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</si>
  <si>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</si>
  <si>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</si>
  <si>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</si>
  <si>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</si>
  <si>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</si>
  <si>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</si>
  <si>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</si>
  <si>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</si>
  <si>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</si>
  <si>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</si>
  <si>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</si>
  <si>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</si>
  <si>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</si>
  <si>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</si>
  <si>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</si>
  <si>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</si>
  <si>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</si>
  <si>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</si>
  <si>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</si>
  <si>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</si>
  <si>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</si>
  <si>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</si>
  <si>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</si>
  <si>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</si>
  <si>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</si>
  <si>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</si>
  <si>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</si>
  <si>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</si>
  <si>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</si>
  <si>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</si>
  <si>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</si>
  <si>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</si>
  <si>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</si>
  <si>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</si>
  <si>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</si>
  <si>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</si>
  <si>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</si>
  <si>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</si>
  <si>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</si>
  <si>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</si>
  <si>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</si>
  <si>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</si>
  <si>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</si>
  <si>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</si>
  <si>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</si>
  <si>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</si>
  <si>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</si>
  <si>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</si>
  <si>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</si>
  <si>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</si>
  <si>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</si>
  <si>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</si>
  <si>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</si>
  <si>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</si>
  <si>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</si>
  <si>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</si>
  <si>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</si>
  <si>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</si>
  <si>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</si>
  <si>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</si>
  <si>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</si>
  <si>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</si>
  <si>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</si>
  <si>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</si>
  <si>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</si>
  <si>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</si>
  <si>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</si>
  <si>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</si>
  <si>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</si>
  <si>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</si>
  <si>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</si>
  <si>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</si>
  <si>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</si>
  <si>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</si>
  <si>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</si>
  <si>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</si>
  <si>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</si>
  <si>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</si>
  <si>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</si>
  <si>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</si>
  <si>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</si>
  <si>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</si>
  <si>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</si>
  <si>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</si>
  <si>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</si>
  <si>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</si>
  <si>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</si>
  <si>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</si>
  <si>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</si>
  <si>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</si>
  <si>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</si>
  <si>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</si>
  <si>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</si>
  <si>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</si>
  <si>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</si>
  <si>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</si>
  <si>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</si>
  <si>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</si>
  <si>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</si>
  <si>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</si>
  <si>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</si>
  <si>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</si>
  <si>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</si>
  <si>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</si>
  <si>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</si>
  <si>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</si>
  <si>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</si>
  <si>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</si>
  <si>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</si>
  <si>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</si>
  <si>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</si>
  <si>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</si>
  <si>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</si>
  <si>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</si>
  <si>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</si>
  <si>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</si>
  <si>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</si>
  <si>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</si>
  <si>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</si>
  <si>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</si>
  <si>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</si>
  <si>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</si>
  <si>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</si>
  <si>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</si>
  <si>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</si>
  <si>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</si>
  <si>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</si>
  <si>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</si>
  <si>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</si>
  <si>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</si>
  <si>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</si>
  <si>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</si>
  <si>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</si>
  <si>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</si>
  <si>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</si>
  <si>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</si>
  <si>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</si>
  <si>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</si>
  <si>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</si>
  <si>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</si>
  <si>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</si>
  <si>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</si>
  <si>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</si>
  <si>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</si>
  <si>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</si>
  <si>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</si>
  <si>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</si>
  <si>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</si>
  <si>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</si>
  <si>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</si>
  <si>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</si>
  <si>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</si>
  <si>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</si>
  <si>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</si>
  <si>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</si>
  <si>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</si>
  <si>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</si>
  <si>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</si>
  <si>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</si>
  <si>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</si>
  <si>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</si>
  <si>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</si>
  <si>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</si>
  <si>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</si>
  <si>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</si>
  <si>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</si>
  <si>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</si>
  <si>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</si>
  <si>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</si>
  <si>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</si>
  <si>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</si>
  <si>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</si>
  <si>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</si>
  <si>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</si>
  <si>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</si>
  <si>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</si>
  <si>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</si>
  <si>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</si>
  <si>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</si>
  <si>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</si>
  <si>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</si>
  <si>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</si>
  <si>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</si>
  <si>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</si>
  <si>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</si>
  <si>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</si>
  <si>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</si>
  <si>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</si>
  <si>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</si>
  <si>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</si>
  <si>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</si>
  <si>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</si>
  <si>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</si>
  <si>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</si>
  <si>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</si>
  <si>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</si>
  <si>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</si>
  <si>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</si>
  <si>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</si>
  <si>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</si>
  <si>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</si>
  <si>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</si>
  <si>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</si>
  <si>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</si>
  <si>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</si>
  <si>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</si>
  <si>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</si>
  <si>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</si>
  <si>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</si>
  <si>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</si>
  <si>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</si>
  <si>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</si>
  <si>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</si>
  <si>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</si>
  <si>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</si>
  <si>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</si>
  <si>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</si>
  <si>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</si>
  <si>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</si>
  <si>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</si>
  <si>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</si>
  <si>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</si>
  <si>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</si>
  <si>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</si>
  <si>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</si>
  <si>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</si>
  <si>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</si>
  <si>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</si>
  <si>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</si>
  <si>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</si>
  <si>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</si>
  <si>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</si>
  <si>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</si>
  <si>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</si>
  <si>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</si>
  <si>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</si>
  <si>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</si>
  <si>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</si>
  <si>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</si>
  <si>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</si>
  <si>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</si>
  <si>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</si>
  <si>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</si>
  <si>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</si>
  <si>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</si>
  <si>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</si>
  <si>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</si>
  <si>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</si>
  <si>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</si>
  <si>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</si>
  <si>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</si>
  <si>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</si>
  <si>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</si>
  <si>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</si>
  <si>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</si>
  <si>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</si>
  <si>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</si>
  <si>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</si>
  <si>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</si>
  <si>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</si>
  <si>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</si>
  <si>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</si>
  <si>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</si>
  <si>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</si>
  <si>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</si>
  <si>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</si>
  <si>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</si>
  <si>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</si>
  <si>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</si>
  <si>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</si>
  <si>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</si>
  <si>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</si>
  <si>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</si>
  <si>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</si>
  <si>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</si>
  <si>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</si>
  <si>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</si>
  <si>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</si>
  <si>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</si>
  <si>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</si>
  <si>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</si>
  <si>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</si>
  <si>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</si>
  <si>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</si>
  <si>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</si>
  <si>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</si>
  <si>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</si>
  <si>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</si>
  <si>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</si>
  <si>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</si>
  <si>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</si>
  <si>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</si>
  <si>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</si>
  <si>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</si>
  <si>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</si>
  <si>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</si>
  <si>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</si>
  <si>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</si>
  <si>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</si>
  <si>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</si>
  <si>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</si>
  <si>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</si>
  <si>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</si>
  <si>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</si>
  <si>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</si>
  <si>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</si>
  <si>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</si>
  <si>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</si>
  <si>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</si>
  <si>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</si>
  <si>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</si>
  <si>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</si>
  <si>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</si>
  <si>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</si>
  <si>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</si>
  <si>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</si>
  <si>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</si>
  <si>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</si>
  <si>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</si>
  <si>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</si>
  <si>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</si>
  <si>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</si>
  <si>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</si>
  <si>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</si>
  <si>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</si>
  <si>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</si>
  <si>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</si>
  <si>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</si>
  <si>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</si>
  <si>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</si>
  <si>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</si>
  <si>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</si>
  <si>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</si>
  <si>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</si>
  <si>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</si>
  <si>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</si>
  <si>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</si>
  <si>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</si>
  <si>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</si>
  <si>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</si>
  <si>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</si>
  <si>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</si>
  <si>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</si>
  <si>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</si>
  <si>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</si>
  <si>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</si>
  <si>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</si>
  <si>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</si>
  <si>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</si>
  <si>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</si>
  <si>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</si>
  <si>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</si>
  <si>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</si>
  <si>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</si>
  <si>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</si>
  <si>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</si>
  <si>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</si>
  <si>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</si>
  <si>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</si>
  <si>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</si>
  <si>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</si>
  <si>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</si>
  <si>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</si>
  <si>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</si>
  <si>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</si>
  <si>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</si>
  <si>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</si>
  <si>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</si>
  <si>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</si>
  <si>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</si>
  <si>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</si>
  <si>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</si>
  <si>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</si>
  <si>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</si>
  <si>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</si>
  <si>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</si>
  <si>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</si>
  <si>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</si>
  <si>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</si>
  <si>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</si>
  <si>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</si>
  <si>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</si>
  <si>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</si>
  <si>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</si>
  <si>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</si>
  <si>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</si>
  <si>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</si>
  <si>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</si>
  <si>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</si>
  <si>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</si>
  <si>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</si>
  <si>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</si>
  <si>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</si>
  <si>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</si>
  <si>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</si>
  <si>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</si>
  <si>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</si>
  <si>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</si>
  <si>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</si>
  <si>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</si>
  <si>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</si>
  <si>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</si>
  <si>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</si>
  <si>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</si>
  <si>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</si>
  <si>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</si>
  <si>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</si>
  <si>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</si>
  <si>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</si>
  <si>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</si>
  <si>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</si>
  <si>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</si>
  <si>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</si>
  <si>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</si>
  <si>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</si>
  <si>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</si>
  <si>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</si>
  <si>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</si>
  <si>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</si>
  <si>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</si>
  <si>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</si>
  <si>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</si>
  <si>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</si>
  <si>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</si>
  <si>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</si>
  <si>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</si>
  <si>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</si>
  <si>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</si>
  <si>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</si>
  <si>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</si>
  <si>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</si>
  <si>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</si>
  <si>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</si>
  <si>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</si>
  <si>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</si>
  <si>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</si>
  <si>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</si>
  <si>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</si>
  <si>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</si>
  <si>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</si>
  <si>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</si>
  <si>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</si>
  <si>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</si>
  <si>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</si>
  <si>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</si>
  <si>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</si>
  <si>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</si>
  <si>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</si>
  <si>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</si>
  <si>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</si>
  <si>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</si>
  <si>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</si>
  <si>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</si>
  <si>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</si>
  <si>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</si>
  <si>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</si>
  <si>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</si>
  <si>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</si>
  <si>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</si>
  <si>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</si>
  <si>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</si>
  <si>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</si>
  <si>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</si>
  <si>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</si>
  <si>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</si>
  <si>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</si>
  <si>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</si>
  <si>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</si>
  <si>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</si>
  <si>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</si>
  <si>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</si>
  <si>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</si>
  <si>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</si>
  <si>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</si>
  <si>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</si>
  <si>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</si>
  <si>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</si>
  <si>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</si>
  <si>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</si>
  <si>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</si>
  <si>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</si>
  <si>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</si>
  <si>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</si>
  <si>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</si>
  <si>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</si>
  <si>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</si>
  <si>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</si>
  <si>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</si>
  <si>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</si>
  <si>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</si>
  <si>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</si>
  <si>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</si>
  <si>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</si>
  <si>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</si>
  <si>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</si>
  <si>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</si>
  <si>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</si>
  <si>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</si>
  <si>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</si>
  <si>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</si>
  <si>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</si>
  <si>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</si>
  <si>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</si>
  <si>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</si>
  <si>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</si>
  <si>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</si>
  <si>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</si>
  <si>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</si>
  <si>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</si>
  <si>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</si>
  <si>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</si>
  <si>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</si>
  <si>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</si>
  <si>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</si>
  <si>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</si>
  <si>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</si>
  <si>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</si>
  <si>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</si>
  <si>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</si>
  <si>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</si>
  <si>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</si>
  <si>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</si>
  <si>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</si>
  <si>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</si>
  <si>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</si>
  <si>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</si>
  <si>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</si>
  <si>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</si>
  <si>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</si>
  <si>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</si>
  <si>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</si>
  <si>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</si>
  <si>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</si>
  <si>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</si>
  <si>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</si>
  <si>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</si>
  <si>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</si>
  <si>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</si>
  <si>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</si>
  <si>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</si>
  <si>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</si>
  <si>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</si>
  <si>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</si>
  <si>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</si>
  <si>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</si>
  <si>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</si>
  <si>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</si>
  <si>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</si>
  <si>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</si>
  <si>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</si>
  <si>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</si>
  <si>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</si>
  <si>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</si>
  <si>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</si>
  <si>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</si>
  <si>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</si>
  <si>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</si>
  <si>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</si>
  <si>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</si>
  <si>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</si>
  <si>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</si>
  <si>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</si>
  <si>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</si>
  <si>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</si>
  <si>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</si>
  <si>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</si>
  <si>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</si>
  <si>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</si>
  <si>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</si>
  <si>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</si>
  <si>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</si>
  <si>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</si>
  <si>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</si>
  <si>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</si>
  <si>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</si>
  <si>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</si>
  <si>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</si>
  <si>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</si>
  <si>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</si>
  <si>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</si>
  <si>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</si>
  <si>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</si>
  <si>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</si>
  <si>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</si>
  <si>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</si>
  <si>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</si>
  <si>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</si>
  <si>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</si>
  <si>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</si>
  <si>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</si>
  <si>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</si>
  <si>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</si>
  <si>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</si>
  <si>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</si>
  <si>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</si>
  <si>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</si>
  <si>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</si>
  <si>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</si>
  <si>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</si>
  <si>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</si>
  <si>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</si>
  <si>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</si>
  <si>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</si>
  <si>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</si>
  <si>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</si>
  <si>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</si>
  <si>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</si>
  <si>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</si>
  <si>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</si>
  <si>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</si>
  <si>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</si>
  <si>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</si>
  <si>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</si>
  <si>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</si>
  <si>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</si>
  <si>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</si>
  <si>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</si>
  <si>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</si>
  <si>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</si>
  <si>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</si>
  <si>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</si>
  <si>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</si>
  <si>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</si>
  <si>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</si>
  <si>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</si>
  <si>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</si>
  <si>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</si>
  <si>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</si>
  <si>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</si>
  <si>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</si>
  <si>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</si>
  <si>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</si>
  <si>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</si>
  <si>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</si>
  <si>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</si>
  <si>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</si>
  <si>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</si>
  <si>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</si>
  <si>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</si>
  <si>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</si>
  <si>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</si>
  <si>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</si>
  <si>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</si>
  <si>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</si>
  <si>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</si>
  <si>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</si>
  <si>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</si>
  <si>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</si>
  <si>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</si>
  <si>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</si>
  <si>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</si>
  <si>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</si>
  <si>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</si>
  <si>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</si>
  <si>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</si>
  <si>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</si>
  <si>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</si>
  <si>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</si>
  <si>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</si>
  <si>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</si>
  <si>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</si>
  <si>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</si>
  <si>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</si>
  <si>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</si>
  <si>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</si>
  <si>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</si>
  <si>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</si>
  <si>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</si>
  <si>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</si>
  <si>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</si>
  <si>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</si>
  <si>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</si>
  <si>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</si>
  <si>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</si>
  <si>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</si>
  <si>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</si>
  <si>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</si>
  <si>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</si>
  <si>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</si>
  <si>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</si>
  <si>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</si>
  <si>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</si>
  <si>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</si>
  <si>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</si>
  <si>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</si>
  <si>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</si>
  <si>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</si>
  <si>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</si>
  <si>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</si>
  <si>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</si>
  <si>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</si>
  <si>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</si>
  <si>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</si>
  <si>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</si>
  <si>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</si>
  <si>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</si>
  <si>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</si>
  <si>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</si>
  <si>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</si>
  <si>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</si>
  <si>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</si>
  <si>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</si>
  <si>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</si>
  <si>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</si>
  <si>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</si>
  <si>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</si>
  <si>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</si>
  <si>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</si>
  <si>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</si>
  <si>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</si>
  <si>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</si>
  <si>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</si>
  <si>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</si>
  <si>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</si>
  <si>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</si>
  <si>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</si>
  <si>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</si>
  <si>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</si>
  <si>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</si>
  <si>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</si>
  <si>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</si>
  <si>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</si>
  <si>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</si>
  <si>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</si>
  <si>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</si>
  <si>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</si>
  <si>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</si>
  <si>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</si>
  <si>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</si>
  <si>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</si>
  <si>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</si>
  <si>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</si>
  <si>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</si>
  <si>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</si>
  <si>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</si>
  <si>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</si>
  <si>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</si>
  <si>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</si>
  <si>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</si>
  <si>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</si>
  <si>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</si>
  <si>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</si>
  <si>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</si>
  <si>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</si>
  <si>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</si>
  <si>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</si>
  <si>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</si>
  <si>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</si>
  <si>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</si>
  <si>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</si>
  <si>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</si>
  <si>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</si>
  <si>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</si>
  <si>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</si>
  <si>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</si>
  <si>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</si>
  <si>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</si>
  <si>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</si>
  <si>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</si>
  <si>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</si>
  <si>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</si>
  <si>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</si>
  <si>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</si>
  <si>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</si>
  <si>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</si>
  <si>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</si>
  <si>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</si>
  <si>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</si>
  <si>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</si>
  <si>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</si>
  <si>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</si>
  <si>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</si>
  <si>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</si>
  <si>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</si>
  <si>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</si>
  <si>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</si>
  <si>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</si>
  <si>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</si>
  <si>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</si>
  <si>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</si>
  <si>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</si>
  <si>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</si>
  <si>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</si>
  <si>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</si>
  <si>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</si>
  <si>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</si>
  <si>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</si>
  <si>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</si>
  <si>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</si>
  <si>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</si>
  <si>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</si>
  <si>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</si>
  <si>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</si>
  <si>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</si>
  <si>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</si>
  <si>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</si>
  <si>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</si>
  <si>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</si>
  <si>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</si>
  <si>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</si>
  <si>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</si>
  <si>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</si>
  <si>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</si>
  <si>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</si>
  <si>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</si>
  <si>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</si>
  <si>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</si>
  <si>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</si>
  <si>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</si>
  <si>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</si>
  <si>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</si>
  <si>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</si>
  <si>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</si>
  <si>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</si>
  <si>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</si>
  <si>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</si>
  <si>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</si>
  <si>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</si>
  <si>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</si>
  <si>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</si>
  <si>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</si>
  <si>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</si>
  <si>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</si>
  <si>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</si>
  <si>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</si>
  <si>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</si>
  <si>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</si>
  <si>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</si>
  <si>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</si>
  <si>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</si>
  <si>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</si>
  <si>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</si>
  <si>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</si>
  <si>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</si>
  <si>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</si>
  <si>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</si>
  <si>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</si>
  <si>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</si>
  <si>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</si>
  <si>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</si>
  <si>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</si>
  <si>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</si>
  <si>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</si>
  <si>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</si>
  <si>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</si>
  <si>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</si>
  <si>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</si>
  <si>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</si>
  <si>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</si>
  <si>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</si>
  <si>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</si>
  <si>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</si>
  <si>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</si>
  <si>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</si>
  <si>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</si>
  <si>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</si>
  <si>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</si>
  <si>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</si>
  <si>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</si>
  <si>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</si>
  <si>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</si>
  <si>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</si>
  <si>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</si>
  <si>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</si>
  <si>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</si>
  <si>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</si>
  <si>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</si>
  <si>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</si>
  <si>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</si>
  <si>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</si>
  <si>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</si>
  <si>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</si>
  <si>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</si>
  <si>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</si>
  <si>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</si>
  <si>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</si>
  <si>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</si>
  <si>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</si>
  <si>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</si>
  <si>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</si>
  <si>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</si>
  <si>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</si>
  <si>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</si>
  <si>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</si>
  <si>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</si>
  <si>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</si>
  <si>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</si>
  <si>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</si>
  <si>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</si>
  <si>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</si>
  <si>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</si>
  <si>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</si>
  <si>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</si>
  <si>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</si>
  <si>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</si>
  <si>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</si>
  <si>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</si>
  <si>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</si>
  <si>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</si>
  <si>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</si>
  <si>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</si>
  <si>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</si>
  <si>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</si>
  <si>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</si>
  <si>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</si>
  <si>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</si>
  <si>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</si>
  <si>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</si>
  <si>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</si>
  <si>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</si>
  <si>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</si>
  <si>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</si>
  <si>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</si>
  <si>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</si>
  <si>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</si>
  <si>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</si>
  <si>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</si>
  <si>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</si>
  <si>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</si>
  <si>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</si>
  <si>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</si>
  <si>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</si>
  <si>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</si>
  <si>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</si>
  <si>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</si>
  <si>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</si>
  <si>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</si>
  <si>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</si>
  <si>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</si>
  <si>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</si>
  <si>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</si>
  <si>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</si>
  <si>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</si>
  <si>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</si>
  <si>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</si>
  <si>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</si>
  <si>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</si>
  <si>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</si>
  <si>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</si>
  <si>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</si>
  <si>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</si>
  <si>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</si>
  <si>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</si>
  <si>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</si>
  <si>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</si>
  <si>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</si>
  <si>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</si>
  <si>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</si>
  <si>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</si>
  <si>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</si>
  <si>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</si>
  <si>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</si>
  <si>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</si>
  <si>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</si>
  <si>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</si>
  <si>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</si>
  <si>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</si>
  <si>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</si>
  <si>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</si>
  <si>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</si>
  <si>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</si>
  <si>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</si>
  <si>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</si>
  <si>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</si>
  <si>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</si>
  <si>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</si>
  <si>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</si>
  <si>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</si>
  <si>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</si>
  <si>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</si>
  <si>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</si>
  <si>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</si>
  <si>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</si>
  <si>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</si>
  <si>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</si>
  <si>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</si>
  <si>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</si>
  <si>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</si>
  <si>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</si>
  <si>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</si>
  <si>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</si>
  <si>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</si>
  <si>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</si>
  <si>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</si>
  <si>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</si>
  <si>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</si>
  <si>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</si>
  <si>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</si>
  <si>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</si>
  <si>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</si>
  <si>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</si>
  <si>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</si>
  <si>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</si>
  <si>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</si>
  <si>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</si>
  <si>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</si>
  <si>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</si>
  <si>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</si>
  <si>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</si>
  <si>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</si>
  <si>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</si>
  <si>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</si>
  <si>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</si>
  <si>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</si>
  <si>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</si>
  <si>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</si>
  <si>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</si>
  <si>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</si>
  <si>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</si>
  <si>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</si>
  <si>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</si>
  <si>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</si>
  <si>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</si>
  <si>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</si>
  <si>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</si>
  <si>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</si>
  <si>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</si>
  <si>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</si>
  <si>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</si>
  <si>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</si>
  <si>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</si>
  <si>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</si>
  <si>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</si>
  <si>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</si>
  <si>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</si>
  <si>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</si>
  <si>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</si>
  <si>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</si>
  <si>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</si>
  <si>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</si>
  <si>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</si>
  <si>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</si>
  <si>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</si>
  <si>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</si>
  <si>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</si>
  <si>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</si>
  <si>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</si>
  <si>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</si>
  <si>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</si>
  <si>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</si>
  <si>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</si>
  <si>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</si>
  <si>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</si>
  <si>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</si>
  <si>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</si>
  <si>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</si>
  <si>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</si>
  <si>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</si>
  <si>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</si>
  <si>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</si>
  <si>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</si>
  <si>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</si>
  <si>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</si>
  <si>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</si>
  <si>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</si>
  <si>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</si>
  <si>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</si>
  <si>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</si>
  <si>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</si>
  <si>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</si>
  <si>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</si>
  <si>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</si>
  <si>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</si>
  <si>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</si>
  <si>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</si>
  <si>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</si>
  <si>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</si>
  <si>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</si>
  <si>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</si>
  <si>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</si>
  <si>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</si>
  <si>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</si>
  <si>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</si>
  <si>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</si>
  <si>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</si>
  <si>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</si>
  <si>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</si>
  <si>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</si>
  <si>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</si>
  <si>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</si>
  <si>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</si>
  <si>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</si>
  <si>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</si>
  <si>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</si>
  <si>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</si>
  <si>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</si>
  <si>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</si>
  <si>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</si>
  <si>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</si>
  <si>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</si>
  <si>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</si>
  <si>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</si>
  <si>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</si>
  <si>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</si>
  <si>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</si>
  <si>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</si>
  <si>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</si>
  <si>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</si>
  <si>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</si>
  <si>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</si>
  <si>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</si>
  <si>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</si>
  <si>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</si>
  <si>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</si>
  <si>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</si>
  <si>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</si>
  <si>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</si>
  <si>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</si>
  <si>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</si>
  <si>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</si>
  <si>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</si>
  <si>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</si>
  <si>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</si>
  <si>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</si>
  <si>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</si>
  <si>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</si>
  <si>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</si>
  <si>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</si>
  <si>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</si>
  <si>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</si>
  <si>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</si>
  <si>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</si>
  <si>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</si>
  <si>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</si>
  <si>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</si>
  <si>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</si>
  <si>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</si>
  <si>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</si>
  <si>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</si>
  <si>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</si>
  <si>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</si>
  <si>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</si>
  <si>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</si>
  <si>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</si>
  <si>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</si>
  <si>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</si>
  <si>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</si>
  <si>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</si>
  <si>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</si>
  <si>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</si>
  <si>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</si>
  <si>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</si>
  <si>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</si>
  <si>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</si>
  <si>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</si>
  <si>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</si>
  <si>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</si>
  <si>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</si>
  <si>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</si>
  <si>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</si>
  <si>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</si>
  <si>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</si>
  <si>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</si>
  <si>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</si>
  <si>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</si>
  <si>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</si>
  <si>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</si>
  <si>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</si>
  <si>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</si>
  <si>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</si>
  <si>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</si>
  <si>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</si>
  <si>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</si>
  <si>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</si>
  <si>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</si>
  <si>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</si>
  <si>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</si>
  <si>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</si>
  <si>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</si>
  <si>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</si>
  <si>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</si>
  <si>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</si>
  <si>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</si>
  <si>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</si>
  <si>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</si>
  <si>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</si>
  <si>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</si>
  <si>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</si>
  <si>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</si>
  <si>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</si>
  <si>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</si>
  <si>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</si>
  <si>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</si>
  <si>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</si>
  <si>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</si>
  <si>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</si>
  <si>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</si>
  <si>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</si>
  <si>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</si>
  <si>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</si>
  <si>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</si>
  <si>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</si>
  <si>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</si>
  <si>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</si>
  <si>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</si>
  <si>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</si>
  <si>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</si>
  <si>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</si>
  <si>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</si>
  <si>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</si>
  <si>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</si>
  <si>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</si>
  <si>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</si>
  <si>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</si>
  <si>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</si>
  <si>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</si>
  <si>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</si>
  <si>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</si>
  <si>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</si>
  <si>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</si>
  <si>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</si>
  <si>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</si>
  <si>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</si>
  <si>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</si>
  <si>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</si>
  <si>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</si>
  <si>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</si>
  <si>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</si>
  <si>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</si>
  <si>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</si>
  <si>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</si>
  <si>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</si>
  <si>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</si>
  <si>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</si>
  <si>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</si>
  <si>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</si>
  <si>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</si>
  <si>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</si>
  <si>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</si>
  <si>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</si>
  <si>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</si>
  <si>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</si>
  <si>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</si>
  <si>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</si>
  <si>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</si>
  <si>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</si>
  <si>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</si>
  <si>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</si>
  <si>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</si>
  <si>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</si>
  <si>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</si>
  <si>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</si>
  <si>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</si>
  <si>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</si>
  <si>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</si>
  <si>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</si>
  <si>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</si>
  <si>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</si>
  <si>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</si>
  <si>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</si>
  <si>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</si>
  <si>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</si>
  <si>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</si>
  <si>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</si>
  <si>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</si>
  <si>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</si>
  <si>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</si>
  <si>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</si>
  <si>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</si>
  <si>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</si>
  <si>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</si>
  <si>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</si>
  <si>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</si>
  <si>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</si>
  <si>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</si>
  <si>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</si>
  <si>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</si>
  <si>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</si>
  <si>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</si>
  <si>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</si>
  <si>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</si>
  <si>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</si>
  <si>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</si>
  <si>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</si>
  <si>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</si>
  <si>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</si>
  <si>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</si>
  <si>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</si>
  <si>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</si>
  <si>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</si>
  <si>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</si>
  <si>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</si>
  <si>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</si>
  <si>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</si>
  <si>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</si>
  <si>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</si>
  <si>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</si>
  <si>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</si>
  <si>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</si>
  <si>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</si>
  <si>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</si>
  <si>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</si>
  <si>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</si>
  <si>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</si>
  <si>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</si>
  <si>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</si>
  <si>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</si>
  <si>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</si>
  <si>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</si>
  <si>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</si>
  <si>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</si>
  <si>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</si>
  <si>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</si>
  <si>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</si>
  <si>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</si>
  <si>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</si>
  <si>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</si>
  <si>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</si>
  <si>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</si>
  <si>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</si>
  <si>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</si>
  <si>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</si>
  <si>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</si>
  <si>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</si>
  <si>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</si>
  <si>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</si>
  <si>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</si>
  <si>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</si>
  <si>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</si>
  <si>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</si>
  <si>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</si>
  <si>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</si>
  <si>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</si>
  <si>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</si>
  <si>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</si>
  <si>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</si>
  <si>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</si>
  <si>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</si>
  <si>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</si>
  <si>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</si>
  <si>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</si>
  <si>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</si>
  <si>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</si>
  <si>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</si>
  <si>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</si>
  <si>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</si>
  <si>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</si>
  <si>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</si>
  <si>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</si>
  <si>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</si>
  <si>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</si>
  <si>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</si>
  <si>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</si>
  <si>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</si>
  <si>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</si>
  <si>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</si>
  <si>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</si>
  <si>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</si>
  <si>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</si>
  <si>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</si>
  <si>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</si>
  <si>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</si>
  <si>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</si>
  <si>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</si>
  <si>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</si>
  <si>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</si>
  <si>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</si>
  <si>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</si>
  <si>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</si>
  <si>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</si>
  <si>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</si>
  <si>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</si>
  <si>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</si>
  <si>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</si>
  <si>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</si>
  <si>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</si>
  <si>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</si>
  <si>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</si>
  <si>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</si>
  <si>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</si>
  <si>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</si>
  <si>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</si>
  <si>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</si>
  <si>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</si>
  <si>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</si>
  <si>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</si>
  <si>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</si>
  <si>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</si>
  <si>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</si>
  <si>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</si>
  <si>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</si>
  <si>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</si>
  <si>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</si>
  <si>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</si>
  <si>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</si>
  <si>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</si>
  <si>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</si>
  <si>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</si>
  <si>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</si>
  <si>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</si>
  <si>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</si>
  <si>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</si>
  <si>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</si>
  <si>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</si>
  <si>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</si>
  <si>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</si>
  <si>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</si>
  <si>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</si>
  <si>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</si>
  <si>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</si>
  <si>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</si>
  <si>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</si>
  <si>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</si>
  <si>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</si>
  <si>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</si>
  <si>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</si>
  <si>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</si>
  <si>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</si>
  <si>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</si>
  <si>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</si>
  <si>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</si>
  <si>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</si>
  <si>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</si>
  <si>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</si>
  <si>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</si>
  <si>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</si>
  <si>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</si>
  <si>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</si>
  <si>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</si>
  <si>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</si>
  <si>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</si>
  <si>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</si>
  <si>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</si>
  <si>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</si>
  <si>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</si>
  <si>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</si>
  <si>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</si>
  <si>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</si>
  <si>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</si>
  <si>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</si>
  <si>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</si>
  <si>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</si>
  <si>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</si>
  <si>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</si>
  <si>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</si>
  <si>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</si>
  <si>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</si>
  <si>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</si>
  <si>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</si>
  <si>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</si>
  <si>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</si>
  <si>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</si>
  <si>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</si>
  <si>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</si>
  <si>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</si>
  <si>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</si>
  <si>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</si>
  <si>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</si>
  <si>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</si>
  <si>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</si>
  <si>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</si>
  <si>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</si>
  <si>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</si>
  <si>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</si>
  <si>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</si>
  <si>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</si>
  <si>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</si>
  <si>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</si>
  <si>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</si>
  <si>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</si>
  <si>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</si>
  <si>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</si>
  <si>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</si>
  <si>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</si>
  <si>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</si>
  <si>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</si>
  <si>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</si>
  <si>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</si>
  <si>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</si>
  <si>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</si>
  <si>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</si>
  <si>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</si>
  <si>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</si>
  <si>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</si>
  <si>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</si>
  <si>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</si>
  <si>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</si>
  <si>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</si>
  <si>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</si>
  <si>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</si>
  <si>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</si>
  <si>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</si>
  <si>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</si>
  <si>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</si>
  <si>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</si>
  <si>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</si>
  <si>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</si>
  <si>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</si>
  <si>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</si>
  <si>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</si>
  <si>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</si>
  <si>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</si>
  <si>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</si>
  <si>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</si>
  <si>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</si>
  <si>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</si>
  <si>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</si>
  <si>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</si>
  <si>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</si>
  <si>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</si>
  <si>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</si>
  <si>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</si>
  <si>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</si>
  <si>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</si>
  <si>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</si>
  <si>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</si>
  <si>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</si>
  <si>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</si>
  <si>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</si>
  <si>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</si>
  <si>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</si>
  <si>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</si>
  <si>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</si>
  <si>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</si>
  <si>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</si>
  <si>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</si>
  <si>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</si>
  <si>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</si>
  <si>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</si>
  <si>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</si>
  <si>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</si>
  <si>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</si>
  <si>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</si>
  <si>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</si>
  <si>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</si>
  <si>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</si>
  <si>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</si>
  <si>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</si>
  <si>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</si>
  <si>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</si>
  <si>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</si>
  <si>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</si>
  <si>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</si>
  <si>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</si>
  <si>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</si>
  <si>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</si>
  <si>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</si>
  <si>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</si>
  <si>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</si>
  <si>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</si>
  <si>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</si>
  <si>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</si>
  <si>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</si>
  <si>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</si>
  <si>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</si>
  <si>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</si>
  <si>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</si>
  <si>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</si>
  <si>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</si>
  <si>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</si>
  <si>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</si>
  <si>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</si>
  <si>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</si>
  <si>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</si>
  <si>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</si>
  <si>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</si>
  <si>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</si>
  <si>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</si>
  <si>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</si>
  <si>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</si>
  <si>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</si>
  <si>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</si>
  <si>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</si>
  <si>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</si>
  <si>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</si>
  <si>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</si>
  <si>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</si>
  <si>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</si>
  <si>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</si>
  <si>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</si>
  <si>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</si>
  <si>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</si>
  <si>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</si>
  <si>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</si>
  <si>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</si>
  <si>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</si>
  <si>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</si>
  <si>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</si>
  <si>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</si>
  <si>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</si>
  <si>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</si>
  <si>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</si>
  <si>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</si>
  <si>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</si>
  <si>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</si>
  <si>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</si>
  <si>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</si>
  <si>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</si>
  <si>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</si>
  <si>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</si>
  <si>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</si>
  <si>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</si>
  <si>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</si>
  <si>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</si>
  <si>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</si>
  <si>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</si>
  <si>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</si>
  <si>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</si>
  <si>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</si>
  <si>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</si>
  <si>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</si>
  <si>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</si>
  <si>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</si>
  <si>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</si>
  <si>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</si>
  <si>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</si>
  <si>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</si>
  <si>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</si>
  <si>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</si>
  <si>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</si>
  <si>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</si>
  <si>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</si>
  <si>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</si>
  <si>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</si>
  <si>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</si>
  <si>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</si>
  <si>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</si>
  <si>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</si>
  <si>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</si>
  <si>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</si>
  <si>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</si>
  <si>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</si>
  <si>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</si>
  <si>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</si>
  <si>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</si>
  <si>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</si>
  <si>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</si>
  <si>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</si>
  <si>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</si>
  <si>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</si>
  <si>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</si>
  <si>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</si>
  <si>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</si>
  <si>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</si>
  <si>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</si>
  <si>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</si>
  <si>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</si>
  <si>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</si>
  <si>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</si>
  <si>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</si>
  <si>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</si>
  <si>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</si>
  <si>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</si>
  <si>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</si>
  <si>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</si>
  <si>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</si>
  <si>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</si>
  <si>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</si>
  <si>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</si>
  <si>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</si>
  <si>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</si>
  <si>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</si>
  <si>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</si>
  <si>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</si>
  <si>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</si>
  <si>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</si>
  <si>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</si>
  <si>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</si>
  <si>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</si>
  <si>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</si>
  <si>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</si>
  <si>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</si>
  <si>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</si>
  <si>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</si>
  <si>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</si>
  <si>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</si>
  <si>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</si>
  <si>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</si>
  <si>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</si>
  <si>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</si>
  <si>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</si>
  <si>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</si>
  <si>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</si>
  <si>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</si>
  <si>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</si>
  <si>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</si>
  <si>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</si>
  <si>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</si>
  <si>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</si>
  <si>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</si>
  <si>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</si>
  <si>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</si>
  <si>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</si>
  <si>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</si>
  <si>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</si>
  <si>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</si>
  <si>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</si>
  <si>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</si>
  <si>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</si>
  <si>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</si>
  <si>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</si>
  <si>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</si>
  <si>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</si>
  <si>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</si>
  <si>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</si>
  <si>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</si>
  <si>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</si>
  <si>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</si>
  <si>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</si>
  <si>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</si>
  <si>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</si>
  <si>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</si>
  <si>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</si>
  <si>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</si>
  <si>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</si>
  <si>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</si>
  <si>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</si>
  <si>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</si>
  <si>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</si>
  <si>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</si>
  <si>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</si>
  <si>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</si>
  <si>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</si>
  <si>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</si>
  <si>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</si>
  <si>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</si>
  <si>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</si>
  <si>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</si>
  <si>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</si>
  <si>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</si>
  <si>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</si>
  <si>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</si>
  <si>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</si>
  <si>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</si>
  <si>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</si>
  <si>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</si>
  <si>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</si>
  <si>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</si>
  <si>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</si>
  <si>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</si>
  <si>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</si>
  <si>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</si>
  <si>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</si>
  <si>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</si>
  <si>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</si>
  <si>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</si>
  <si>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</si>
  <si>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</si>
  <si>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</si>
  <si>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</si>
  <si>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</si>
  <si>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</si>
  <si>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</si>
  <si>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</si>
  <si>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</si>
  <si>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</si>
  <si>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</si>
  <si>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</si>
  <si>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</si>
  <si>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</si>
  <si>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</si>
  <si>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</si>
  <si>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</si>
  <si>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</si>
  <si>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</si>
  <si>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</si>
  <si>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</si>
  <si>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</si>
  <si>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</si>
  <si>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</si>
  <si>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</si>
  <si>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</si>
  <si>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</si>
  <si>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</si>
  <si>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</si>
  <si>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</si>
  <si>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</si>
  <si>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</si>
  <si>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</si>
  <si>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</si>
  <si>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</si>
  <si>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</si>
  <si>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</si>
  <si>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</si>
  <si>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</si>
  <si>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</si>
  <si>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</si>
  <si>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</si>
  <si>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</si>
  <si>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</si>
  <si>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</si>
  <si>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</si>
  <si>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</si>
  <si>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</si>
  <si>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</si>
  <si>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</si>
  <si>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</si>
  <si>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</si>
  <si>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</si>
  <si>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</si>
  <si>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</si>
  <si>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</si>
  <si>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</si>
  <si>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</si>
  <si>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</si>
  <si>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</si>
  <si>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</si>
  <si>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</si>
  <si>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</si>
  <si>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</si>
  <si>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</si>
  <si>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</si>
  <si>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</si>
  <si>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</si>
  <si>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</si>
  <si>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</si>
  <si>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</si>
  <si>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</si>
  <si>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</si>
  <si>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</si>
  <si>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</si>
  <si>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</si>
  <si>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</si>
  <si>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</si>
  <si>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</si>
  <si>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</si>
  <si>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</si>
  <si>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</si>
  <si>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</si>
  <si>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</si>
  <si>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</si>
  <si>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</si>
  <si>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</si>
  <si>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</si>
  <si>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</si>
  <si>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</si>
  <si>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</si>
  <si>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</si>
  <si>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</si>
  <si>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</si>
  <si>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</si>
  <si>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</si>
  <si>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</si>
  <si>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</si>
  <si>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</si>
  <si>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</si>
  <si>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</si>
  <si>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</si>
  <si>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</si>
  <si>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</si>
  <si>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</si>
  <si>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</si>
  <si>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</si>
  <si>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</si>
  <si>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</si>
  <si>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</si>
  <si>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</si>
  <si>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</si>
  <si>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</si>
  <si>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</si>
  <si>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</si>
  <si>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</si>
  <si>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</si>
  <si>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</si>
  <si>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</si>
  <si>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</si>
  <si>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</si>
  <si>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</si>
  <si>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</si>
  <si>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</si>
  <si>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</si>
  <si>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</si>
  <si>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</si>
  <si>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</si>
  <si>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</si>
  <si>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</si>
  <si>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</si>
  <si>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</si>
  <si>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</si>
  <si>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</si>
  <si>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</si>
  <si>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</si>
  <si>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</si>
  <si>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</si>
  <si>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</si>
  <si>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</si>
  <si>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</si>
  <si>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</si>
  <si>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</si>
  <si>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</si>
  <si>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</si>
  <si>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</si>
  <si>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</si>
  <si>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</si>
  <si>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</si>
  <si>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</si>
  <si>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</si>
  <si>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</si>
  <si>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</si>
  <si>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</si>
  <si>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</si>
  <si>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</si>
  <si>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</si>
  <si>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</si>
  <si>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</si>
  <si>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</si>
  <si>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</si>
  <si>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</si>
  <si>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</si>
  <si>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</si>
  <si>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</si>
  <si>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</si>
  <si>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</si>
  <si>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</si>
  <si>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</si>
  <si>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</si>
  <si>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</si>
  <si>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</si>
  <si>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</si>
  <si>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</si>
  <si>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</si>
  <si>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</si>
  <si>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</si>
  <si>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</si>
  <si>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</si>
  <si>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</si>
  <si>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</si>
  <si>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</si>
  <si>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</si>
  <si>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</si>
  <si>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</si>
  <si>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</si>
  <si>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</si>
  <si>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</si>
  <si>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</si>
  <si>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</si>
  <si>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</si>
  <si>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</si>
  <si>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</si>
  <si>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</si>
  <si>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</si>
  <si>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</si>
  <si>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</si>
  <si>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</si>
  <si>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</si>
  <si>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</si>
  <si>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</si>
  <si>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</si>
  <si>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</si>
  <si>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</si>
  <si>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</si>
  <si>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</si>
  <si>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</si>
  <si>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</si>
  <si>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</si>
  <si>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</si>
  <si>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</si>
  <si>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</si>
  <si>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</si>
  <si>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</si>
  <si>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</si>
  <si>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</si>
  <si>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</si>
  <si>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</si>
  <si>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</si>
  <si>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</si>
  <si>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</si>
  <si>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</si>
  <si>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</si>
  <si>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</si>
  <si>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</si>
  <si>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</si>
  <si>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</si>
  <si>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</si>
  <si>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</si>
  <si>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</si>
  <si>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</si>
  <si>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</si>
  <si>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</si>
  <si>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</si>
  <si>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</si>
  <si>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</si>
  <si>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</si>
  <si>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</si>
  <si>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</si>
  <si>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</si>
  <si>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</si>
  <si>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</si>
  <si>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</si>
  <si>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</si>
  <si>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</si>
  <si>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</si>
  <si>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</si>
  <si>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</si>
  <si>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</si>
  <si>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</si>
  <si>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</si>
  <si>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</si>
  <si>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</si>
  <si>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</si>
  <si>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</si>
  <si>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</si>
  <si>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</si>
  <si>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</si>
  <si>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</si>
  <si>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</si>
  <si>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</si>
  <si>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</si>
  <si>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</si>
  <si>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</si>
  <si>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</si>
  <si>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</si>
  <si>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</si>
  <si>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</si>
  <si>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</si>
  <si>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</si>
  <si>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</si>
  <si>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</si>
  <si>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</si>
  <si>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</si>
  <si>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</si>
  <si>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</si>
  <si>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</si>
  <si>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</si>
  <si>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</si>
  <si>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</si>
  <si>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</si>
  <si>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</si>
  <si>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</si>
  <si>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</si>
  <si>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</si>
  <si>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</si>
  <si>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</si>
  <si>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</si>
  <si>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</si>
  <si>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</si>
  <si>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</si>
  <si>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</si>
  <si>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</si>
  <si>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</si>
  <si>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</si>
  <si>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</si>
  <si>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</si>
  <si>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</si>
  <si>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</si>
  <si>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</si>
  <si>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</si>
  <si>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</si>
  <si>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</si>
  <si>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</si>
  <si>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</si>
  <si>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</si>
  <si>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</si>
  <si>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</si>
  <si>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</si>
  <si>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</si>
  <si>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</si>
  <si>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</si>
  <si>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</si>
  <si>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</si>
  <si>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</si>
  <si>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</si>
  <si>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</si>
  <si>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</si>
  <si>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</si>
  <si>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</si>
  <si>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</si>
  <si>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</si>
  <si>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</si>
  <si>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</si>
  <si>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</si>
  <si>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</si>
  <si>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</si>
  <si>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</si>
  <si>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</si>
  <si>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</si>
  <si>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</si>
  <si>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</si>
  <si>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</si>
  <si>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</si>
  <si>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</si>
  <si>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</si>
  <si>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</si>
  <si>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</si>
  <si>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</si>
  <si>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</si>
  <si>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</si>
  <si>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</si>
  <si>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</si>
  <si>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</si>
  <si>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</si>
  <si>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</si>
  <si>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</si>
  <si>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</si>
  <si>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</si>
  <si>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</si>
  <si>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</si>
  <si>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</si>
  <si>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</si>
  <si>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</si>
  <si>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</si>
  <si>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</si>
  <si>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</si>
  <si>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</si>
  <si>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</si>
  <si>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</si>
  <si>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</si>
  <si>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</si>
  <si>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</si>
  <si>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</si>
  <si>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</si>
  <si>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</si>
  <si>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</si>
  <si>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</si>
  <si>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</si>
  <si>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</si>
  <si>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</si>
  <si>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</si>
  <si>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</si>
  <si>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</si>
  <si>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</si>
  <si>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</si>
  <si>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</si>
  <si>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</si>
  <si>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</si>
  <si>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</si>
  <si>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</si>
  <si>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</si>
  <si>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</si>
  <si>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</si>
  <si>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</si>
  <si>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</si>
  <si>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</si>
  <si>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</si>
  <si>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</si>
  <si>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</si>
  <si>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</si>
  <si>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</si>
  <si>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</si>
  <si>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</si>
  <si>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</si>
  <si>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</si>
  <si>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</si>
  <si>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</si>
  <si>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</si>
  <si>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</si>
  <si>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</si>
  <si>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</si>
  <si>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</si>
  <si>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</si>
  <si>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</si>
  <si>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</si>
  <si>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</si>
  <si>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</si>
  <si>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</si>
  <si>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</si>
  <si>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</si>
  <si>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</si>
  <si>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</si>
  <si>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</si>
  <si>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</si>
  <si>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</si>
  <si>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</si>
  <si>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</si>
  <si>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</si>
  <si>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</si>
  <si>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</si>
  <si>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</si>
  <si>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</si>
  <si>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</si>
  <si>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</si>
  <si>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</si>
  <si>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</si>
  <si>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</si>
  <si>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</si>
  <si>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</si>
  <si>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</si>
  <si>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</si>
  <si>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</si>
  <si>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</si>
  <si>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</si>
  <si>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</si>
  <si>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</si>
  <si>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</si>
  <si>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</si>
  <si>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</si>
  <si>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</si>
  <si>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</si>
  <si>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</si>
  <si>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</si>
  <si>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</si>
  <si>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</si>
  <si>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</si>
  <si>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</si>
  <si>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</si>
  <si>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</si>
  <si>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</si>
  <si>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</si>
  <si>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</si>
  <si>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</si>
  <si>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</si>
  <si>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</si>
  <si>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</si>
  <si>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</si>
  <si>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</si>
  <si>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</si>
  <si>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</si>
  <si>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</si>
  <si>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</si>
  <si>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</si>
  <si>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</si>
  <si>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</si>
  <si>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</si>
  <si>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</si>
  <si>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</si>
  <si>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</si>
  <si>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</si>
  <si>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</si>
  <si>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</si>
  <si>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</si>
  <si>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</si>
  <si>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</si>
  <si>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</si>
  <si>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</si>
  <si>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</si>
  <si>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</si>
  <si>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</si>
  <si>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</si>
  <si>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</si>
  <si>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</si>
  <si>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</si>
  <si>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</si>
  <si>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</si>
  <si>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</si>
  <si>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</si>
  <si>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</si>
  <si>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</si>
  <si>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</si>
  <si>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</si>
  <si>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</si>
  <si>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</si>
  <si>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</si>
  <si>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</si>
  <si>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</si>
  <si>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</si>
  <si>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</si>
  <si>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</si>
  <si>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</si>
  <si>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</si>
  <si>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</si>
  <si>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</si>
  <si>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</si>
  <si>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</si>
  <si>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</si>
  <si>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</si>
  <si>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</si>
  <si>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</si>
  <si>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</si>
  <si>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</si>
  <si>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</si>
  <si>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</si>
  <si>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</si>
  <si>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</si>
  <si>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</si>
  <si>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</si>
  <si>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</si>
  <si>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</si>
  <si>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</si>
  <si>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</si>
  <si>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</si>
  <si>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</si>
  <si>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</si>
  <si>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</si>
  <si>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</si>
  <si>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</si>
  <si>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</si>
  <si>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</si>
  <si>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</si>
  <si>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</si>
  <si>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</si>
  <si>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</si>
  <si>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</si>
  <si>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</si>
  <si>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</si>
  <si>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</si>
  <si>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</si>
  <si>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</si>
  <si>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</si>
  <si>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</si>
  <si>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</si>
  <si>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</si>
  <si>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</si>
  <si>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</si>
  <si>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</si>
  <si>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</si>
  <si>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</si>
  <si>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</si>
  <si>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</si>
  <si>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</si>
  <si>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</si>
  <si>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</si>
  <si>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</si>
  <si>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</si>
  <si>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</si>
  <si>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</si>
  <si>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</si>
  <si>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</si>
  <si>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</si>
  <si>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</si>
  <si>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</si>
  <si>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</si>
  <si>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</si>
  <si>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</si>
  <si>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</si>
  <si>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</si>
  <si>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</si>
  <si>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</si>
  <si>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</si>
  <si>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</si>
  <si>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</si>
  <si>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</si>
  <si>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</si>
  <si>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</si>
  <si>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</si>
  <si>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</si>
  <si>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</si>
  <si>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</si>
  <si>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</si>
  <si>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</si>
  <si>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</si>
  <si>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</si>
  <si>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</si>
  <si>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</si>
  <si>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</si>
  <si>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</si>
  <si>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</si>
  <si>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</si>
  <si>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</si>
  <si>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</si>
  <si>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</si>
  <si>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</si>
  <si>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</si>
  <si>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</si>
  <si>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</si>
  <si>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</si>
  <si>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</si>
  <si>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</si>
  <si>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</si>
  <si>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</si>
  <si>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</si>
  <si>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</si>
  <si>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</si>
  <si>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</si>
  <si>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</si>
  <si>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</si>
  <si>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</si>
  <si>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</si>
  <si>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</si>
  <si>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</si>
  <si>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</si>
  <si>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</si>
  <si>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</si>
  <si>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</si>
  <si>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</si>
  <si>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</si>
  <si>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</si>
  <si>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</si>
  <si>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</si>
  <si>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</si>
  <si>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</si>
  <si>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</si>
  <si>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</si>
  <si>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</si>
  <si>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</si>
  <si>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</si>
  <si>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</si>
  <si>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</si>
  <si>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</si>
  <si>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</si>
  <si>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</si>
  <si>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</si>
  <si>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</si>
  <si>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</si>
  <si>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</si>
  <si>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</si>
  <si>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</si>
  <si>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</si>
  <si>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</si>
  <si>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</si>
  <si>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</si>
  <si>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</si>
  <si>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</si>
  <si>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</si>
  <si>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</si>
  <si>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</si>
  <si>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</si>
  <si>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</si>
  <si>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</si>
  <si>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</si>
  <si>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</si>
  <si>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</si>
  <si>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</si>
  <si>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</si>
  <si>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</si>
  <si>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</si>
  <si>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</si>
  <si>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</si>
  <si>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</si>
  <si>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</si>
  <si>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</si>
  <si>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</si>
  <si>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</si>
  <si>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</si>
  <si>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</si>
  <si>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</si>
  <si>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</si>
  <si>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</si>
  <si>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</si>
  <si>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</si>
  <si>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</si>
  <si>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</si>
  <si>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</si>
  <si>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</si>
  <si>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</si>
  <si>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</si>
  <si>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</si>
  <si>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</si>
  <si>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</si>
  <si>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</si>
  <si>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</si>
  <si>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</si>
  <si>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</si>
  <si>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</si>
  <si>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</si>
  <si>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</si>
  <si>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</si>
  <si>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</si>
  <si>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</si>
  <si>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</si>
  <si>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</si>
  <si>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</si>
  <si>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</si>
  <si>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</si>
  <si>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</si>
  <si>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</si>
  <si>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</si>
  <si>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</si>
  <si>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</si>
  <si>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</si>
  <si>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</si>
  <si>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</si>
  <si>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</si>
  <si>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</si>
  <si>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</si>
  <si>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</si>
  <si>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</si>
  <si>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</si>
  <si>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</si>
  <si>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</si>
  <si>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</si>
  <si>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</si>
  <si>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</si>
  <si>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</si>
  <si>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</si>
  <si>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</si>
  <si>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</si>
  <si>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</si>
  <si>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</si>
  <si>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</si>
  <si>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</si>
  <si>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</si>
  <si>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</si>
  <si>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</si>
  <si>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</si>
  <si>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</si>
  <si>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</si>
  <si>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</si>
  <si>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</si>
  <si>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</si>
  <si>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</si>
  <si>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</si>
  <si>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</si>
  <si>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</si>
  <si>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</si>
  <si>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</si>
  <si>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</si>
  <si>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</si>
  <si>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</si>
  <si>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</si>
  <si>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</si>
  <si>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</si>
  <si>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</si>
  <si>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</si>
  <si>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</si>
  <si>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</si>
  <si>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</si>
  <si>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</si>
  <si>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</si>
  <si>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</si>
  <si>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</si>
  <si>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</si>
  <si>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</si>
  <si>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</si>
  <si>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</si>
  <si>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</si>
  <si>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</si>
  <si>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</si>
  <si>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</si>
  <si>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</si>
  <si>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</si>
  <si>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</si>
  <si>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</si>
  <si>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</si>
  <si>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</si>
  <si>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</si>
  <si>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</si>
  <si>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</si>
  <si>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</si>
  <si>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</si>
  <si>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</si>
  <si>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</si>
  <si>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</si>
  <si>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</si>
  <si>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</si>
  <si>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</si>
  <si>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</si>
  <si>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</si>
  <si>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</si>
  <si>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</si>
  <si>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</si>
  <si>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</si>
  <si>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</si>
  <si>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</si>
  <si>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</si>
  <si>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</si>
  <si>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</si>
  <si>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</si>
  <si>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</si>
  <si>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</si>
  <si>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</si>
  <si>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</si>
  <si>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</si>
  <si>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</si>
  <si>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</si>
  <si>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</si>
  <si>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</si>
  <si>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</si>
  <si>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</si>
  <si>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</si>
  <si>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</si>
  <si>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</si>
  <si>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</si>
  <si>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</si>
  <si>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</si>
  <si>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</si>
  <si>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</si>
  <si>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</si>
  <si>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</si>
  <si>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</si>
  <si>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</si>
  <si>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</si>
  <si>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</si>
  <si>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</si>
  <si>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</si>
  <si>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</si>
  <si>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</si>
  <si>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</si>
  <si>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</si>
  <si>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</si>
  <si>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</si>
  <si>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</si>
  <si>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</si>
  <si>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</si>
  <si>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</si>
  <si>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</si>
  <si>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</si>
  <si>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</si>
  <si>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</si>
  <si>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</si>
  <si>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</si>
  <si>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</si>
  <si>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</si>
  <si>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</si>
  <si>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</si>
  <si>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</si>
  <si>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</si>
  <si>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</si>
  <si>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</si>
  <si>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</si>
  <si>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</si>
  <si>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</si>
  <si>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</si>
  <si>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</si>
  <si>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</si>
  <si>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</si>
  <si>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</si>
  <si>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</si>
  <si>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</si>
  <si>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</si>
  <si>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</si>
  <si>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</si>
  <si>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</si>
  <si>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</si>
  <si>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</si>
  <si>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</si>
  <si>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</si>
  <si>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</si>
  <si>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</si>
  <si>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</si>
  <si>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</si>
  <si>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</si>
  <si>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</si>
  <si>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</si>
  <si>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</si>
  <si>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</si>
  <si>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</si>
  <si>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</si>
  <si>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</si>
  <si>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</si>
  <si>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</si>
  <si>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</si>
  <si>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</si>
  <si>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</si>
  <si>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</si>
  <si>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</si>
  <si>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</si>
  <si>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</si>
  <si>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</si>
  <si>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</si>
  <si>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</si>
  <si>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</si>
  <si>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</si>
  <si>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</si>
  <si>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</si>
  <si>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</si>
  <si>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</si>
  <si>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</si>
  <si>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</si>
  <si>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</si>
  <si>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</si>
  <si>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</si>
  <si>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</si>
  <si>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</si>
  <si>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</si>
  <si>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</si>
  <si>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</si>
  <si>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</si>
  <si>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</si>
  <si>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</si>
  <si>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</si>
  <si>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</si>
  <si>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</si>
  <si>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</si>
  <si>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</si>
  <si>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</si>
  <si>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</si>
  <si>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</si>
  <si>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</si>
  <si>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</si>
  <si>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</si>
  <si>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</si>
  <si>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</si>
  <si>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</si>
  <si>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</si>
  <si>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</si>
  <si>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</si>
  <si>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</si>
  <si>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</si>
  <si>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</si>
  <si>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</si>
  <si>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</si>
  <si>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</si>
  <si>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</si>
  <si>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</si>
  <si>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</si>
  <si>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</si>
  <si>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</si>
  <si>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</si>
  <si>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</si>
  <si>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</si>
  <si>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</si>
  <si>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</si>
  <si>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</si>
  <si>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</si>
  <si>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</si>
  <si>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</si>
  <si>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</si>
  <si>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</si>
  <si>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</si>
  <si>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</si>
  <si>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</si>
  <si>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</si>
  <si>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</si>
  <si>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</si>
  <si>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</si>
  <si>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</si>
  <si>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</si>
  <si>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</si>
  <si>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</si>
  <si>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</si>
  <si>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</si>
  <si>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</si>
  <si>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</si>
  <si>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</si>
  <si>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</si>
  <si>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</si>
  <si>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</si>
  <si>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</si>
  <si>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</si>
  <si>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</si>
  <si>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</si>
  <si>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</si>
  <si>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</si>
  <si>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</si>
  <si>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</si>
  <si>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</si>
  <si>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</si>
  <si>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</si>
  <si>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</si>
  <si>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</si>
  <si>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</si>
  <si>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</si>
  <si>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</si>
  <si>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</si>
  <si>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</si>
  <si>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</si>
  <si>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</si>
  <si>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</si>
  <si>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</si>
  <si>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</si>
  <si>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</si>
  <si>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</si>
  <si>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</si>
  <si>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</si>
  <si>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</si>
  <si>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</si>
  <si>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</si>
  <si>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</si>
  <si>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</si>
  <si>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</si>
  <si>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</si>
  <si>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</si>
  <si>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</si>
  <si>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</si>
  <si>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</si>
  <si>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</si>
  <si>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</si>
  <si>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</si>
  <si>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</si>
  <si>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</si>
  <si>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</si>
  <si>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</si>
  <si>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</si>
  <si>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</si>
  <si>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</si>
  <si>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</si>
  <si>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</si>
  <si>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</si>
  <si>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</si>
  <si>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</si>
  <si>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</si>
  <si>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</si>
  <si>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</si>
  <si>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</si>
  <si>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</si>
  <si>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</si>
  <si>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</si>
  <si>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</si>
  <si>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</si>
  <si>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</si>
  <si>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</si>
  <si>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</si>
  <si>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</si>
  <si>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</si>
  <si>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</si>
  <si>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</si>
  <si>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</si>
  <si>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</si>
  <si>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</si>
  <si>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</si>
  <si>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</si>
  <si>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</si>
  <si>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</si>
  <si>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</si>
  <si>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</si>
  <si>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</si>
  <si>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</si>
  <si>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</si>
  <si>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</si>
  <si>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</si>
  <si>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</si>
  <si>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</si>
  <si>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</si>
  <si>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</si>
  <si>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</si>
  <si>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</si>
  <si>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</si>
  <si>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</si>
  <si>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</si>
  <si>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</si>
  <si>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</si>
  <si>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</si>
  <si>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</si>
  <si>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</si>
  <si>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</si>
  <si>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</si>
  <si>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</si>
  <si>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</si>
  <si>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</si>
  <si>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</si>
  <si>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</si>
  <si>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</si>
  <si>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</si>
  <si>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</si>
  <si>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</si>
  <si>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</si>
  <si>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</si>
  <si>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</si>
  <si>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</si>
  <si>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</si>
  <si>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</si>
  <si>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</si>
  <si>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</si>
  <si>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</si>
  <si>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</si>
  <si>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</si>
  <si>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</si>
  <si>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</si>
  <si>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</si>
  <si>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</si>
  <si>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</si>
  <si>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</si>
  <si>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</si>
  <si>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</si>
  <si>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</si>
  <si>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</si>
  <si>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</si>
  <si>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</si>
  <si>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</si>
  <si>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</si>
  <si>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</si>
  <si>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</si>
  <si>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</si>
  <si>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</si>
  <si>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</si>
  <si>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</si>
  <si>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</si>
  <si>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</si>
  <si>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</si>
  <si>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</si>
  <si>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</si>
  <si>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</si>
  <si>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</si>
  <si>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</si>
  <si>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</si>
  <si>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</si>
  <si>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</si>
  <si>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</si>
  <si>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</si>
  <si>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</si>
  <si>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</si>
  <si>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</si>
  <si>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</si>
  <si>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</si>
  <si>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</si>
  <si>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</si>
  <si>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</si>
  <si>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</si>
  <si>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</si>
  <si>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</si>
  <si>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</si>
  <si>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</si>
  <si>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</si>
  <si>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</si>
  <si>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</si>
  <si>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</si>
  <si>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</si>
  <si>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</si>
  <si>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</si>
  <si>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</si>
  <si>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</si>
  <si>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</si>
  <si>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</si>
  <si>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</si>
  <si>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</si>
  <si>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</si>
  <si>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</si>
  <si>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</si>
  <si>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</si>
  <si>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</si>
  <si>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</si>
  <si>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</si>
  <si>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</si>
  <si>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</si>
  <si>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</si>
  <si>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</si>
  <si>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</si>
  <si>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</si>
  <si>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</si>
  <si>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</si>
  <si>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</si>
  <si>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</si>
  <si>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</si>
  <si>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</si>
  <si>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</si>
  <si>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</si>
  <si>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</si>
  <si>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</si>
  <si>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</si>
  <si>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</si>
  <si>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</si>
  <si>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</si>
  <si>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</si>
  <si>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</si>
  <si>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</si>
  <si>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</si>
  <si>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</si>
  <si>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</si>
  <si>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</si>
  <si>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</si>
  <si>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</si>
  <si>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</si>
  <si>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</si>
  <si>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</si>
  <si>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</si>
  <si>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</si>
  <si>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</si>
  <si>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</si>
  <si>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</si>
  <si>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</si>
  <si>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</si>
  <si>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</si>
  <si>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</si>
  <si>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</si>
  <si>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</si>
  <si>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</si>
  <si>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</si>
  <si>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</si>
  <si>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</si>
  <si>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</si>
  <si>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</si>
  <si>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</si>
  <si>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</si>
  <si>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</si>
  <si>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</si>
  <si>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</si>
  <si>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</si>
  <si>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</si>
  <si>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</si>
  <si>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</si>
  <si>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</si>
  <si>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</si>
  <si>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</si>
  <si>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</si>
  <si>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</si>
  <si>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</si>
  <si>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</si>
  <si>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</si>
  <si>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</si>
  <si>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</si>
  <si>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</si>
  <si>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</si>
  <si>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</si>
  <si>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</si>
  <si>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</si>
  <si>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</si>
  <si>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</si>
  <si>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</si>
  <si>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</si>
  <si>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</si>
  <si>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</si>
  <si>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</si>
  <si>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</si>
  <si>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</si>
  <si>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</si>
  <si>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</si>
  <si>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</si>
  <si>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</si>
  <si>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</si>
  <si>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</si>
  <si>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</si>
  <si>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</si>
  <si>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</si>
  <si>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</si>
  <si>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</si>
  <si>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</si>
  <si>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</si>
  <si>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</si>
  <si>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</si>
  <si>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</si>
  <si>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</si>
  <si>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</si>
  <si>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</si>
  <si>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</si>
  <si>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</si>
  <si>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</si>
  <si>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</si>
  <si>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</si>
  <si>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</si>
  <si>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</si>
  <si>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</si>
  <si>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</si>
  <si>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</si>
  <si>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</si>
  <si>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</si>
  <si>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</si>
  <si>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</si>
  <si>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</si>
  <si>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</si>
  <si>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</si>
  <si>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</si>
  <si>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</si>
  <si>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</si>
  <si>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</si>
  <si>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</si>
  <si>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</si>
  <si>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</si>
  <si>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</si>
  <si>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</si>
  <si>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</si>
  <si>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</si>
  <si>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</si>
  <si>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</si>
  <si>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</si>
  <si>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</si>
  <si>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</si>
  <si>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</si>
  <si>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</si>
  <si>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</si>
  <si>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</si>
  <si>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</si>
  <si>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</si>
  <si>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</si>
  <si>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</si>
  <si>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</si>
  <si>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</si>
  <si>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</si>
  <si>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</si>
  <si>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</si>
  <si>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</si>
  <si>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</si>
  <si>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</si>
  <si>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</si>
  <si>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</si>
  <si>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</si>
  <si>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</si>
  <si>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</si>
  <si>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</si>
  <si>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</si>
  <si>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</si>
  <si>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</si>
  <si>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</si>
  <si>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</si>
  <si>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</si>
  <si>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</si>
  <si>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</si>
  <si>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</si>
  <si>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</si>
  <si>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</si>
  <si>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</si>
  <si>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</si>
  <si>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</si>
  <si>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</si>
  <si>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</si>
  <si>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</si>
  <si>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</si>
  <si>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</si>
  <si>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</si>
  <si>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</si>
  <si>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</si>
  <si>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</si>
  <si>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</si>
  <si>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</si>
  <si>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</si>
  <si>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</si>
  <si>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</si>
  <si>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</si>
  <si>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</si>
  <si>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</si>
  <si>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</si>
  <si>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</si>
  <si>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</si>
  <si>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</si>
  <si>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</si>
  <si>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</si>
  <si>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</si>
  <si>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</si>
  <si>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</si>
  <si>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</si>
  <si>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</si>
  <si>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</si>
  <si>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</si>
  <si>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</si>
  <si>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</si>
  <si>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</si>
  <si>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</si>
  <si>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</si>
  <si>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</si>
  <si>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</si>
  <si>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</si>
  <si>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</si>
  <si>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</si>
  <si>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</si>
  <si>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</si>
  <si>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</si>
  <si>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</si>
  <si>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</si>
  <si>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</si>
  <si>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</si>
  <si>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</si>
  <si>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</si>
  <si>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</si>
  <si>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</si>
  <si>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</si>
  <si>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</si>
  <si>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</si>
  <si>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</si>
  <si>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</si>
  <si>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</si>
  <si>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</si>
  <si>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</si>
  <si>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</si>
  <si>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</si>
  <si>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</si>
  <si>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</si>
  <si>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</si>
  <si>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</si>
  <si>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</si>
  <si>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</si>
  <si>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</si>
  <si>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</si>
  <si>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</si>
  <si>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</si>
  <si>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</si>
  <si>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</si>
  <si>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</si>
  <si>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</si>
  <si>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</si>
  <si>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</si>
  <si>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</si>
  <si>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</si>
  <si>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</si>
  <si>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</si>
  <si>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</si>
  <si>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</si>
  <si>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</si>
  <si>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</si>
  <si>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</si>
  <si>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</si>
  <si>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</si>
  <si>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</si>
  <si>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</si>
  <si>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</si>
  <si>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</si>
  <si>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</si>
  <si>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</si>
  <si>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</si>
  <si>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</si>
  <si>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</si>
  <si>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</si>
  <si>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</si>
  <si>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</si>
  <si>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</si>
  <si>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</si>
  <si>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</si>
  <si>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</si>
  <si>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</si>
  <si>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</si>
  <si>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</si>
  <si>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</si>
  <si>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</si>
  <si>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</si>
  <si>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</si>
  <si>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</si>
  <si>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</si>
  <si>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</si>
  <si>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</si>
  <si>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</si>
  <si>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</si>
  <si>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</si>
  <si>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</si>
  <si>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</si>
  <si>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</si>
  <si>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</si>
  <si>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</si>
  <si>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</si>
  <si>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</si>
  <si>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</si>
  <si>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</si>
  <si>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</si>
  <si>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</si>
  <si>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</si>
  <si>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</si>
  <si>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</si>
  <si>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</si>
  <si>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</si>
  <si>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</si>
  <si>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</si>
  <si>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</si>
  <si>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</si>
  <si>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</si>
  <si>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</si>
  <si>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</si>
  <si>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</si>
  <si>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</si>
  <si>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</si>
  <si>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</si>
  <si>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</si>
  <si>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</si>
  <si>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</si>
  <si>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</si>
  <si>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</si>
  <si>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</si>
  <si>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</si>
  <si>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</si>
  <si>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</si>
  <si>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</si>
  <si>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</si>
  <si>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</si>
  <si>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</si>
  <si>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</si>
  <si>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</si>
  <si>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</si>
  <si>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</si>
  <si>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</si>
  <si>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</si>
  <si>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</si>
  <si>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</si>
  <si>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</si>
  <si>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</si>
  <si>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</si>
  <si>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</si>
  <si>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</si>
  <si>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</si>
  <si>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</si>
  <si>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</si>
  <si>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</si>
  <si>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</si>
  <si>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</si>
  <si>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</si>
  <si>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</si>
  <si>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</si>
  <si>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</si>
  <si>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</si>
  <si>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</si>
  <si>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</si>
  <si>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</si>
  <si>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</si>
  <si>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</si>
  <si>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</si>
  <si>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</si>
  <si>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</si>
  <si>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</si>
  <si>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</si>
  <si>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</si>
  <si>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</si>
  <si>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</si>
  <si>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</si>
  <si>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</si>
  <si>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</si>
  <si>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</si>
  <si>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</si>
  <si>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</si>
  <si>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</si>
  <si>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</si>
  <si>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</si>
  <si>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</si>
  <si>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</si>
  <si>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</si>
  <si>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</si>
  <si>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</si>
  <si>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</si>
  <si>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</si>
  <si>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</si>
  <si>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</si>
  <si>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</si>
  <si>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</si>
  <si>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</si>
  <si>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</si>
  <si>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</si>
  <si>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</si>
  <si>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</si>
  <si>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</si>
  <si>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</si>
  <si>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</si>
  <si>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</si>
  <si>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</si>
  <si>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</si>
  <si>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</si>
  <si>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</si>
  <si>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</si>
  <si>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</si>
  <si>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</si>
  <si>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</si>
  <si>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</si>
  <si>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</si>
  <si>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</si>
  <si>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</si>
  <si>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</si>
  <si>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</si>
  <si>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</si>
  <si>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</si>
  <si>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</si>
  <si>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</si>
  <si>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</si>
  <si>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</si>
  <si>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</si>
  <si>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</si>
  <si>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</si>
  <si>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</si>
  <si>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</si>
  <si>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</si>
  <si>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</si>
  <si>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</si>
  <si>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</si>
  <si>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</si>
  <si>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</si>
  <si>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</si>
  <si>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</si>
  <si>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</si>
  <si>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</si>
  <si>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</si>
  <si>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</si>
  <si>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</si>
  <si>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</si>
  <si>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</si>
  <si>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</si>
  <si>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</si>
  <si>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</si>
  <si>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</si>
  <si>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</si>
  <si>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</si>
  <si>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</si>
  <si>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</si>
  <si>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</si>
  <si>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</si>
  <si>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</si>
  <si>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</si>
  <si>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</si>
  <si>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</si>
  <si>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</si>
  <si>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</si>
  <si>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</si>
  <si>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</si>
  <si>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</si>
  <si>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</si>
  <si>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</si>
  <si>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</si>
  <si>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</si>
  <si>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</si>
  <si>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</si>
  <si>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</si>
  <si>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</si>
  <si>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</si>
  <si>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</si>
  <si>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</si>
  <si>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</si>
  <si>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</si>
  <si>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</si>
  <si>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</si>
  <si>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</si>
  <si>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</si>
  <si>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</si>
  <si>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</si>
  <si>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</si>
  <si>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</si>
  <si>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</si>
  <si>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</si>
  <si>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</si>
  <si>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</si>
  <si>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</si>
  <si>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</si>
  <si>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</si>
  <si>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</si>
  <si>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</si>
  <si>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</si>
  <si>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</si>
  <si>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</si>
  <si>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</si>
  <si>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</si>
  <si>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</si>
  <si>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</si>
  <si>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</si>
  <si>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</si>
  <si>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</si>
  <si>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</si>
  <si>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</si>
  <si>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</si>
  <si>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</si>
  <si>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</si>
  <si>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</si>
  <si>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</si>
  <si>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</si>
  <si>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</si>
  <si>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</si>
  <si>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</si>
  <si>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</si>
  <si>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</si>
  <si>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</si>
  <si>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</si>
  <si>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</si>
  <si>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</si>
  <si>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</si>
  <si>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</si>
  <si>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</si>
  <si>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</si>
  <si>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</si>
  <si>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</si>
  <si>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</si>
  <si>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</si>
  <si>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</si>
  <si>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</si>
  <si>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</si>
  <si>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</si>
  <si>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</si>
  <si>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</si>
  <si>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</si>
  <si>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</si>
  <si>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</si>
  <si>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</si>
  <si>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</si>
  <si>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</si>
  <si>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</si>
  <si>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</si>
  <si>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</si>
  <si>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</si>
  <si>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</si>
  <si>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</si>
  <si>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</si>
  <si>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</si>
  <si>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</si>
  <si>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</si>
  <si>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</si>
  <si>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</si>
  <si>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</si>
  <si>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</si>
  <si>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</si>
  <si>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</si>
  <si>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</si>
  <si>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</si>
  <si>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</si>
  <si>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</si>
  <si>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</si>
  <si>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</si>
  <si>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</si>
  <si>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</si>
  <si>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</si>
  <si>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</si>
  <si>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</si>
  <si>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</si>
  <si>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</si>
  <si>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</si>
  <si>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</si>
  <si>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</si>
  <si>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</si>
  <si>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</si>
  <si>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</si>
  <si>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</si>
  <si>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</si>
  <si>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</si>
  <si>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</si>
  <si>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</si>
  <si>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</si>
  <si>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</si>
  <si>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</si>
  <si>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</si>
  <si>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</si>
  <si>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</si>
  <si>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</si>
  <si>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</si>
  <si>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</si>
  <si>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</si>
  <si>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</si>
  <si>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</si>
  <si>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</si>
  <si>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</si>
  <si>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</si>
  <si>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</si>
  <si>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</si>
  <si>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</si>
  <si>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</si>
  <si>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</si>
  <si>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</si>
  <si>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</si>
  <si>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</si>
  <si>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</si>
  <si>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</si>
  <si>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</si>
  <si>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</si>
  <si>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</si>
  <si>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</si>
  <si>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</si>
  <si>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</si>
  <si>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</si>
  <si>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</si>
  <si>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</si>
  <si>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</si>
  <si>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</si>
  <si>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</si>
  <si>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</si>
  <si>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</si>
  <si>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</si>
  <si>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</si>
  <si>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</si>
  <si>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</si>
  <si>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</si>
  <si>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</si>
  <si>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</si>
  <si>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</si>
  <si>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</si>
  <si>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</si>
  <si>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</si>
  <si>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</si>
  <si>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</si>
  <si>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</si>
  <si>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</si>
  <si>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</si>
  <si>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</si>
  <si>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</si>
  <si>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</si>
  <si>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</si>
  <si>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</si>
  <si>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</si>
  <si>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</si>
  <si>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</si>
  <si>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</si>
  <si>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</si>
  <si>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</si>
  <si>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</si>
  <si>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</si>
  <si>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</si>
  <si>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</si>
  <si>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</si>
  <si>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</si>
  <si>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</si>
  <si>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</si>
  <si>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</si>
  <si>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</si>
  <si>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</si>
  <si>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</si>
  <si>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</si>
  <si>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</si>
  <si>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</si>
  <si>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</si>
  <si>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</si>
  <si>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</si>
  <si>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</si>
  <si>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</si>
  <si>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</si>
  <si>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</si>
  <si>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</si>
  <si>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</si>
  <si>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</si>
  <si>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</si>
  <si>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</si>
  <si>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</si>
  <si>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</si>
  <si>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</si>
  <si>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</si>
  <si>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</si>
  <si>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</si>
  <si>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</si>
  <si>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</si>
  <si>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</si>
  <si>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</si>
  <si>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</si>
  <si>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</si>
  <si>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</si>
  <si>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</si>
  <si>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</si>
  <si>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</si>
  <si>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</si>
  <si>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</si>
  <si>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</si>
  <si>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</si>
  <si>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</si>
  <si>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</si>
  <si>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</si>
  <si>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</si>
  <si>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</si>
  <si>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</si>
  <si>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</si>
  <si>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</si>
  <si>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</si>
  <si>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</si>
  <si>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</si>
  <si>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</si>
  <si>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</si>
  <si>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</si>
  <si>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</si>
  <si>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</si>
  <si>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</si>
  <si>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</si>
  <si>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</si>
  <si>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</si>
  <si>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</si>
  <si>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</si>
  <si>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</si>
  <si>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</si>
  <si>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</si>
  <si>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</si>
  <si>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</si>
  <si>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</si>
  <si>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</si>
  <si>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</si>
  <si>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</si>
  <si>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</si>
  <si>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</si>
  <si>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</si>
  <si>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</si>
  <si>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</si>
  <si>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</si>
  <si>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</si>
  <si>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</si>
  <si>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</si>
  <si>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</si>
  <si>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</si>
  <si>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</si>
  <si>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</si>
  <si>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</si>
  <si>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</si>
  <si>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</si>
  <si>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</si>
  <si>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</si>
  <si>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</si>
  <si>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</si>
  <si>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</si>
  <si>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</si>
  <si>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</si>
  <si>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</si>
  <si>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</si>
  <si>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</si>
  <si>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</si>
  <si>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</si>
  <si>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</si>
  <si>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</si>
  <si>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</si>
  <si>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</si>
  <si>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</si>
  <si>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</si>
  <si>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</si>
  <si>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</si>
  <si>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</si>
  <si>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</si>
  <si>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</si>
  <si>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</si>
  <si>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</si>
  <si>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</si>
  <si>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</si>
  <si>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</si>
  <si>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</si>
  <si>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</si>
  <si>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</si>
  <si>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</si>
  <si>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</si>
  <si>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</si>
  <si>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</si>
  <si>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</si>
  <si>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</si>
  <si>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</si>
  <si>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</si>
  <si>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</si>
  <si>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</si>
  <si>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</si>
  <si>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</si>
  <si>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</si>
  <si>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</si>
  <si>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</si>
  <si>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</si>
  <si>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</si>
  <si>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</si>
  <si>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</si>
  <si>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</si>
  <si>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</si>
  <si>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</si>
  <si>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</si>
  <si>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</si>
  <si>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</si>
  <si>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</si>
  <si>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</si>
  <si>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</si>
  <si>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</si>
  <si>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</si>
  <si>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</si>
  <si>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</si>
  <si>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</si>
  <si>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</si>
  <si>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</si>
  <si>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</si>
  <si>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</si>
  <si>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</si>
  <si>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</si>
  <si>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</si>
  <si>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</si>
  <si>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</si>
  <si>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</si>
  <si>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</si>
  <si>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</si>
  <si>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</si>
  <si>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</si>
  <si>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</si>
  <si>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</si>
  <si>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</si>
  <si>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</si>
  <si>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</si>
  <si>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</si>
  <si>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</si>
  <si>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</si>
  <si>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</si>
  <si>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</si>
  <si>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</si>
  <si>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</si>
  <si>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</si>
  <si>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</si>
  <si>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</si>
  <si>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</si>
  <si>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</si>
  <si>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</si>
  <si>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</si>
  <si>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</si>
  <si>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</si>
  <si>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</si>
  <si>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</si>
  <si>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</si>
  <si>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</si>
  <si>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</si>
  <si>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</si>
  <si>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</si>
  <si>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</si>
  <si>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</si>
  <si>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</si>
  <si>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</si>
  <si>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</si>
  <si>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</si>
  <si>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</si>
  <si>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</si>
  <si>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</si>
  <si>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</si>
  <si>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</si>
  <si>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</si>
  <si>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</si>
  <si>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</si>
  <si>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</si>
  <si>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</si>
  <si>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</si>
  <si>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</si>
  <si>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</si>
  <si>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</si>
  <si>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</si>
  <si>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</si>
  <si>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</si>
  <si>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</si>
  <si>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</si>
  <si>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</si>
  <si>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</si>
  <si>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</si>
  <si>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</si>
  <si>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</si>
  <si>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</si>
  <si>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</si>
  <si>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</si>
  <si>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</si>
  <si>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</si>
  <si>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</si>
  <si>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</si>
  <si>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</si>
  <si>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</si>
  <si>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</si>
  <si>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</si>
  <si>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</si>
  <si>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</si>
  <si>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</si>
  <si>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</si>
  <si>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</si>
  <si>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</si>
  <si>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</si>
  <si>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</si>
  <si>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</si>
  <si>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</si>
  <si>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</si>
  <si>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</si>
  <si>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</si>
  <si>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</si>
  <si>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</si>
  <si>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</si>
  <si>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</si>
  <si>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</si>
  <si>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</si>
  <si>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</si>
  <si>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</si>
  <si>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</si>
  <si>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</si>
  <si>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</si>
  <si>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</si>
  <si>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</si>
  <si>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</si>
  <si>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</si>
  <si>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</si>
  <si>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</si>
  <si>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</si>
  <si>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</si>
  <si>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</si>
  <si>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</si>
  <si>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</si>
  <si>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</si>
  <si>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</si>
  <si>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</si>
  <si>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</si>
  <si>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</si>
  <si>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</si>
  <si>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</si>
  <si>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</si>
  <si>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</si>
  <si>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</si>
  <si>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</si>
  <si>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</si>
  <si>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</si>
  <si>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</si>
  <si>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</si>
  <si>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</si>
  <si>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</si>
  <si>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</si>
  <si>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</si>
  <si>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</si>
  <si>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</si>
  <si>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</si>
  <si>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</si>
  <si>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</si>
  <si>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</si>
  <si>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</si>
  <si>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</si>
  <si>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</si>
  <si>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</si>
  <si>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</si>
  <si>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</si>
  <si>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</si>
  <si>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</si>
  <si>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</si>
  <si>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</si>
  <si>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</si>
  <si>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</si>
  <si>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</si>
  <si>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</si>
  <si>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</si>
  <si>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</si>
  <si>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</si>
  <si>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</si>
  <si>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</si>
  <si>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</si>
  <si>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</si>
  <si>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</si>
  <si>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</si>
  <si>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</si>
  <si>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</si>
  <si>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</si>
  <si>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</si>
  <si>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</si>
  <si>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</si>
  <si>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</si>
  <si>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</si>
  <si>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</si>
  <si>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</si>
  <si>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</si>
  <si>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</si>
  <si>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</si>
  <si>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</si>
  <si>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</si>
  <si>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</si>
  <si>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</si>
  <si>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</si>
  <si>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</si>
  <si>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</si>
  <si>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</si>
  <si>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</si>
  <si>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</si>
  <si>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</si>
  <si>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</si>
  <si>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</si>
  <si>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</si>
  <si>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</si>
  <si>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</si>
  <si>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</si>
  <si>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</si>
  <si>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</si>
  <si>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</si>
  <si>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</si>
  <si>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</si>
  <si>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</si>
  <si>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</si>
  <si>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</si>
  <si>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</si>
  <si>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</si>
  <si>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</si>
  <si>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</si>
  <si>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</si>
  <si>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</si>
  <si>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</si>
  <si>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</si>
  <si>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</si>
  <si>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</si>
  <si>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</si>
  <si>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</si>
  <si>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</si>
  <si>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</si>
  <si>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</si>
  <si>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</si>
  <si>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</si>
  <si>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</si>
  <si>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</si>
  <si>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</si>
  <si>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</si>
  <si>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</si>
  <si>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</si>
  <si>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</si>
  <si>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</si>
  <si>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</si>
  <si>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</si>
  <si>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</si>
  <si>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</si>
  <si>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</si>
  <si>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</si>
  <si>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</si>
  <si>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</si>
  <si>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</si>
  <si>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</si>
  <si>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</si>
  <si>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</si>
  <si>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</si>
  <si>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</si>
  <si>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</si>
  <si>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</si>
  <si>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</si>
  <si>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</si>
  <si>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</si>
  <si>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</si>
  <si>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</si>
  <si>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</si>
  <si>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</si>
  <si>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</si>
  <si>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</si>
  <si>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</si>
  <si>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</si>
  <si>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</si>
  <si>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</si>
  <si>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</si>
  <si>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</si>
  <si>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</si>
  <si>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</si>
  <si>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</si>
  <si>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</si>
  <si>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</si>
  <si>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</si>
  <si>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</si>
  <si>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</si>
  <si>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</si>
  <si>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</si>
  <si>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</si>
  <si>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</si>
  <si>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</si>
  <si>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</si>
  <si>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</si>
  <si>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</si>
  <si>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</si>
  <si>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</si>
  <si>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</si>
  <si>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</si>
  <si>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</si>
  <si>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</si>
  <si>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</si>
  <si>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</si>
  <si>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</si>
  <si>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</si>
  <si>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</si>
  <si>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</si>
  <si>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</si>
  <si>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</si>
  <si>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</si>
  <si>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</si>
  <si>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</si>
  <si>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</si>
  <si>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</si>
  <si>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</si>
  <si>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</si>
  <si>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</si>
  <si>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</si>
  <si>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</si>
  <si>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</si>
  <si>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</si>
  <si>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</si>
  <si>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</si>
  <si>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</si>
  <si>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</si>
  <si>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</si>
  <si>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</si>
  <si>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</si>
  <si>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</si>
  <si>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</si>
  <si>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</si>
  <si>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</si>
  <si>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</si>
  <si>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</si>
  <si>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</si>
  <si>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</si>
  <si>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</si>
  <si>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</si>
  <si>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</si>
  <si>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</si>
  <si>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</si>
  <si>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</si>
  <si>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</si>
  <si>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</si>
  <si>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</si>
  <si>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</si>
  <si>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</si>
  <si>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</si>
  <si>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</si>
  <si>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</si>
  <si>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</si>
  <si>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</si>
  <si>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</si>
  <si>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</si>
  <si>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</si>
  <si>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</si>
  <si>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</si>
  <si>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</si>
  <si>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</si>
  <si>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</si>
  <si>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</si>
  <si>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</si>
  <si>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</si>
  <si>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</si>
  <si>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</si>
  <si>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</si>
  <si>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</si>
  <si>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</si>
  <si>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</si>
  <si>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</si>
  <si>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</si>
  <si>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</si>
  <si>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</si>
  <si>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</si>
  <si>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</si>
  <si>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</si>
  <si>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</si>
  <si>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</si>
  <si>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</si>
  <si>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</si>
  <si>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</si>
  <si>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</si>
  <si>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</si>
  <si>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</si>
  <si>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</si>
  <si>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</si>
  <si>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</si>
  <si>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</si>
  <si>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</si>
  <si>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</si>
  <si>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</si>
  <si>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</si>
  <si>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</si>
  <si>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</si>
  <si>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</si>
  <si>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</si>
  <si>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</si>
  <si>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</si>
  <si>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</si>
  <si>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</si>
  <si>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</si>
  <si>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</si>
  <si>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</si>
  <si>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</si>
  <si>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</si>
  <si>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</si>
  <si>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</si>
  <si>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</si>
  <si>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</si>
  <si>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</si>
  <si>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</si>
  <si>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</si>
  <si>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</si>
  <si>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</si>
  <si>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</si>
  <si>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</si>
  <si>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</si>
  <si>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</si>
  <si>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</si>
  <si>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</si>
  <si>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</si>
  <si>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</si>
  <si>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</si>
  <si>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</si>
  <si>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</si>
  <si>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</si>
  <si>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</si>
  <si>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</si>
  <si>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</si>
  <si>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</si>
  <si>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</si>
  <si>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</si>
  <si>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</si>
  <si>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</si>
  <si>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</si>
  <si>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</si>
  <si>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</si>
  <si>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</si>
  <si>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</si>
  <si>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</si>
  <si>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</si>
  <si>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</si>
  <si>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</si>
  <si>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</si>
  <si>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</si>
  <si>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</si>
  <si>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</si>
  <si>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</si>
  <si>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</si>
  <si>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</si>
  <si>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</si>
  <si>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</si>
  <si>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</si>
  <si>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</si>
  <si>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</si>
  <si>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</si>
  <si>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</si>
  <si>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</si>
  <si>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</si>
  <si>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</si>
  <si>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</si>
  <si>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</si>
  <si>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</si>
  <si>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</si>
  <si>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</si>
  <si>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</si>
  <si>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</si>
  <si>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</si>
  <si>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</si>
  <si>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</si>
  <si>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</si>
  <si>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</si>
  <si>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</si>
  <si>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</si>
  <si>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</si>
  <si>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</si>
  <si>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</si>
  <si>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</si>
  <si>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</si>
  <si>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</si>
  <si>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</si>
  <si>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</si>
  <si>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</si>
  <si>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</si>
  <si>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</si>
  <si>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</si>
  <si>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</si>
  <si>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</si>
  <si>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</si>
  <si>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</si>
  <si>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</si>
  <si>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</si>
  <si>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</si>
  <si>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</si>
  <si>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</si>
  <si>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</si>
  <si>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</si>
  <si>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</si>
  <si>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</si>
  <si>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</si>
  <si>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</si>
  <si>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</si>
  <si>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</si>
  <si>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</si>
  <si>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</si>
  <si>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</si>
  <si>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</si>
  <si>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</si>
  <si>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</si>
  <si>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</si>
  <si>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</si>
  <si>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</si>
  <si>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</si>
  <si>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</si>
  <si>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</si>
  <si>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</si>
  <si>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</si>
  <si>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</si>
  <si>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</si>
  <si>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</si>
  <si>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</si>
  <si>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</si>
  <si>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</si>
  <si>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</si>
  <si>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</si>
  <si>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</si>
  <si>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</si>
  <si>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</si>
  <si>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</si>
  <si>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</si>
  <si>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</si>
  <si>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</si>
  <si>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</si>
  <si>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</si>
  <si>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</si>
  <si>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</si>
  <si>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</si>
  <si>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</si>
  <si>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</si>
  <si>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</si>
  <si>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</si>
  <si>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</si>
  <si>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</si>
  <si>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</si>
  <si>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</si>
  <si>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</si>
  <si>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</si>
  <si>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</si>
  <si>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</si>
  <si>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</si>
  <si>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</si>
  <si>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</si>
  <si>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</si>
  <si>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</si>
  <si>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</si>
  <si>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</si>
  <si>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</si>
  <si>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</si>
  <si>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</si>
  <si>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</si>
  <si>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</si>
  <si>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</si>
  <si>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</si>
  <si>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</si>
  <si>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</si>
  <si>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</si>
  <si>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</si>
  <si>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</si>
  <si>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</si>
  <si>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</si>
  <si>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</si>
  <si>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</si>
  <si>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</si>
  <si>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</si>
  <si>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</si>
  <si>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</si>
  <si>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</si>
  <si>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</si>
  <si>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</si>
  <si>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</si>
  <si>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</si>
  <si>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</si>
  <si>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</si>
  <si>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</si>
  <si>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</si>
  <si>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</si>
  <si>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</si>
  <si>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</si>
  <si>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</si>
  <si>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</si>
  <si>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</si>
  <si>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</si>
  <si>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</si>
  <si>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</si>
  <si>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</si>
  <si>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</si>
  <si>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</si>
  <si>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</si>
  <si>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</si>
  <si>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</si>
  <si>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</si>
  <si>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</si>
  <si>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</si>
  <si>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</si>
  <si>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</si>
  <si>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</si>
  <si>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</si>
  <si>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</si>
  <si>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</si>
  <si>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</si>
  <si>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</si>
  <si>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</si>
  <si>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</si>
  <si>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</si>
  <si>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</si>
  <si>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</si>
  <si>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</si>
  <si>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</si>
  <si>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</si>
  <si>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</si>
  <si>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</si>
  <si>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</si>
  <si>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</si>
  <si>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</si>
  <si>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</si>
  <si>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</si>
  <si>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</si>
  <si>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</si>
  <si>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</si>
  <si>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</si>
  <si>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</si>
  <si>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</si>
  <si>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</si>
  <si>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</si>
  <si>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</si>
  <si>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</si>
  <si>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</si>
  <si>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</si>
  <si>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</si>
  <si>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</si>
  <si>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</si>
  <si>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</si>
  <si>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</si>
  <si>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</si>
  <si>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</si>
  <si>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</si>
  <si>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</si>
  <si>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</si>
  <si>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</si>
  <si>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</si>
  <si>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</si>
  <si>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</si>
  <si>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</si>
  <si>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</si>
  <si>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</si>
  <si>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</si>
  <si>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</si>
  <si>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</si>
  <si>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</si>
  <si>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</si>
  <si>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</si>
  <si>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</si>
  <si>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</si>
  <si>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</si>
  <si>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</si>
  <si>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</si>
  <si>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</si>
  <si>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</si>
  <si>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</si>
  <si>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</si>
  <si>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</si>
  <si>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</si>
  <si>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</si>
  <si>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</si>
  <si>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</si>
  <si>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</si>
  <si>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</si>
  <si>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</si>
  <si>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</si>
  <si>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</si>
  <si>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</si>
  <si>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</si>
  <si>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</si>
  <si>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</si>
  <si>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</si>
  <si>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</si>
  <si>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</si>
  <si>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</si>
  <si>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</si>
  <si>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</si>
  <si>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</si>
  <si>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</si>
  <si>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</si>
  <si>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</si>
  <si>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</si>
  <si>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</si>
  <si>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</si>
  <si>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</si>
  <si>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</si>
  <si>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</si>
  <si>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</si>
  <si>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</si>
  <si>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</si>
  <si>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</si>
  <si>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</si>
  <si>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</si>
  <si>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</si>
  <si>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</si>
  <si>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</si>
  <si>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</si>
  <si>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</si>
  <si>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</si>
  <si>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</si>
  <si>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</si>
  <si>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</si>
  <si>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</si>
  <si>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</si>
  <si>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</si>
  <si>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</si>
  <si>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</si>
  <si>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</si>
  <si>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</si>
  <si>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</si>
  <si>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</si>
  <si>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</si>
  <si>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</si>
  <si>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</si>
  <si>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</si>
  <si>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</si>
  <si>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</si>
  <si>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</si>
  <si>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</si>
  <si>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</si>
  <si>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</si>
  <si>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</si>
  <si>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</si>
  <si>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</si>
  <si>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</si>
  <si>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</si>
  <si>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</si>
  <si>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</si>
  <si>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</si>
  <si>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</si>
  <si>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</si>
  <si>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</si>
  <si>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</si>
  <si>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</si>
  <si>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</si>
  <si>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</si>
  <si>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</si>
  <si>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</si>
  <si>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</si>
  <si>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</si>
  <si>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</si>
  <si>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</si>
  <si>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</si>
  <si>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</si>
  <si>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</si>
  <si>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</si>
  <si>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</si>
  <si>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</si>
  <si>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</si>
  <si>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</si>
  <si>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</si>
  <si>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</si>
  <si>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</si>
  <si>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</si>
  <si>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</si>
  <si>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</si>
  <si>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</si>
  <si>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</si>
  <si>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</si>
  <si>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</si>
  <si>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</si>
  <si>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</si>
  <si>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</si>
  <si>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</si>
  <si>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</si>
  <si>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</si>
  <si>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</si>
  <si>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</si>
  <si>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</si>
  <si>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</si>
  <si>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</si>
  <si>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</si>
  <si>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</si>
  <si>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</si>
  <si>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</si>
  <si>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</si>
  <si>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</si>
  <si>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</si>
  <si>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</si>
  <si>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</si>
  <si>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</si>
  <si>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</si>
  <si>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</si>
  <si>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</si>
  <si>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</si>
  <si>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</si>
  <si>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</si>
  <si>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</si>
  <si>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</si>
  <si>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</si>
  <si>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</si>
  <si>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</si>
  <si>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</si>
  <si>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</si>
  <si>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</si>
  <si>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</si>
  <si>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</si>
  <si>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</si>
  <si>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</si>
  <si>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</si>
  <si>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</si>
  <si>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</si>
  <si>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</si>
  <si>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</si>
  <si>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</si>
  <si>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</si>
  <si>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</si>
  <si>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</si>
  <si>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</si>
  <si>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</si>
  <si>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</si>
  <si>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</si>
  <si>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</si>
  <si>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</si>
  <si>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</si>
  <si>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</si>
  <si>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</si>
  <si>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</si>
  <si>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</si>
  <si>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</si>
  <si>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</si>
  <si>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</si>
  <si>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</si>
  <si>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</si>
  <si>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</si>
  <si>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</si>
  <si>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</si>
  <si>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</si>
  <si>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</si>
  <si>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</si>
  <si>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</si>
  <si>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</si>
  <si>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</si>
  <si>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</si>
  <si>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</si>
  <si>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</si>
  <si>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</si>
  <si>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</si>
  <si>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</si>
  <si>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</si>
  <si>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</si>
  <si>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</si>
  <si>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</si>
  <si>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</si>
  <si>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</si>
  <si>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</si>
  <si>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</si>
  <si>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</si>
  <si>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</si>
  <si>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</si>
  <si>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</si>
  <si>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</si>
  <si>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</si>
  <si>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</si>
  <si>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</si>
  <si>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</si>
  <si>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</si>
  <si>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</si>
  <si>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</si>
  <si>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</si>
  <si>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</si>
  <si>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</si>
  <si>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</si>
  <si>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</si>
  <si>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</si>
  <si>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</si>
  <si>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</si>
  <si>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</si>
  <si>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</si>
  <si>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</si>
  <si>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</si>
  <si>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</si>
  <si>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</si>
  <si>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</si>
  <si>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</si>
  <si>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</si>
  <si>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</si>
  <si>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</si>
  <si>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</si>
  <si>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</si>
  <si>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</si>
  <si>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</si>
  <si>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</si>
  <si>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</si>
  <si>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</si>
  <si>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</si>
  <si>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</si>
  <si>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</si>
  <si>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</si>
  <si>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</si>
  <si>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</si>
  <si>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</si>
  <si>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</si>
  <si>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</si>
  <si>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</si>
  <si>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</si>
  <si>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</si>
  <si>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</si>
  <si>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</si>
  <si>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</si>
  <si>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</si>
  <si>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</si>
  <si>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</si>
  <si>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</si>
  <si>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</si>
  <si>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</si>
  <si>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</si>
  <si>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</si>
  <si>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</si>
  <si>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</si>
  <si>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</si>
  <si>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</si>
  <si>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</si>
  <si>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</si>
  <si>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</si>
  <si>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</si>
  <si>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</si>
  <si>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</si>
  <si>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</si>
  <si>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</si>
  <si>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</si>
  <si>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</si>
  <si>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</si>
  <si>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</si>
  <si>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</si>
  <si>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</si>
  <si>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</si>
  <si>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</si>
  <si>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</si>
  <si>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</si>
  <si>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</si>
  <si>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</si>
  <si>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</si>
  <si>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</si>
  <si>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</si>
  <si>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</si>
  <si>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</si>
  <si>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</si>
  <si>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</si>
  <si>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</si>
  <si>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</si>
  <si>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</si>
  <si>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</si>
  <si>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</si>
  <si>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</si>
  <si>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</si>
  <si>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</si>
  <si>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</si>
  <si>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</si>
  <si>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</si>
  <si>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</si>
  <si>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</si>
  <si>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</si>
  <si>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</si>
  <si>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</si>
  <si>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</si>
  <si>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</si>
  <si>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</si>
  <si>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</si>
  <si>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</si>
  <si>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</si>
  <si>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</si>
  <si>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</si>
  <si>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</si>
  <si>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</si>
  <si>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</si>
  <si>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</si>
  <si>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</si>
  <si>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</si>
  <si>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</si>
  <si>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</si>
  <si>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</si>
  <si>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</si>
  <si>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</si>
  <si>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</si>
  <si>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</si>
  <si>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</si>
  <si>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</si>
  <si>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</si>
  <si>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</si>
  <si>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</si>
  <si>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</si>
  <si>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</si>
  <si>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</si>
  <si>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</si>
  <si>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</si>
  <si>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</si>
  <si>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</si>
  <si>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</si>
  <si>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</si>
  <si>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</si>
  <si>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</si>
  <si>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</si>
  <si>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</si>
  <si>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</si>
  <si>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</si>
  <si>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</si>
  <si>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</si>
  <si>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</si>
  <si>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</si>
  <si>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</si>
  <si>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</si>
  <si>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</si>
  <si>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</si>
  <si>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</si>
  <si>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</si>
  <si>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</si>
  <si>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</si>
  <si>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</si>
  <si>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</si>
  <si>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</si>
  <si>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</si>
  <si>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</si>
  <si>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</si>
  <si>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</si>
  <si>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</si>
  <si>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</si>
  <si>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</si>
  <si>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</si>
  <si>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</si>
  <si>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</si>
  <si>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</si>
  <si>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</si>
  <si>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</si>
  <si>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</si>
  <si>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</si>
  <si>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</si>
  <si>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</si>
  <si>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</si>
  <si>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</si>
  <si>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</si>
  <si>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</si>
  <si>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</si>
  <si>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</si>
  <si>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</si>
  <si>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</si>
  <si>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</si>
  <si>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</si>
  <si>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</si>
  <si>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</si>
  <si>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</si>
  <si>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</si>
  <si>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</si>
  <si>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</si>
  <si>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</si>
  <si>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</si>
  <si>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</si>
  <si>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</si>
  <si>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</si>
  <si>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</si>
  <si>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</si>
  <si>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</si>
  <si>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</si>
  <si>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</si>
  <si>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</si>
  <si>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</si>
  <si>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</si>
  <si>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</si>
  <si>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</si>
  <si>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</si>
  <si>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</si>
  <si>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</si>
  <si>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</si>
  <si>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</si>
  <si>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</si>
  <si>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</si>
  <si>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</si>
  <si>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</si>
  <si>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</si>
  <si>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</si>
  <si>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</si>
  <si>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</si>
  <si>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</si>
  <si>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</si>
  <si>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</si>
  <si>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</si>
  <si>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</si>
  <si>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</si>
  <si>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</si>
  <si>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</si>
  <si>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</si>
  <si>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</si>
  <si>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</si>
  <si>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</si>
  <si>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</si>
  <si>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</si>
  <si>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</si>
  <si>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</si>
  <si>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</si>
  <si>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</si>
  <si>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</si>
  <si>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</si>
  <si>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</si>
  <si>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</si>
  <si>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</si>
  <si>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</si>
  <si>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</si>
  <si>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</si>
  <si>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</si>
  <si>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</si>
  <si>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</si>
  <si>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</si>
  <si>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</si>
  <si>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</si>
  <si>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</si>
  <si>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</si>
  <si>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</si>
  <si>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</si>
  <si>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</si>
  <si>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</si>
  <si>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</si>
  <si>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</si>
  <si>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</si>
  <si>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</si>
  <si>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</si>
  <si>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</si>
  <si>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</si>
  <si>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</si>
  <si>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</si>
  <si>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</si>
  <si>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</si>
  <si>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</si>
  <si>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</si>
  <si>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</si>
  <si>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</si>
  <si>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</si>
  <si>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</si>
  <si>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</si>
  <si>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</si>
  <si>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</si>
  <si>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</si>
  <si>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</si>
  <si>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</si>
  <si>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</si>
  <si>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</si>
  <si>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</si>
  <si>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</si>
  <si>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</si>
  <si>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</si>
  <si>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</si>
  <si>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</si>
  <si>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</si>
  <si>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</si>
  <si>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</si>
  <si>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</si>
  <si>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</si>
  <si>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</si>
  <si>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</si>
  <si>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</si>
  <si>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</si>
  <si>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</si>
  <si>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</si>
  <si>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</si>
  <si>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</si>
  <si>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</si>
  <si>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</si>
  <si>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</si>
  <si>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</si>
  <si>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</si>
  <si>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</si>
  <si>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</si>
  <si>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</si>
  <si>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</si>
  <si>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</si>
  <si>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</si>
  <si>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</si>
  <si>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</si>
  <si>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</si>
  <si>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</si>
  <si>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</si>
  <si>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</si>
  <si>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</si>
  <si>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</si>
  <si>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</si>
  <si>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</si>
  <si>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</si>
  <si>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</si>
  <si>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</si>
  <si>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</si>
  <si>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</si>
  <si>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</si>
  <si>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</si>
  <si>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</si>
  <si>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</si>
  <si>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</si>
  <si>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</si>
  <si>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</si>
  <si>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</si>
  <si>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</si>
  <si>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</si>
  <si>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</si>
  <si>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</si>
  <si>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</si>
  <si>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</si>
  <si>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</si>
  <si>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Goal</t>
  </si>
  <si>
    <t>Pledged</t>
  </si>
  <si>
    <t>Successful</t>
  </si>
  <si>
    <t>Failed</t>
  </si>
  <si>
    <t>Mean Goal</t>
  </si>
  <si>
    <t>Median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</si>
  <si>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</si>
  <si>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</si>
  <si>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</si>
  <si>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</si>
  <si>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</si>
  <si>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</si>
  <si>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 xml:space="preserve">Standard Deviation of Pledged </t>
  </si>
  <si>
    <t xml:space="preserve">Upper Quartile of Pledged </t>
  </si>
  <si>
    <t xml:space="preserve">Lower Quartile of Pledged </t>
  </si>
  <si>
    <t xml:space="preserve">IQR of Pledged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</si>
  <si>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</si>
  <si>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</si>
  <si>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</si>
  <si>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</si>
  <si>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</si>
  <si>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</si>
  <si>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</si>
  <si>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</si>
  <si>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</si>
  <si>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</si>
  <si>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</si>
  <si>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</si>
  <si>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</si>
  <si>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</si>
  <si>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</si>
  <si>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</si>
  <si>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</si>
  <si>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</si>
  <si>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</si>
  <si>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Pledged </t>
  </si>
  <si>
    <t>Less Than 1000</t>
  </si>
  <si>
    <t>1000 to 9999</t>
  </si>
  <si>
    <t>10000 to 99999</t>
  </si>
  <si>
    <t>Greater than 100000</t>
  </si>
  <si>
    <t xml:space="preserve">Number of US Rock Campaigns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</si>
</sst>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Border="1"/>
    <xf numFmtId="0" fontId="1" fillId="0" borderId="0" xfId="0" applyFont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Fill="1" applyBorder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65" fontId="1" fillId="0" borderId="0" xfId="0" applyNumberFormat="1" applyFont="1"/>
  </cellXfs>
  <cellStyles count="1">
    <cellStyle name="Normal" xfId="0" builtinId="0"/>
  </cellStyles>
  <dxfs count="2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Category Statistics Outcomes</a:t>
            </a:r>
          </a:p>
          <a:p>
            <a:pPr>
              <a:defRPr/>
            </a:pPr>
            <a:endParaRPr lang="en-CA"/>
          </a:p>
        </c:rich>
      </c:tx>
      <c:layout>
        <c:manualLayout>
          <c:xMode val="edge"/>
          <c:yMode val="edge"/>
          <c:x val="0.31728057986559732"/>
          <c:y val="7.45244644239086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75-41EE-9607-E55B404ECC0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75-41EE-9607-E55B404ECC0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75-41EE-9607-E55B404ECC0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75-41EE-9607-E55B404EC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435088"/>
        <c:axId val="115430928"/>
      </c:barChart>
      <c:catAx>
        <c:axId val="11543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30928"/>
        <c:crosses val="autoZero"/>
        <c:auto val="1"/>
        <c:lblAlgn val="ctr"/>
        <c:lblOffset val="100"/>
        <c:noMultiLvlLbl val="0"/>
      </c:catAx>
      <c:valAx>
        <c:axId val="11543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3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Outcomes_Based_on_Goals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275141851739404E-2"/>
          <c:y val="0.11290715372907155"/>
          <c:w val="0.94003922854821642"/>
          <c:h val="0.71339901005524997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75.81</c:v>
                </c:pt>
                <c:pt idx="1">
                  <c:v>72.66</c:v>
                </c:pt>
                <c:pt idx="2">
                  <c:v>55.03</c:v>
                </c:pt>
                <c:pt idx="3">
                  <c:v>54.17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</c:v>
                </c:pt>
                <c:pt idx="8">
                  <c:v>66.67</c:v>
                </c:pt>
                <c:pt idx="9">
                  <c:v>66.67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EF-4062-93CD-EAFB14EFBACF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24.19</c:v>
                </c:pt>
                <c:pt idx="1">
                  <c:v>27.34</c:v>
                </c:pt>
                <c:pt idx="2">
                  <c:v>44.97</c:v>
                </c:pt>
                <c:pt idx="3">
                  <c:v>45.83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72.73</c:v>
                </c:pt>
                <c:pt idx="8">
                  <c:v>33.33</c:v>
                </c:pt>
                <c:pt idx="9">
                  <c:v>33.33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EF-4062-93CD-EAFB14EFBACF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EF-4062-93CD-EAFB14EFB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5707040"/>
        <c:axId val="595708288"/>
      </c:lineChart>
      <c:catAx>
        <c:axId val="59570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708288"/>
        <c:crosses val="autoZero"/>
        <c:auto val="1"/>
        <c:lblAlgn val="ctr"/>
        <c:lblOffset val="100"/>
        <c:noMultiLvlLbl val="0"/>
      </c:catAx>
      <c:valAx>
        <c:axId val="59570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570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Theater_Outcomes_vs_Launch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95-47C8-9478-865BF773808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95-47C8-9478-865BF773808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95-47C8-9478-865BF7738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8041328"/>
        <c:axId val="328041744"/>
      </c:lineChart>
      <c:catAx>
        <c:axId val="328041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041744"/>
        <c:crosses val="autoZero"/>
        <c:auto val="1"/>
        <c:lblAlgn val="ctr"/>
        <c:lblOffset val="100"/>
        <c:noMultiLvlLbl val="0"/>
      </c:catAx>
      <c:valAx>
        <c:axId val="32804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041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[Crowdfunding Analysis.xlsx]Subcategory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C3-413B-A0B6-AB13CE78C3B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C3-413B-A0B6-AB13CE78C3B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C3-413B-A0B6-AB13CE78C3B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92C3-413B-A0B6-AB13CE78C3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6623312"/>
        <c:axId val="1996620400"/>
      </c:barChart>
      <c:catAx>
        <c:axId val="199662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620400"/>
        <c:crosses val="autoZero"/>
        <c:auto val="1"/>
        <c:lblAlgn val="ctr"/>
        <c:lblOffset val="100"/>
        <c:noMultiLvlLbl val="0"/>
      </c:catAx>
      <c:valAx>
        <c:axId val="199662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6623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</a:t>
          </a:r>
        </a:p>
      </cx:txPr>
    </cx:title>
    <cx:plotArea>
      <cx:plotAreaRegion>
        <cx:series layoutId="boxWhisker" uniqueId="{1576555C-0D16-46DE-A959-56F4636BE9B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503F1E24-C3BA-4F62-99F1-CFD198511242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4CD05EE-43AB-40A6-9D1E-3683E627570A}">
  <sheetPr/>
  <sheetViews>
    <sheetView zoomScale="11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47625</xdr:colOff>
      <xdr:row>3</xdr:row>
      <xdr:rowOff>23811</xdr:rowOff>
    </xdr:from>
    <xdr:to>
      <xdr:col>18</xdr:col>
      <xdr:colOff>390525</xdr:colOff>
      <xdr:row>24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E631A0-040D-4504-8D03-B3982C0AF3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</xdr:colOff>
      <xdr:row>15</xdr:row>
      <xdr:rowOff>19050</xdr:rowOff>
    </xdr:from>
    <xdr:to>
      <xdr:col>12</xdr:col>
      <xdr:colOff>76200</xdr:colOff>
      <xdr:row>36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AA8B9D8-4911-4005-9DB7-860C84D6C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209549</xdr:colOff>
      <xdr:row>3</xdr:row>
      <xdr:rowOff>171450</xdr:rowOff>
    </xdr:from>
    <xdr:to>
      <xdr:col>19</xdr:col>
      <xdr:colOff>19050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4DC2BC-2EF8-41A5-B15E-5CA9EC4BFB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408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38D3E60-277A-4704-BFAE-238C15347F9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442D70E-C50D-4105-A412-E320663DF1D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408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914400</xdr:colOff>
      <xdr:row>5</xdr:row>
      <xdr:rowOff>133349</xdr:rowOff>
    </xdr:from>
    <xdr:to>
      <xdr:col>13</xdr:col>
      <xdr:colOff>1028700</xdr:colOff>
      <xdr:row>27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DA2A5A-9C4B-48BA-B5BE-17DFD3C63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G THEL" refreshedDate="44385.320740162038" createdVersion="7" refreshedVersion="7" minRefreshableVersion="3" recordCount="4114" xr:uid="{32C4E2FE-E286-42AC-AA8D-69724356FAF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NG THEL" refreshedDate="44385.834004282406" createdVersion="7" refreshedVersion="7" minRefreshableVersion="3" recordCount="4114" xr:uid="{F455179B-DE10-405D-B939-29A2D01B1EF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A1D6C5-FFD0-4CDA-A99F-AF6E9355580C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0A09E-6FC8-465F-AC01-8C2AE84B9233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3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0D7C1-D258-4C63-A7FB-EA2BA67BC64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5A8D9-707D-419B-8713-4C3E47D0B599}">
  <dimension ref="A1:F14"/>
  <sheetViews>
    <sheetView workbookViewId="0">
      <selection activeCell="B9" sqref="B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4" t="s">
        <v>8222</v>
      </c>
      <c r="B1" t="s">
        <v>8364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8308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25">
      <c r="A6" s="15" t="s">
        <v>8334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25">
      <c r="A7" s="15" t="s">
        <v>8331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25">
      <c r="A8" s="15" t="s">
        <v>8329</v>
      </c>
      <c r="B8" s="16">
        <v>24</v>
      </c>
      <c r="C8" s="16"/>
      <c r="D8" s="16"/>
      <c r="E8" s="16"/>
      <c r="F8" s="16">
        <v>24</v>
      </c>
    </row>
    <row r="9" spans="1:6" x14ac:dyDescent="0.25">
      <c r="A9" s="15" t="s">
        <v>8323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25">
      <c r="A10" s="15" t="s">
        <v>8336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25">
      <c r="A11" s="15" t="s">
        <v>8320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25">
      <c r="A12" s="15" t="s">
        <v>8317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25">
      <c r="A13" s="15" t="s">
        <v>8315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25">
      <c r="A14" s="15" t="s">
        <v>8361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FC775-F77D-407E-BAFB-764102FBC527}">
  <dimension ref="A1:H13"/>
  <sheetViews>
    <sheetView tabSelected="1" workbookViewId="0">
      <selection activeCell="F1" activeCellId="1" sqref="A1:A13 F1:H13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20" customFormat="1" x14ac:dyDescent="0.25">
      <c r="A1" s="20" t="s">
        <v>8381</v>
      </c>
      <c r="B1" s="20" t="s">
        <v>8397</v>
      </c>
      <c r="C1" s="20" t="s">
        <v>8398</v>
      </c>
      <c r="D1" s="20" t="s">
        <v>8399</v>
      </c>
      <c r="E1" s="20" t="s">
        <v>8400</v>
      </c>
      <c r="F1" s="20" t="s">
        <v>8401</v>
      </c>
      <c r="G1" s="20" t="s">
        <v>8402</v>
      </c>
      <c r="H1" s="20" t="s">
        <v>8403</v>
      </c>
    </row>
    <row r="2" spans="1:8" x14ac:dyDescent="0.25">
      <c r="A2" t="s">
        <v>8404</v>
      </c>
      <c r="B2">
        <f>COUNTIFS(Kickstarter!D:D, "&lt;1000", Kickstarter!F:F, "Successful", Kickstarter!R:R, "Plays")</f>
        <v>141</v>
      </c>
      <c r="C2">
        <f>COUNTIFS(Kickstarter!D:D, "&lt;1000", Kickstarter!F:F, "Failed", Kickstarter!R:R, "Plays")</f>
        <v>45</v>
      </c>
      <c r="D2">
        <f>COUNTIFS(Kickstarter!D:D, "&lt;1000", Kickstarter!F:F, "Canceled", Kickstarter!R:R, "Plays")</f>
        <v>0</v>
      </c>
      <c r="E2">
        <f>SUM(B2:D2)</f>
        <v>186</v>
      </c>
      <c r="F2">
        <f>ROUND(B2/E2*100, 2)</f>
        <v>75.81</v>
      </c>
      <c r="G2">
        <f>ROUND(C2/E2*100, 2)</f>
        <v>24.19</v>
      </c>
      <c r="H2">
        <f>ROUND(D2/E2*100, 2)</f>
        <v>0</v>
      </c>
    </row>
    <row r="3" spans="1:8" x14ac:dyDescent="0.25">
      <c r="A3" t="s">
        <v>8405</v>
      </c>
      <c r="B3">
        <f>COUNTIFS(Kickstarter!D:D, "&gt;=1000", Kickstarter!F:F, "Successful", Kickstarter!D:D, "&lt;=4999", Kickstarter!R:R, "Plays")</f>
        <v>388</v>
      </c>
      <c r="C3">
        <f>COUNTIFS(Kickstarter!D:D, "&gt;=1000", Kickstarter!F:F, "Failed", Kickstarter!D:D, "&lt;=4999", Kickstarter!R:R, "Plays")</f>
        <v>146</v>
      </c>
      <c r="D3">
        <f>COUNTIFS(Kickstarter!D:D, "&gt;=1000", Kickstarter!F:F, "Canceled", Kickstarter!D:D, "&lt;=4999", Kickstarter!R:R, "Plays")</f>
        <v>0</v>
      </c>
      <c r="E3">
        <f t="shared" ref="E3:E13" si="0">SUM(B3:D3)</f>
        <v>534</v>
      </c>
      <c r="F3">
        <f t="shared" ref="F3:F13" si="1">ROUND(B3/E3*100, 2)</f>
        <v>72.66</v>
      </c>
      <c r="G3">
        <f t="shared" ref="G3:G13" si="2">ROUND(C3/E3*100, 2)</f>
        <v>27.34</v>
      </c>
      <c r="H3">
        <f t="shared" ref="H3:H13" si="3">ROUND(D3/E3*100, 2)</f>
        <v>0</v>
      </c>
    </row>
    <row r="4" spans="1:8" x14ac:dyDescent="0.25">
      <c r="A4" t="s">
        <v>8406</v>
      </c>
      <c r="B4">
        <f>COUNTIFS(Kickstarter!D:D, "&gt;=5000", Kickstarter!F:F, "Successful", Kickstarter!D:D, "&lt;=9999", Kickstarter!R:R, "Plays")</f>
        <v>93</v>
      </c>
      <c r="C4">
        <f>COUNTIFS(Kickstarter!D:D, "&gt;=5000", Kickstarter!F:F, "Failed", Kickstarter!D:D, "&lt;=9999", Kickstarter!R:R, "Plays")</f>
        <v>76</v>
      </c>
      <c r="D4">
        <f>COUNTIFS(Kickstarter!D:D, "&gt;=5000", Kickstarter!F:F, "Canceled", Kickstarter!D:D, "&lt;=9999", Kickstarter!R:R, "Plays")</f>
        <v>0</v>
      </c>
      <c r="E4">
        <f t="shared" si="0"/>
        <v>169</v>
      </c>
      <c r="F4">
        <f t="shared" si="1"/>
        <v>55.03</v>
      </c>
      <c r="G4">
        <f t="shared" si="2"/>
        <v>44.97</v>
      </c>
      <c r="H4">
        <f t="shared" si="3"/>
        <v>0</v>
      </c>
    </row>
    <row r="5" spans="1:8" x14ac:dyDescent="0.25">
      <c r="A5" t="s">
        <v>8407</v>
      </c>
      <c r="B5">
        <f>COUNTIFS(Kickstarter!D:D, "&gt;=10000", Kickstarter!F:F, "Successful", Kickstarter!D:D, "&lt;=14999", Kickstarter!R:R, "Plays")</f>
        <v>39</v>
      </c>
      <c r="C5">
        <f>COUNTIFS(Kickstarter!D:D, "&gt;=10000", Kickstarter!F:F, "Failed", Kickstarter!D:D, "&lt;=14999", Kickstarter!R:R, "Plays")</f>
        <v>33</v>
      </c>
      <c r="D5">
        <f>COUNTIFS(Kickstarter!D:D, "&gt;=10000", Kickstarter!F:F, "Canceled", Kickstarter!D:D, "&lt;=14999", Kickstarter!R:R, "Plays")</f>
        <v>0</v>
      </c>
      <c r="E5">
        <f t="shared" si="0"/>
        <v>72</v>
      </c>
      <c r="F5">
        <f t="shared" si="1"/>
        <v>54.17</v>
      </c>
      <c r="G5">
        <f t="shared" si="2"/>
        <v>45.83</v>
      </c>
      <c r="H5">
        <f t="shared" si="3"/>
        <v>0</v>
      </c>
    </row>
    <row r="6" spans="1:8" x14ac:dyDescent="0.25">
      <c r="A6" t="s">
        <v>8408</v>
      </c>
      <c r="B6">
        <f>COUNTIFS(Kickstarter!D:D, "&gt;=15000", Kickstarter!F:F, "Successful", Kickstarter!D:D, "&lt;=19999", Kickstarter!R:R, "Plays")</f>
        <v>12</v>
      </c>
      <c r="C6">
        <f>COUNTIFS(Kickstarter!D:D, "&gt;=15000", Kickstarter!F:F, "Failed", Kickstarter!D:D, "&lt;=19999", Kickstarter!R:R, "Plays")</f>
        <v>12</v>
      </c>
      <c r="D6">
        <f>COUNTIFS(Kickstarter!D:D, "&gt;=15000", Kickstarter!F:F, "Canceled", Kickstarter!D:D, "&lt;=19999", Kickstarter!R:R,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25">
      <c r="A7" t="s">
        <v>8409</v>
      </c>
      <c r="B7">
        <f>COUNTIFS(Kickstarter!D:D, "&gt;=20000", Kickstarter!F:F, "Successful", Kickstarter!D:D, "&lt;=24999", Kickstarter!R:R, "Plays")</f>
        <v>9</v>
      </c>
      <c r="C7">
        <f>COUNTIFS(Kickstarter!D:D, "&gt;=20000", Kickstarter!F:F, "Failed", Kickstarter!D:D, "&lt;=24999", Kickstarter!R:R, "Plays")</f>
        <v>11</v>
      </c>
      <c r="D7">
        <f>COUNTIFS(Kickstarter!D:D, "&gt;=20000", Kickstarter!F:F, "Canceled", Kickstarter!D:D, "&lt;=24999", Kickstarter!R:R, "Plays")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25">
      <c r="A8" t="s">
        <v>8410</v>
      </c>
      <c r="B8">
        <f>COUNTIFS(Kickstarter!D:D, "&gt;=25000", Kickstarter!F:F, "Successful", Kickstarter!D:D, "&lt;=29999", Kickstarter!R:R, "Plays")</f>
        <v>1</v>
      </c>
      <c r="C8">
        <f>COUNTIFS(Kickstarter!D:D, "&gt;=25000", Kickstarter!F:F, "Failed", Kickstarter!D:D, "&lt;=29999", Kickstarter!R:R, "Plays")</f>
        <v>4</v>
      </c>
      <c r="D8">
        <f>COUNTIFS(Kickstarter!D:D, "&gt;=25000", Kickstarter!F:F, "Canceled", Kickstarter!D:D, "&lt;=29999", Kickstarter!R:R,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25">
      <c r="A9" t="s">
        <v>8411</v>
      </c>
      <c r="B9">
        <f>COUNTIFS(Kickstarter!D:D, "&gt;=30000", Kickstarter!F:F, "Successful", Kickstarter!D:D, "&lt;=34999", Kickstarter!R:R, "Plays")</f>
        <v>3</v>
      </c>
      <c r="C9">
        <f>COUNTIFS(Kickstarter!D:D, "&gt;=30000", Kickstarter!F:F, "Failed", Kickstarter!D:D, "&lt;=34999", Kickstarter!R:R, "Plays")</f>
        <v>8</v>
      </c>
      <c r="D9">
        <f>COUNTIFS(Kickstarter!D:D, "&gt;=30000", Kickstarter!F:F, "Canceled", Kickstarter!D:D, "&lt;=34999", Kickstarter!R:R, "Plays")</f>
        <v>0</v>
      </c>
      <c r="E9">
        <f t="shared" si="0"/>
        <v>11</v>
      </c>
      <c r="F9">
        <f t="shared" si="1"/>
        <v>27.27</v>
      </c>
      <c r="G9">
        <f t="shared" si="2"/>
        <v>72.73</v>
      </c>
      <c r="H9">
        <f t="shared" si="3"/>
        <v>0</v>
      </c>
    </row>
    <row r="10" spans="1:8" x14ac:dyDescent="0.25">
      <c r="A10" t="s">
        <v>8412</v>
      </c>
      <c r="B10">
        <f>COUNTIFS(Kickstarter!D:D, "&gt;=35000", Kickstarter!F:F, "Successful", Kickstarter!D:D, "&lt;=39999", Kickstarter!R:R, "Plays")</f>
        <v>4</v>
      </c>
      <c r="C10">
        <f>COUNTIFS(Kickstarter!D:D, "&gt;=35000", Kickstarter!F:F, "Failed", Kickstarter!D:D, "&lt;=39999", Kickstarter!R:R, "Plays")</f>
        <v>2</v>
      </c>
      <c r="D10">
        <f>COUNTIFS(Kickstarter!D:D, "&gt;=35000", Kickstarter!F:F, "Canceled", Kickstarter!D:D, "&lt;=39999", Kickstarter!R:R, "Plays")</f>
        <v>0</v>
      </c>
      <c r="E10">
        <f t="shared" si="0"/>
        <v>6</v>
      </c>
      <c r="F10">
        <f t="shared" si="1"/>
        <v>66.67</v>
      </c>
      <c r="G10">
        <f t="shared" si="2"/>
        <v>33.33</v>
      </c>
      <c r="H10">
        <f t="shared" si="3"/>
        <v>0</v>
      </c>
    </row>
    <row r="11" spans="1:8" x14ac:dyDescent="0.25">
      <c r="A11" t="s">
        <v>8413</v>
      </c>
      <c r="B11">
        <f>COUNTIFS(Kickstarter!D:D, "&gt;=40000", Kickstarter!F:F, "Successful", Kickstarter!D:D, "&lt;=44999", Kickstarter!R:R, "Plays")</f>
        <v>2</v>
      </c>
      <c r="C11">
        <f>COUNTIFS(Kickstarter!D:D, "&gt;=40000", Kickstarter!F:F, "Failed", Kickstarter!D:D, "&lt;=44999", Kickstarter!R:R, "Plays")</f>
        <v>1</v>
      </c>
      <c r="D11">
        <f>COUNTIFS(Kickstarter!D:D, "&gt;=40000", Kickstarter!F:F, "Canceled", Kickstarter!D:D, "&lt;=44999", Kickstarter!R:R, "Plays")</f>
        <v>0</v>
      </c>
      <c r="E11">
        <f t="shared" si="0"/>
        <v>3</v>
      </c>
      <c r="F11">
        <f t="shared" si="1"/>
        <v>66.67</v>
      </c>
      <c r="G11">
        <f t="shared" si="2"/>
        <v>33.33</v>
      </c>
      <c r="H11">
        <f t="shared" si="3"/>
        <v>0</v>
      </c>
    </row>
    <row r="12" spans="1:8" x14ac:dyDescent="0.25">
      <c r="A12" t="s">
        <v>8414</v>
      </c>
      <c r="B12">
        <f>COUNTIFS(Kickstarter!D:D, "&gt;=45000", Kickstarter!F:F, "Successful", Kickstarter!D:D, "&lt;=49999", Kickstarter!R:R, "Plays")</f>
        <v>0</v>
      </c>
      <c r="C12">
        <f>COUNTIFS(Kickstarter!D:D, "&gt;=45000", Kickstarter!F:F, "Failed", Kickstarter!D:D, "&lt;=49999", Kickstarter!R:R, "Plays")</f>
        <v>1</v>
      </c>
      <c r="D12">
        <f>COUNTIFS(Kickstarter!D:D, "&gt;=45000", Kickstarter!F:F, "Canceled", Kickstarter!D:D, "&lt;=49999", Kickstarter!R:R, 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25">
      <c r="A13" t="s">
        <v>8415</v>
      </c>
      <c r="B13">
        <f>COUNTIFS(Kickstarter!D:D, "&gt;=50000", Kickstarter!F:F, "Successful", Kickstarter!R:R, "Plays")</f>
        <v>2</v>
      </c>
      <c r="C13">
        <f>COUNTIFS(Kickstarter!D:D, "&gt;=50000", Kickstarter!F:F, "Failed", Kickstarter!R:R, "Plays")</f>
        <v>14</v>
      </c>
      <c r="D13">
        <f>COUNTIFS(Kickstarter!D:D, "&gt;=50000", Kickstarter!F:F, "Canceled", Kickstarter!R:R, "Plays")</f>
        <v>0</v>
      </c>
      <c r="E13">
        <f t="shared" si="0"/>
        <v>16</v>
      </c>
      <c r="F13">
        <f t="shared" si="1"/>
        <v>12.5</v>
      </c>
      <c r="G13">
        <f t="shared" si="2"/>
        <v>87.5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8C6F5-7182-466F-B030-23C3B4AF6FEB}">
  <dimension ref="A1:B7"/>
  <sheetViews>
    <sheetView workbookViewId="0">
      <selection activeCell="B5" sqref="B5"/>
    </sheetView>
  </sheetViews>
  <sheetFormatPr defaultRowHeight="15" x14ac:dyDescent="0.25"/>
  <cols>
    <col min="1" max="1" width="18.85546875" bestFit="1" customWidth="1"/>
    <col min="2" max="2" width="29" bestFit="1" customWidth="1"/>
  </cols>
  <sheetData>
    <row r="1" spans="1:2" s="20" customFormat="1" x14ac:dyDescent="0.25">
      <c r="A1" s="20" t="s">
        <v>8416</v>
      </c>
      <c r="B1" s="20" t="s">
        <v>8421</v>
      </c>
    </row>
    <row r="2" spans="1:2" x14ac:dyDescent="0.25">
      <c r="A2" t="s">
        <v>8417</v>
      </c>
      <c r="B2">
        <f>COUNTIFS(Kickstarter!E:E, "&lt;1000", Kickstarter!G:G, "US", Kickstarter!R:R, "Rock")</f>
        <v>26</v>
      </c>
    </row>
    <row r="3" spans="1:2" x14ac:dyDescent="0.25">
      <c r="A3" t="s">
        <v>8418</v>
      </c>
      <c r="B3">
        <f>COUNTIFS(Kickstarter!E:E, "&gt;=1000", Kickstarter!G:G, "US", Kickstarter!E:E, "&lt;=9999", Kickstarter!R:R, "Rock")</f>
        <v>165</v>
      </c>
    </row>
    <row r="4" spans="1:2" x14ac:dyDescent="0.25">
      <c r="A4" t="s">
        <v>8419</v>
      </c>
      <c r="B4">
        <f>COUNTIFS(Kickstarter!E:E, "&gt;=10000", Kickstarter!G:G, "US", Kickstarter!E:E, "&lt;=99999", Kickstarter!R:R, "Rock")</f>
        <v>49</v>
      </c>
    </row>
    <row r="5" spans="1:2" x14ac:dyDescent="0.25">
      <c r="A5" t="s">
        <v>8420</v>
      </c>
      <c r="B5">
        <f>COUNTIFS(Kickstarter!E:E, "&gt;=100000", Kickstarter!G:G, "US", Kickstarter!R:R, "Rock")</f>
        <v>0</v>
      </c>
    </row>
    <row r="6" spans="1:2" x14ac:dyDescent="0.25">
      <c r="B6">
        <f>SUM(B2:B5)</f>
        <v>240</v>
      </c>
    </row>
    <row r="7" spans="1:2" x14ac:dyDescent="0.25">
      <c r="B7">
        <f>COUNTIFS(Kickstarter!E:E, "&gt;0", Kickstarter!G:G, "US", Kickstarter!R:R, "Rock")</f>
        <v>240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98B596-1A60-4BC3-AA78-8E0BC5163875}">
  <dimension ref="A1:E18"/>
  <sheetViews>
    <sheetView workbookViewId="0">
      <selection activeCell="G23" sqref="G2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8379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9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9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9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9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9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9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9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9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9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9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9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9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9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3757" zoomScale="80" zoomScaleNormal="80" workbookViewId="0">
      <selection activeCell="A2924" sqref="A2924"/>
    </sheetView>
  </sheetViews>
  <sheetFormatPr defaultColWidth="8.85546875" defaultRowHeight="15" x14ac:dyDescent="0.25"/>
  <cols>
    <col min="2" max="2" width="38.42578125" style="9" customWidth="1"/>
    <col min="3" max="3" width="45.85546875" style="3" bestFit="1" customWidth="1"/>
    <col min="4" max="4" width="17.28515625" style="7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24.28515625" bestFit="1" customWidth="1"/>
    <col min="18" max="18" width="17" style="12" bestFit="1" customWidth="1"/>
    <col min="19" max="19" width="24.140625" style="18" bestFit="1" customWidth="1"/>
    <col min="20" max="20" width="29.28515625" style="18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3" t="s">
        <v>8359</v>
      </c>
      <c r="S1" s="17" t="s">
        <v>8365</v>
      </c>
      <c r="T1" s="17" t="s">
        <v>8366</v>
      </c>
    </row>
    <row r="2" spans="1:20" ht="45" hidden="1" x14ac:dyDescent="0.25">
      <c r="A2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 0)</f>
        <v>63.92</v>
      </c>
      <c r="Q2" s="11" t="s">
        <v>8308</v>
      </c>
      <c r="R2" s="12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 0)</f>
        <v>185.48</v>
      </c>
      <c r="Q3" s="11" t="s">
        <v>8308</v>
      </c>
      <c r="R3" s="12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s="12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s="12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s="12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s="12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45" hidden="1" x14ac:dyDescent="0.25">
      <c r="A8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s="12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45" hidden="1" x14ac:dyDescent="0.25">
      <c r="A9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s="12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idden="1" x14ac:dyDescent="0.25">
      <c r="A10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s="12" t="s">
        <v>8309</v>
      </c>
      <c r="S10" s="18">
        <f t="shared" si="2"/>
        <v>42468.94458333333</v>
      </c>
      <c r="T10" s="18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s="12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45" hidden="1" x14ac:dyDescent="0.25">
      <c r="A12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s="12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45" hidden="1" x14ac:dyDescent="0.25">
      <c r="A13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s="12" t="s">
        <v>8309</v>
      </c>
      <c r="S13" s="18">
        <f t="shared" si="2"/>
        <v>42572.778495370367</v>
      </c>
      <c r="T13" s="18">
        <f t="shared" si="3"/>
        <v>42604.125</v>
      </c>
    </row>
    <row r="14" spans="1:20" ht="45" hidden="1" x14ac:dyDescent="0.25">
      <c r="A14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s="12" t="s">
        <v>8309</v>
      </c>
      <c r="S14" s="18">
        <f t="shared" si="2"/>
        <v>41791.713252314818</v>
      </c>
      <c r="T14" s="18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s="12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s="12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s="12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45" hidden="1" x14ac:dyDescent="0.25">
      <c r="A18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s="12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45" hidden="1" x14ac:dyDescent="0.25">
      <c r="A19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s="12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s="12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45" hidden="1" x14ac:dyDescent="0.25">
      <c r="A21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s="12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s="12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s="12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s="12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s="12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s="12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45" hidden="1" x14ac:dyDescent="0.25">
      <c r="A2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s="12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s="12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s="12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s="12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45" hidden="1" x14ac:dyDescent="0.25">
      <c r="A31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s="12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s="12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s="12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45" hidden="1" x14ac:dyDescent="0.25">
      <c r="A34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s="12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45" hidden="1" x14ac:dyDescent="0.25">
      <c r="A35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s="12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45" hidden="1" x14ac:dyDescent="0.25">
      <c r="A36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s="12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s="12" t="s">
        <v>8309</v>
      </c>
      <c r="S37" s="18">
        <f t="shared" si="2"/>
        <v>42098.291828703703</v>
      </c>
      <c r="T37" s="18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s="12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45" hidden="1" x14ac:dyDescent="0.25">
      <c r="A39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s="12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s="12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45" hidden="1" x14ac:dyDescent="0.25">
      <c r="A41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s="12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45" hidden="1" x14ac:dyDescent="0.25">
      <c r="A42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s="12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45" hidden="1" x14ac:dyDescent="0.25">
      <c r="A43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s="12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45" hidden="1" x14ac:dyDescent="0.25">
      <c r="A44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s="12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45" hidden="1" x14ac:dyDescent="0.25">
      <c r="A45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s="12" t="s">
        <v>8309</v>
      </c>
      <c r="S45" s="18">
        <f t="shared" si="2"/>
        <v>41802.790347222224</v>
      </c>
      <c r="T45" s="18">
        <f t="shared" si="3"/>
        <v>41833</v>
      </c>
    </row>
    <row r="46" spans="1:20" ht="45" hidden="1" x14ac:dyDescent="0.25">
      <c r="A46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s="12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s="12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s="12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45" hidden="1" x14ac:dyDescent="0.25">
      <c r="A49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s="12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45" hidden="1" x14ac:dyDescent="0.25">
      <c r="A50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s="12" t="s">
        <v>8309</v>
      </c>
      <c r="S50" s="18">
        <f t="shared" si="2"/>
        <v>42033.516898148147</v>
      </c>
      <c r="T50" s="18">
        <f t="shared" si="3"/>
        <v>42064.5</v>
      </c>
    </row>
    <row r="51" spans="1:20" hidden="1" x14ac:dyDescent="0.25">
      <c r="A51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s="12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s="12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45" hidden="1" x14ac:dyDescent="0.25">
      <c r="A53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s="12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s="12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s="12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45" hidden="1" x14ac:dyDescent="0.25">
      <c r="A56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s="12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s="12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30" hidden="1" x14ac:dyDescent="0.25">
      <c r="A58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s="12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45" hidden="1" x14ac:dyDescent="0.25">
      <c r="A59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s="12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s="12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45" hidden="1" x14ac:dyDescent="0.25">
      <c r="A61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s="12" t="s">
        <v>8309</v>
      </c>
      <c r="S61" s="18">
        <f t="shared" si="2"/>
        <v>42230.23583333334</v>
      </c>
      <c r="T61" s="18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s="12" t="s">
        <v>8310</v>
      </c>
      <c r="S62" s="18">
        <f t="shared" si="2"/>
        <v>41701.901817129627</v>
      </c>
      <c r="T62" s="18">
        <f t="shared" si="3"/>
        <v>41721</v>
      </c>
    </row>
    <row r="63" spans="1:20" ht="45" hidden="1" x14ac:dyDescent="0.25">
      <c r="A63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s="12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45" hidden="1" x14ac:dyDescent="0.25">
      <c r="A64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s="12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s="12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45" hidden="1" x14ac:dyDescent="0.25">
      <c r="A66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s="12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 0)</f>
        <v>132.05000000000001</v>
      </c>
      <c r="Q67" s="11" t="s">
        <v>8308</v>
      </c>
      <c r="R67" s="12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s="12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s="12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s="12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45" hidden="1" x14ac:dyDescent="0.25">
      <c r="A71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s="12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45" hidden="1" x14ac:dyDescent="0.25">
      <c r="A72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s="12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s="12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45" hidden="1" x14ac:dyDescent="0.25">
      <c r="A74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s="12" t="s">
        <v>8310</v>
      </c>
      <c r="S74" s="18">
        <f t="shared" si="6"/>
        <v>41208.010196759256</v>
      </c>
      <c r="T74" s="18">
        <f t="shared" si="7"/>
        <v>41228</v>
      </c>
    </row>
    <row r="75" spans="1:20" ht="45" hidden="1" x14ac:dyDescent="0.25">
      <c r="A75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s="12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45" hidden="1" x14ac:dyDescent="0.25">
      <c r="A76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s="12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s="12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45" hidden="1" x14ac:dyDescent="0.25">
      <c r="A78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s="12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s="12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90" hidden="1" x14ac:dyDescent="0.25">
      <c r="A80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s="12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s="12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s="12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45" hidden="1" x14ac:dyDescent="0.25">
      <c r="A83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s="12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45" hidden="1" x14ac:dyDescent="0.25">
      <c r="A84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s="12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45" hidden="1" x14ac:dyDescent="0.25">
      <c r="A85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s="12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s="12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45" hidden="1" x14ac:dyDescent="0.25">
      <c r="A8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s="12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45" hidden="1" x14ac:dyDescent="0.25">
      <c r="A88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s="12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s="12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45" hidden="1" x14ac:dyDescent="0.25">
      <c r="A90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s="12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s="12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s="12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s="12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45" hidden="1" x14ac:dyDescent="0.25">
      <c r="A94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s="12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45" hidden="1" x14ac:dyDescent="0.25">
      <c r="A95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s="12" t="s">
        <v>8310</v>
      </c>
      <c r="S95" s="18">
        <f t="shared" si="6"/>
        <v>41065.858067129629</v>
      </c>
      <c r="T95" s="18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s="12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45" hidden="1" x14ac:dyDescent="0.25">
      <c r="A9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s="12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45" hidden="1" x14ac:dyDescent="0.25">
      <c r="A98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s="12" t="s">
        <v>8310</v>
      </c>
      <c r="S98" s="18">
        <f t="shared" si="6"/>
        <v>40324.662511574075</v>
      </c>
      <c r="T98" s="18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s="12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s="12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30" hidden="1" x14ac:dyDescent="0.25">
      <c r="A101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s="12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45" hidden="1" x14ac:dyDescent="0.25">
      <c r="A102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s="12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45" hidden="1" x14ac:dyDescent="0.25">
      <c r="A103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s="12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45" hidden="1" x14ac:dyDescent="0.25">
      <c r="A104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s="12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s="12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s="12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s="12" t="s">
        <v>8310</v>
      </c>
      <c r="S107" s="18">
        <f t="shared" si="6"/>
        <v>42485.724768518514</v>
      </c>
      <c r="T107" s="18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s="12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45" hidden="1" x14ac:dyDescent="0.25">
      <c r="A109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s="12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s="12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s="12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s="12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s="12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45" hidden="1" x14ac:dyDescent="0.25">
      <c r="A114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s="12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s="12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45" hidden="1" x14ac:dyDescent="0.25">
      <c r="A116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s="12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idden="1" x14ac:dyDescent="0.25">
      <c r="A11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s="12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45" hidden="1" x14ac:dyDescent="0.25">
      <c r="A118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s="12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s="12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30" hidden="1" x14ac:dyDescent="0.25">
      <c r="A120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s="12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45" hidden="1" x14ac:dyDescent="0.25">
      <c r="A121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s="12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45" hidden="1" x14ac:dyDescent="0.25">
      <c r="A122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s="12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45" hidden="1" x14ac:dyDescent="0.25">
      <c r="A123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s="12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30" hidden="1" x14ac:dyDescent="0.25">
      <c r="A124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s="12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45" hidden="1" x14ac:dyDescent="0.25">
      <c r="A125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s="12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s="12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45" hidden="1" x14ac:dyDescent="0.25">
      <c r="A12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s="12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45" hidden="1" x14ac:dyDescent="0.25">
      <c r="A128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s="12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45" hidden="1" x14ac:dyDescent="0.25">
      <c r="A129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s="12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s="12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45" hidden="1" x14ac:dyDescent="0.25">
      <c r="A131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 0)</f>
        <v>0</v>
      </c>
      <c r="Q131" s="11" t="s">
        <v>8308</v>
      </c>
      <c r="R131" s="12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45" hidden="1" x14ac:dyDescent="0.25">
      <c r="A132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s="12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s="12" t="s">
        <v>8311</v>
      </c>
      <c r="S133" s="18">
        <f t="shared" si="10"/>
        <v>42541.837511574078</v>
      </c>
      <c r="T133" s="18">
        <f t="shared" si="11"/>
        <v>42557</v>
      </c>
    </row>
    <row r="134" spans="1:20" ht="45" hidden="1" x14ac:dyDescent="0.25">
      <c r="A134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s="12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30" hidden="1" x14ac:dyDescent="0.25">
      <c r="A135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s="12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s="12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s="12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45" hidden="1" x14ac:dyDescent="0.25">
      <c r="A138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s="12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45" hidden="1" x14ac:dyDescent="0.25">
      <c r="A139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s="12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45" hidden="1" x14ac:dyDescent="0.25">
      <c r="A140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s="12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s="12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45" hidden="1" x14ac:dyDescent="0.25">
      <c r="A142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s="12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s="12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45" hidden="1" x14ac:dyDescent="0.25">
      <c r="A144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s="12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45" hidden="1" x14ac:dyDescent="0.25">
      <c r="A145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s="12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s="12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45" hidden="1" x14ac:dyDescent="0.25">
      <c r="A14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s="12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45" hidden="1" x14ac:dyDescent="0.25">
      <c r="A148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s="12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s="12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45" hidden="1" x14ac:dyDescent="0.25">
      <c r="A150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s="12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45" hidden="1" x14ac:dyDescent="0.25">
      <c r="A151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s="12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s="12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45" hidden="1" x14ac:dyDescent="0.25">
      <c r="A153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s="12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s="12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s="12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30" hidden="1" x14ac:dyDescent="0.25">
      <c r="A156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s="12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s="12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s="12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s="12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45" hidden="1" x14ac:dyDescent="0.25">
      <c r="A160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s="12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45" hidden="1" x14ac:dyDescent="0.25">
      <c r="A161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s="12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45" hidden="1" x14ac:dyDescent="0.25">
      <c r="A162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s="12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45" hidden="1" x14ac:dyDescent="0.25">
      <c r="A163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s="12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s="12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s="12" t="s">
        <v>8312</v>
      </c>
      <c r="S165" s="18">
        <f t="shared" si="10"/>
        <v>42243.961273148147</v>
      </c>
      <c r="T165" s="18">
        <f t="shared" si="11"/>
        <v>42278</v>
      </c>
    </row>
    <row r="166" spans="1:20" ht="45" hidden="1" x14ac:dyDescent="0.25">
      <c r="A166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s="12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s="12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s="12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s="12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45" hidden="1" x14ac:dyDescent="0.25">
      <c r="A170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s="12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45" hidden="1" x14ac:dyDescent="0.25">
      <c r="A171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s="12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45" hidden="1" x14ac:dyDescent="0.25">
      <c r="A172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s="12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s="12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s="12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s="12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45" hidden="1" x14ac:dyDescent="0.25">
      <c r="A176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s="12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45" hidden="1" x14ac:dyDescent="0.25">
      <c r="A17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s="12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45" hidden="1" x14ac:dyDescent="0.25">
      <c r="A178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s="12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s="12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30" hidden="1" x14ac:dyDescent="0.25">
      <c r="A180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s="12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s="12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s="12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45" hidden="1" x14ac:dyDescent="0.25">
      <c r="A183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s="12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45" hidden="1" x14ac:dyDescent="0.25">
      <c r="A184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s="12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s="12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45" hidden="1" x14ac:dyDescent="0.25">
      <c r="A186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s="12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s="12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45" hidden="1" x14ac:dyDescent="0.25">
      <c r="A188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s="12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30" hidden="1" x14ac:dyDescent="0.25">
      <c r="A189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s="12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45" hidden="1" x14ac:dyDescent="0.25">
      <c r="A190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s="12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45" hidden="1" x14ac:dyDescent="0.25">
      <c r="A191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s="12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s="12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s="12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s="12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 0)</f>
        <v>0</v>
      </c>
      <c r="Q195" s="11" t="s">
        <v>8308</v>
      </c>
      <c r="R195" s="12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s="12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s="12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s="12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45" hidden="1" x14ac:dyDescent="0.25">
      <c r="A199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s="12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45" hidden="1" x14ac:dyDescent="0.25">
      <c r="A200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s="12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45" hidden="1" x14ac:dyDescent="0.25">
      <c r="A201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s="12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30" hidden="1" x14ac:dyDescent="0.25">
      <c r="A202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s="12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45" hidden="1" x14ac:dyDescent="0.25">
      <c r="A203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s="12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s="12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45" hidden="1" x14ac:dyDescent="0.25">
      <c r="A205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s="12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45" hidden="1" x14ac:dyDescent="0.25">
      <c r="A206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s="12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s="12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s="12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s="12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45" hidden="1" x14ac:dyDescent="0.25">
      <c r="A210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s="12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45" hidden="1" x14ac:dyDescent="0.25">
      <c r="A211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s="12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45" hidden="1" x14ac:dyDescent="0.25">
      <c r="A212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s="12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45" hidden="1" x14ac:dyDescent="0.25">
      <c r="A213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s="12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30" hidden="1" x14ac:dyDescent="0.25">
      <c r="A214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s="12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s="12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45" hidden="1" x14ac:dyDescent="0.25">
      <c r="A216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s="12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45" hidden="1" x14ac:dyDescent="0.25">
      <c r="A21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s="12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45" hidden="1" x14ac:dyDescent="0.25">
      <c r="A218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s="12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s="12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45" hidden="1" x14ac:dyDescent="0.25">
      <c r="A220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s="12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30" hidden="1" x14ac:dyDescent="0.25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s="12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s="12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idden="1" x14ac:dyDescent="0.25">
      <c r="A223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s="12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45" hidden="1" x14ac:dyDescent="0.25">
      <c r="A224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s="12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45" hidden="1" x14ac:dyDescent="0.25">
      <c r="A225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s="12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45" hidden="1" x14ac:dyDescent="0.25">
      <c r="A226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s="12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s="12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s="12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s="12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s="12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45" hidden="1" x14ac:dyDescent="0.25">
      <c r="A231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s="12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45" hidden="1" x14ac:dyDescent="0.25">
      <c r="A232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s="12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45" hidden="1" x14ac:dyDescent="0.25">
      <c r="A233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s="12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45" hidden="1" x14ac:dyDescent="0.25">
      <c r="A234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s="12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s="12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45" hidden="1" x14ac:dyDescent="0.25">
      <c r="A236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s="12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s="12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45" hidden="1" x14ac:dyDescent="0.25">
      <c r="A238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s="12" t="s">
        <v>8312</v>
      </c>
      <c r="S238" s="18">
        <f t="shared" si="14"/>
        <v>42321.08447916666</v>
      </c>
      <c r="T238" s="18">
        <f t="shared" si="15"/>
        <v>42374</v>
      </c>
    </row>
    <row r="239" spans="1:20" hidden="1" x14ac:dyDescent="0.25">
      <c r="A239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s="12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45" hidden="1" x14ac:dyDescent="0.25">
      <c r="A240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s="12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s="12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45" hidden="1" x14ac:dyDescent="0.25">
      <c r="A242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s="12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45" hidden="1" x14ac:dyDescent="0.25">
      <c r="A243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s="12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s="12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s="12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s="12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45" hidden="1" x14ac:dyDescent="0.25">
      <c r="A24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s="12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s="12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s="12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45" hidden="1" x14ac:dyDescent="0.25">
      <c r="A250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s="12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s="12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45" hidden="1" x14ac:dyDescent="0.25">
      <c r="A252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s="12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s="12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s="12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45" hidden="1" x14ac:dyDescent="0.25">
      <c r="A255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s="12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s="12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s="12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45" hidden="1" x14ac:dyDescent="0.25">
      <c r="A258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s="12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45" hidden="1" x14ac:dyDescent="0.25">
      <c r="A259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 0)</f>
        <v>66.7</v>
      </c>
      <c r="Q259" s="11" t="s">
        <v>8308</v>
      </c>
      <c r="R259" s="12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45" hidden="1" x14ac:dyDescent="0.25">
      <c r="A260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s="12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45" hidden="1" x14ac:dyDescent="0.25">
      <c r="A261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s="12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s="12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30" hidden="1" x14ac:dyDescent="0.25">
      <c r="A263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s="12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s="12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s="12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s="12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s="12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s="12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s="12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45" hidden="1" x14ac:dyDescent="0.25">
      <c r="A270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s="12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45" hidden="1" x14ac:dyDescent="0.25">
      <c r="A271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s="12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s="12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45" hidden="1" x14ac:dyDescent="0.25">
      <c r="A273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s="12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45" hidden="1" x14ac:dyDescent="0.25">
      <c r="A274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s="12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45" hidden="1" x14ac:dyDescent="0.25">
      <c r="A275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s="12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45" hidden="1" x14ac:dyDescent="0.25">
      <c r="A276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s="12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s="12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45" hidden="1" x14ac:dyDescent="0.25">
      <c r="A278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s="12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45" hidden="1" x14ac:dyDescent="0.25">
      <c r="A279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s="12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30" hidden="1" x14ac:dyDescent="0.25">
      <c r="A280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s="12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45" hidden="1" x14ac:dyDescent="0.25">
      <c r="A281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s="12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45" hidden="1" x14ac:dyDescent="0.25">
      <c r="A282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s="12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45" hidden="1" x14ac:dyDescent="0.25">
      <c r="A283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s="12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s="12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s="12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45" hidden="1" x14ac:dyDescent="0.25">
      <c r="A286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s="12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s="12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45" hidden="1" x14ac:dyDescent="0.25">
      <c r="A288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s="12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s="12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s="12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45" hidden="1" x14ac:dyDescent="0.25">
      <c r="A291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s="12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30" hidden="1" x14ac:dyDescent="0.25">
      <c r="A292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s="12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s="12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45" hidden="1" x14ac:dyDescent="0.25">
      <c r="A294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s="12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45" hidden="1" x14ac:dyDescent="0.25">
      <c r="A295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s="12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60" hidden="1" x14ac:dyDescent="0.25">
      <c r="A296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s="12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45" hidden="1" x14ac:dyDescent="0.25">
      <c r="A29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s="12" t="s">
        <v>8313</v>
      </c>
      <c r="S297" s="18">
        <f t="shared" si="18"/>
        <v>41519.004733796297</v>
      </c>
      <c r="T297" s="18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s="12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45" hidden="1" x14ac:dyDescent="0.25">
      <c r="A299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s="12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s="12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45" hidden="1" x14ac:dyDescent="0.25">
      <c r="A301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s="12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45" hidden="1" x14ac:dyDescent="0.25">
      <c r="A302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s="12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s="12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s="12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s="12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s="12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s="12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s="12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s="12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45" hidden="1" x14ac:dyDescent="0.25">
      <c r="A310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s="12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45" hidden="1" x14ac:dyDescent="0.25">
      <c r="A311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s="12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s="12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s="12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45" hidden="1" x14ac:dyDescent="0.25">
      <c r="A314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s="12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s="12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45" hidden="1" x14ac:dyDescent="0.25">
      <c r="A316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s="12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s="12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30" hidden="1" x14ac:dyDescent="0.25">
      <c r="A318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s="12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s="12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s="12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s="12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45" hidden="1" x14ac:dyDescent="0.25">
      <c r="A322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s="12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 0)</f>
        <v>106.62</v>
      </c>
      <c r="Q323" s="11" t="s">
        <v>8308</v>
      </c>
      <c r="R323" s="12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s="12" t="s">
        <v>8313</v>
      </c>
      <c r="S324" s="18">
        <f t="shared" si="22"/>
        <v>42473.57</v>
      </c>
      <c r="T324" s="18">
        <f t="shared" si="23"/>
        <v>42503.57</v>
      </c>
    </row>
    <row r="325" spans="1:20" ht="45" hidden="1" x14ac:dyDescent="0.25">
      <c r="A325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s="12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s="12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s="12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s="12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45" hidden="1" x14ac:dyDescent="0.25">
      <c r="A329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s="12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s="12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s="12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45" hidden="1" x14ac:dyDescent="0.25">
      <c r="A332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s="12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s="12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45" hidden="1" x14ac:dyDescent="0.25">
      <c r="A334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s="12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45" hidden="1" x14ac:dyDescent="0.25">
      <c r="A335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s="12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45" hidden="1" x14ac:dyDescent="0.25">
      <c r="A336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s="12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45" hidden="1" x14ac:dyDescent="0.25">
      <c r="A33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s="12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s="12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45" hidden="1" x14ac:dyDescent="0.25">
      <c r="A339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s="12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45" hidden="1" x14ac:dyDescent="0.25">
      <c r="A340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s="12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s="12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s="12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45" hidden="1" x14ac:dyDescent="0.25">
      <c r="A343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s="12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s="12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45" hidden="1" x14ac:dyDescent="0.25">
      <c r="A345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s="12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45" hidden="1" x14ac:dyDescent="0.25">
      <c r="A346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s="12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s="12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45" hidden="1" x14ac:dyDescent="0.25">
      <c r="A348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s="12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45" hidden="1" x14ac:dyDescent="0.25">
      <c r="A349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s="12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45" hidden="1" x14ac:dyDescent="0.25">
      <c r="A350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s="12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s="12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s="12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45" hidden="1" x14ac:dyDescent="0.25">
      <c r="A353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s="12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45" hidden="1" x14ac:dyDescent="0.25">
      <c r="A354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s="12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45" hidden="1" x14ac:dyDescent="0.25">
      <c r="A355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s="12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45" hidden="1" x14ac:dyDescent="0.25">
      <c r="A356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s="12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30" hidden="1" x14ac:dyDescent="0.25">
      <c r="A35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s="12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30" hidden="1" x14ac:dyDescent="0.25">
      <c r="A358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s="12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45" hidden="1" x14ac:dyDescent="0.25">
      <c r="A359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s="12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s="12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s="12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45" hidden="1" x14ac:dyDescent="0.25">
      <c r="A362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s="12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45" hidden="1" x14ac:dyDescent="0.25">
      <c r="A363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s="12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45" hidden="1" x14ac:dyDescent="0.25">
      <c r="A364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s="12" t="s">
        <v>8313</v>
      </c>
      <c r="S364" s="18">
        <f t="shared" si="22"/>
        <v>41837.210543981484</v>
      </c>
      <c r="T364" s="18">
        <f t="shared" si="23"/>
        <v>41859</v>
      </c>
    </row>
    <row r="365" spans="1:20" ht="45" hidden="1" x14ac:dyDescent="0.25">
      <c r="A365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s="12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45" hidden="1" x14ac:dyDescent="0.25">
      <c r="A366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s="12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s="12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s="12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45" hidden="1" x14ac:dyDescent="0.25">
      <c r="A369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s="12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45" hidden="1" x14ac:dyDescent="0.25">
      <c r="A370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s="12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45" hidden="1" x14ac:dyDescent="0.25">
      <c r="A371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s="12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45" hidden="1" x14ac:dyDescent="0.25">
      <c r="A372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s="12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45" hidden="1" x14ac:dyDescent="0.25">
      <c r="A373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s="12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s="12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s="12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45" hidden="1" x14ac:dyDescent="0.25">
      <c r="A376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s="12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45" hidden="1" x14ac:dyDescent="0.25">
      <c r="A37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s="12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45" hidden="1" x14ac:dyDescent="0.25">
      <c r="A378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s="12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s="12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45" hidden="1" x14ac:dyDescent="0.25">
      <c r="A380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s="12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45" hidden="1" x14ac:dyDescent="0.25">
      <c r="A381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s="12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45" hidden="1" x14ac:dyDescent="0.25">
      <c r="A382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s="12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s="12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45" hidden="1" x14ac:dyDescent="0.25">
      <c r="A384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s="12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45" hidden="1" x14ac:dyDescent="0.25">
      <c r="A385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s="12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45" hidden="1" x14ac:dyDescent="0.25">
      <c r="A386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s="12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45" hidden="1" x14ac:dyDescent="0.25">
      <c r="A38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 0)</f>
        <v>111.8</v>
      </c>
      <c r="Q387" s="11" t="s">
        <v>8308</v>
      </c>
      <c r="R387" s="12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45" hidden="1" x14ac:dyDescent="0.25">
      <c r="A388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s="12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s="12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s="12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45" hidden="1" x14ac:dyDescent="0.25">
      <c r="A391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s="12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s="12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s="12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45" hidden="1" x14ac:dyDescent="0.25">
      <c r="A394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s="12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30" hidden="1" x14ac:dyDescent="0.25">
      <c r="A395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s="12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45" hidden="1" x14ac:dyDescent="0.25">
      <c r="A396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s="12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s="12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s="12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s="12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s="12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45" hidden="1" x14ac:dyDescent="0.25">
      <c r="A401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s="12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s="12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45" hidden="1" x14ac:dyDescent="0.25">
      <c r="A403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s="12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45" hidden="1" x14ac:dyDescent="0.25">
      <c r="A404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s="12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s="12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s="12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30" hidden="1" x14ac:dyDescent="0.25">
      <c r="A40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s="12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45" hidden="1" x14ac:dyDescent="0.25">
      <c r="A408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s="12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s="12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s="12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s="12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s="12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45" hidden="1" x14ac:dyDescent="0.25">
      <c r="A413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s="12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45" hidden="1" x14ac:dyDescent="0.25">
      <c r="A414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s="12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s="12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45" hidden="1" x14ac:dyDescent="0.25">
      <c r="A416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s="12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s="12" t="s">
        <v>8313</v>
      </c>
      <c r="S417" s="18">
        <f t="shared" si="26"/>
        <v>41904.851875</v>
      </c>
      <c r="T417" s="18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s="12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45" hidden="1" x14ac:dyDescent="0.25">
      <c r="A419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s="12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45" hidden="1" x14ac:dyDescent="0.25">
      <c r="A420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s="12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s="12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45" hidden="1" x14ac:dyDescent="0.25">
      <c r="A422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s="12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45" hidden="1" x14ac:dyDescent="0.25">
      <c r="A423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s="12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45" hidden="1" x14ac:dyDescent="0.25">
      <c r="A424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s="12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s="12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s="12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45" hidden="1" x14ac:dyDescent="0.25">
      <c r="A42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s="12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45" hidden="1" x14ac:dyDescent="0.25">
      <c r="A428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s="12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45" hidden="1" x14ac:dyDescent="0.25">
      <c r="A429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s="12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s="12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s="12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s="12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s="12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45" hidden="1" x14ac:dyDescent="0.25">
      <c r="A434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s="12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s="12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45" hidden="1" x14ac:dyDescent="0.25">
      <c r="A436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s="12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45" hidden="1" x14ac:dyDescent="0.25">
      <c r="A43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s="12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s="12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s="12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s="12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45" hidden="1" x14ac:dyDescent="0.25">
      <c r="A441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s="12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s="12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45" hidden="1" x14ac:dyDescent="0.25">
      <c r="A443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s="12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s="12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s="12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s="12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s="12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45" hidden="1" x14ac:dyDescent="0.25">
      <c r="A448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s="12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45" hidden="1" x14ac:dyDescent="0.25">
      <c r="A449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s="12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45" hidden="1" x14ac:dyDescent="0.25">
      <c r="A450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s="12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45" hidden="1" x14ac:dyDescent="0.25">
      <c r="A451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 0)</f>
        <v>9</v>
      </c>
      <c r="Q451" s="11" t="s">
        <v>8308</v>
      </c>
      <c r="R451" s="12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45" hidden="1" x14ac:dyDescent="0.25">
      <c r="A452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s="12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45" hidden="1" x14ac:dyDescent="0.25">
      <c r="A453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s="12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30" hidden="1" x14ac:dyDescent="0.25">
      <c r="A454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s="12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45" hidden="1" x14ac:dyDescent="0.25">
      <c r="A455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s="12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s="12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45" hidden="1" x14ac:dyDescent="0.25">
      <c r="A45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s="12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45" hidden="1" x14ac:dyDescent="0.25">
      <c r="A458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s="12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45" hidden="1" x14ac:dyDescent="0.25">
      <c r="A459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s="12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s="12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45" hidden="1" x14ac:dyDescent="0.25">
      <c r="A461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s="12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s="12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45" hidden="1" x14ac:dyDescent="0.25">
      <c r="A463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s="12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45" hidden="1" x14ac:dyDescent="0.25">
      <c r="A464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s="12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s="12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30" hidden="1" x14ac:dyDescent="0.25">
      <c r="A466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s="12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idden="1" x14ac:dyDescent="0.25">
      <c r="A46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s="12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s="12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45" hidden="1" x14ac:dyDescent="0.25">
      <c r="A469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s="12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45" hidden="1" x14ac:dyDescent="0.25">
      <c r="A470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s="12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s="12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45" hidden="1" x14ac:dyDescent="0.25">
      <c r="A472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s="12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s="12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45" hidden="1" x14ac:dyDescent="0.25">
      <c r="A474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s="12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s="12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s="12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45" hidden="1" x14ac:dyDescent="0.25">
      <c r="A47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s="12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s="12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45" hidden="1" x14ac:dyDescent="0.25">
      <c r="A479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s="12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s="12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s="12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45" hidden="1" x14ac:dyDescent="0.25">
      <c r="A482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s="12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45" hidden="1" x14ac:dyDescent="0.25">
      <c r="A483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s="12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s="12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45" hidden="1" x14ac:dyDescent="0.25">
      <c r="A485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s="12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s="12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30" hidden="1" x14ac:dyDescent="0.25">
      <c r="A48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s="12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45" hidden="1" x14ac:dyDescent="0.25">
      <c r="A488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s="12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45" hidden="1" x14ac:dyDescent="0.25">
      <c r="A489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s="12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s="12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s="12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s="12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s="12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45" hidden="1" x14ac:dyDescent="0.25">
      <c r="A494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s="12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s="12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45" hidden="1" x14ac:dyDescent="0.25">
      <c r="A496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s="12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s="12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30" hidden="1" x14ac:dyDescent="0.25">
      <c r="A498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s="12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s="12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s="12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s="12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s="12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45" hidden="1" x14ac:dyDescent="0.25">
      <c r="A503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s="12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45" hidden="1" x14ac:dyDescent="0.25">
      <c r="A504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s="12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45" hidden="1" x14ac:dyDescent="0.25">
      <c r="A505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s="12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45" hidden="1" x14ac:dyDescent="0.25">
      <c r="A506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s="12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s="12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s="12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45" hidden="1" x14ac:dyDescent="0.25">
      <c r="A509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s="12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s="12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s="12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s="12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s="12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45" hidden="1" x14ac:dyDescent="0.25">
      <c r="A514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s="12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30" hidden="1" x14ac:dyDescent="0.25">
      <c r="A515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 0)</f>
        <v>102.38</v>
      </c>
      <c r="Q515" s="11" t="s">
        <v>8308</v>
      </c>
      <c r="R515" s="12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s="12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s="12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s="12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45" hidden="1" x14ac:dyDescent="0.25">
      <c r="A519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s="12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45" hidden="1" x14ac:dyDescent="0.25">
      <c r="A520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s="12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s="12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45" hidden="1" x14ac:dyDescent="0.25">
      <c r="A522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s="12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45" hidden="1" x14ac:dyDescent="0.25">
      <c r="A523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s="12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s="12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45" hidden="1" x14ac:dyDescent="0.25">
      <c r="A525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s="12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45" hidden="1" x14ac:dyDescent="0.25">
      <c r="A526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s="12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s="12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s="12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s="12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s="12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45" hidden="1" x14ac:dyDescent="0.25">
      <c r="A531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s="12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45" hidden="1" x14ac:dyDescent="0.25">
      <c r="A532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s="12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45" hidden="1" x14ac:dyDescent="0.25">
      <c r="A533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s="12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45" hidden="1" x14ac:dyDescent="0.25">
      <c r="A534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s="12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45" hidden="1" x14ac:dyDescent="0.25">
      <c r="A535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s="12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45" hidden="1" x14ac:dyDescent="0.25">
      <c r="A536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s="12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30" hidden="1" x14ac:dyDescent="0.25">
      <c r="A53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s="12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45" hidden="1" x14ac:dyDescent="0.25">
      <c r="A538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s="12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45" hidden="1" x14ac:dyDescent="0.25">
      <c r="A539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s="12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45" hidden="1" x14ac:dyDescent="0.25">
      <c r="A540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s="12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s="12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s="12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s="12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s="12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45" hidden="1" x14ac:dyDescent="0.25">
      <c r="A545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s="12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45" hidden="1" x14ac:dyDescent="0.25">
      <c r="A546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s="12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45" hidden="1" x14ac:dyDescent="0.25">
      <c r="A54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s="12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45" hidden="1" x14ac:dyDescent="0.25">
      <c r="A548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s="12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45" hidden="1" x14ac:dyDescent="0.25">
      <c r="A549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s="12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s="12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45" hidden="1" x14ac:dyDescent="0.25">
      <c r="A551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s="12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45" hidden="1" x14ac:dyDescent="0.25">
      <c r="A552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s="12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45" hidden="1" x14ac:dyDescent="0.25">
      <c r="A553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s="12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s="12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s="12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45" hidden="1" x14ac:dyDescent="0.25">
      <c r="A556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s="12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45" hidden="1" x14ac:dyDescent="0.25">
      <c r="A55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s="12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s="12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45" hidden="1" x14ac:dyDescent="0.25">
      <c r="A559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s="12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45" hidden="1" x14ac:dyDescent="0.25">
      <c r="A560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s="12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45" hidden="1" x14ac:dyDescent="0.25">
      <c r="A561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s="12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s="12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45" hidden="1" x14ac:dyDescent="0.25">
      <c r="A563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s="12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45" hidden="1" x14ac:dyDescent="0.25">
      <c r="A564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s="12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45" hidden="1" x14ac:dyDescent="0.25">
      <c r="A565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s="12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s="12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45" hidden="1" x14ac:dyDescent="0.25">
      <c r="A56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s="12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45" hidden="1" x14ac:dyDescent="0.25">
      <c r="A568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s="12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45" hidden="1" x14ac:dyDescent="0.25">
      <c r="A569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s="12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60" hidden="1" x14ac:dyDescent="0.25">
      <c r="A570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s="12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s="12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s="12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45" hidden="1" x14ac:dyDescent="0.25">
      <c r="A573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s="12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45" hidden="1" x14ac:dyDescent="0.25">
      <c r="A574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s="12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45" hidden="1" x14ac:dyDescent="0.25">
      <c r="A575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s="12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45" hidden="1" x14ac:dyDescent="0.25">
      <c r="A576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s="12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s="12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s="12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45" hidden="1" x14ac:dyDescent="0.25">
      <c r="A579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 0)</f>
        <v>10</v>
      </c>
      <c r="Q579" s="11" t="s">
        <v>8317</v>
      </c>
      <c r="R579" s="12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s="12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30" hidden="1" x14ac:dyDescent="0.25">
      <c r="A581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s="12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45" hidden="1" x14ac:dyDescent="0.25">
      <c r="A582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s="12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45" hidden="1" x14ac:dyDescent="0.25">
      <c r="A583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s="12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45" hidden="1" x14ac:dyDescent="0.25">
      <c r="A584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s="12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s="12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30" hidden="1" x14ac:dyDescent="0.25">
      <c r="A586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s="12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s="12" t="s">
        <v>8318</v>
      </c>
      <c r="S587" s="18">
        <f t="shared" si="38"/>
        <v>42283.3909375</v>
      </c>
      <c r="T587" s="18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s="12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s="12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45" hidden="1" x14ac:dyDescent="0.25">
      <c r="A590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s="12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s="12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45" hidden="1" x14ac:dyDescent="0.25">
      <c r="A592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s="12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s="12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45" hidden="1" x14ac:dyDescent="0.25">
      <c r="A594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s="12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s="12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s="12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45" hidden="1" x14ac:dyDescent="0.25">
      <c r="A59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s="12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30" hidden="1" x14ac:dyDescent="0.25">
      <c r="A598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s="12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s="12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s="12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45" hidden="1" x14ac:dyDescent="0.25">
      <c r="A601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s="12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s="12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45" hidden="1" x14ac:dyDescent="0.25">
      <c r="A603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s="12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s="12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s="12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45" hidden="1" x14ac:dyDescent="0.25">
      <c r="A606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s="12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s="12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45" hidden="1" x14ac:dyDescent="0.25">
      <c r="A608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s="12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45" hidden="1" x14ac:dyDescent="0.25">
      <c r="A609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s="12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45" hidden="1" x14ac:dyDescent="0.25">
      <c r="A610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s="12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45" hidden="1" x14ac:dyDescent="0.25">
      <c r="A611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s="12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s="12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45" hidden="1" x14ac:dyDescent="0.25">
      <c r="A613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s="12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s="12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45" hidden="1" x14ac:dyDescent="0.25">
      <c r="A615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s="12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s="12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s="12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45" hidden="1" x14ac:dyDescent="0.25">
      <c r="A618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s="12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45" hidden="1" x14ac:dyDescent="0.25">
      <c r="A619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s="12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45" hidden="1" x14ac:dyDescent="0.25">
      <c r="A620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s="12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s="12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s="12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45" hidden="1" x14ac:dyDescent="0.25">
      <c r="A623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s="12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45" hidden="1" x14ac:dyDescent="0.25">
      <c r="A624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s="12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45" hidden="1" x14ac:dyDescent="0.25">
      <c r="A625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s="12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s="12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45" hidden="1" x14ac:dyDescent="0.25">
      <c r="A62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s="12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45" hidden="1" x14ac:dyDescent="0.25">
      <c r="A628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s="12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45" hidden="1" x14ac:dyDescent="0.25">
      <c r="A629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s="12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s="12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45" hidden="1" x14ac:dyDescent="0.25">
      <c r="A631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s="12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45" hidden="1" x14ac:dyDescent="0.25">
      <c r="A632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s="12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30" hidden="1" x14ac:dyDescent="0.25">
      <c r="A633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s="12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30" hidden="1" x14ac:dyDescent="0.25">
      <c r="A634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s="12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s="12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30" hidden="1" x14ac:dyDescent="0.25">
      <c r="A636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s="12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s="12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s="12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45" hidden="1" x14ac:dyDescent="0.25">
      <c r="A639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s="12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s="12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s="12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45" hidden="1" x14ac:dyDescent="0.25">
      <c r="A642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s="12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45" hidden="1" x14ac:dyDescent="0.25">
      <c r="A643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 0)</f>
        <v>151.32</v>
      </c>
      <c r="Q643" s="11" t="s">
        <v>8317</v>
      </c>
      <c r="R643" s="12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45" hidden="1" x14ac:dyDescent="0.25">
      <c r="A644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s="12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30" hidden="1" x14ac:dyDescent="0.25">
      <c r="A645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s="12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45" hidden="1" x14ac:dyDescent="0.25">
      <c r="A646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s="12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s="12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45" hidden="1" x14ac:dyDescent="0.25">
      <c r="A648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s="12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45" hidden="1" x14ac:dyDescent="0.25">
      <c r="A649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s="12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s="12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45" hidden="1" x14ac:dyDescent="0.25">
      <c r="A651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s="12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45" hidden="1" x14ac:dyDescent="0.25">
      <c r="A652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s="12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45" hidden="1" x14ac:dyDescent="0.25">
      <c r="A653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s="12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45" hidden="1" x14ac:dyDescent="0.25">
      <c r="A654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s="12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45" hidden="1" x14ac:dyDescent="0.25">
      <c r="A655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s="12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45" hidden="1" x14ac:dyDescent="0.25">
      <c r="A656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s="12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s="12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45" hidden="1" x14ac:dyDescent="0.25">
      <c r="A658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s="12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45" hidden="1" x14ac:dyDescent="0.25">
      <c r="A659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s="12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45" hidden="1" x14ac:dyDescent="0.25">
      <c r="A660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s="12" t="s">
        <v>8319</v>
      </c>
      <c r="S660" s="18">
        <f t="shared" si="42"/>
        <v>42179.160752314812</v>
      </c>
      <c r="T660" s="18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s="12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45" hidden="1" x14ac:dyDescent="0.25">
      <c r="A662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s="12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s="12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s="12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45" hidden="1" x14ac:dyDescent="0.25">
      <c r="A665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s="12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45" hidden="1" x14ac:dyDescent="0.25">
      <c r="A666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s="12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45" hidden="1" x14ac:dyDescent="0.25">
      <c r="A66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s="12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45" hidden="1" x14ac:dyDescent="0.25">
      <c r="A668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s="12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45" hidden="1" x14ac:dyDescent="0.25">
      <c r="A669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s="12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s="12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s="12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45" hidden="1" x14ac:dyDescent="0.25">
      <c r="A672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s="12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45" hidden="1" x14ac:dyDescent="0.25">
      <c r="A673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s="12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45" hidden="1" x14ac:dyDescent="0.25">
      <c r="A674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s="12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45" hidden="1" x14ac:dyDescent="0.25">
      <c r="A675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s="12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s="12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45" hidden="1" x14ac:dyDescent="0.25">
      <c r="A67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s="12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s="12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45" hidden="1" x14ac:dyDescent="0.25">
      <c r="A679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s="12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45" hidden="1" x14ac:dyDescent="0.25">
      <c r="A680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s="12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45" hidden="1" x14ac:dyDescent="0.25">
      <c r="A681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s="12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45" hidden="1" x14ac:dyDescent="0.25">
      <c r="A682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s="12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45" hidden="1" x14ac:dyDescent="0.25">
      <c r="A683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s="12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s="12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45" hidden="1" x14ac:dyDescent="0.25">
      <c r="A685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s="12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s="12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45" hidden="1" x14ac:dyDescent="0.25">
      <c r="A68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s="12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s="12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45" hidden="1" x14ac:dyDescent="0.25">
      <c r="A689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s="12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45" hidden="1" x14ac:dyDescent="0.25">
      <c r="A690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s="12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45" hidden="1" x14ac:dyDescent="0.25">
      <c r="A691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s="12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s="12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s="12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45" hidden="1" x14ac:dyDescent="0.25">
      <c r="A694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s="12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30" hidden="1" x14ac:dyDescent="0.25">
      <c r="A695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s="12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45" hidden="1" x14ac:dyDescent="0.25">
      <c r="A696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s="12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45" hidden="1" x14ac:dyDescent="0.25">
      <c r="A69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s="12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s="12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45" hidden="1" x14ac:dyDescent="0.25">
      <c r="A699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s="12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45" hidden="1" x14ac:dyDescent="0.25">
      <c r="A700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s="12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45" hidden="1" x14ac:dyDescent="0.25">
      <c r="A701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s="12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45" hidden="1" x14ac:dyDescent="0.25">
      <c r="A702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s="12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45" hidden="1" x14ac:dyDescent="0.25">
      <c r="A703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s="12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45" hidden="1" x14ac:dyDescent="0.25">
      <c r="A704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s="12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s="12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s="12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 0)</f>
        <v>195.4</v>
      </c>
      <c r="Q707" s="11" t="s">
        <v>8317</v>
      </c>
      <c r="R707" s="12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45" hidden="1" x14ac:dyDescent="0.25">
      <c r="A708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s="12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45" hidden="1" x14ac:dyDescent="0.25">
      <c r="A709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s="12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45" hidden="1" x14ac:dyDescent="0.25">
      <c r="A710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s="12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s="12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30" hidden="1" x14ac:dyDescent="0.25">
      <c r="A712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s="12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45" hidden="1" x14ac:dyDescent="0.25">
      <c r="A713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s="12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45" hidden="1" x14ac:dyDescent="0.25">
      <c r="A714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s="12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45" hidden="1" x14ac:dyDescent="0.25">
      <c r="A715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s="12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s="12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45" hidden="1" x14ac:dyDescent="0.25">
      <c r="A71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s="12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s="12" t="s">
        <v>8319</v>
      </c>
      <c r="S718" s="18">
        <f t="shared" si="46"/>
        <v>41940.658645833333</v>
      </c>
      <c r="T718" s="18">
        <f t="shared" si="47"/>
        <v>41974</v>
      </c>
    </row>
    <row r="719" spans="1:20" hidden="1" x14ac:dyDescent="0.25">
      <c r="A719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s="12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45" hidden="1" x14ac:dyDescent="0.25">
      <c r="A720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s="12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45" hidden="1" x14ac:dyDescent="0.25">
      <c r="A721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s="12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s="12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s="12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45" hidden="1" x14ac:dyDescent="0.25">
      <c r="A724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s="12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30" hidden="1" x14ac:dyDescent="0.25">
      <c r="A725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s="12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45" hidden="1" x14ac:dyDescent="0.25">
      <c r="A726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s="12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s="12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45" hidden="1" x14ac:dyDescent="0.25">
      <c r="A728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s="12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45" hidden="1" x14ac:dyDescent="0.25">
      <c r="A729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s="12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s="12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45" hidden="1" x14ac:dyDescent="0.25">
      <c r="A731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s="12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s="12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s="12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45" hidden="1" x14ac:dyDescent="0.25">
      <c r="A734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s="12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s="12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30" hidden="1" x14ac:dyDescent="0.25">
      <c r="A736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s="12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s="12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45" hidden="1" x14ac:dyDescent="0.25">
      <c r="A738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s="12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45" hidden="1" x14ac:dyDescent="0.25">
      <c r="A739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s="12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s="12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45" hidden="1" x14ac:dyDescent="0.25">
      <c r="A741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s="12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45" hidden="1" x14ac:dyDescent="0.25">
      <c r="A742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s="12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s="12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45" hidden="1" x14ac:dyDescent="0.25">
      <c r="A744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s="12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45" hidden="1" x14ac:dyDescent="0.25">
      <c r="A745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s="12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30" hidden="1" x14ac:dyDescent="0.25">
      <c r="A746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s="12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45" hidden="1" x14ac:dyDescent="0.25">
      <c r="A74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s="12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idden="1" x14ac:dyDescent="0.25">
      <c r="A748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s="12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45" hidden="1" x14ac:dyDescent="0.25">
      <c r="A749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s="12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s="12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45" hidden="1" x14ac:dyDescent="0.25">
      <c r="A751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s="12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45" hidden="1" x14ac:dyDescent="0.25">
      <c r="A752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s="12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s="12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45" hidden="1" x14ac:dyDescent="0.25">
      <c r="A754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s="12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45" hidden="1" x14ac:dyDescent="0.25">
      <c r="A755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s="12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45" hidden="1" x14ac:dyDescent="0.25">
      <c r="A756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s="12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s="12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s="12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45" hidden="1" x14ac:dyDescent="0.25">
      <c r="A759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s="12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30" hidden="1" x14ac:dyDescent="0.25">
      <c r="A760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s="12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s="12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45" hidden="1" x14ac:dyDescent="0.25">
      <c r="A762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s="12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s="12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s="12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s="12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s="12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45" hidden="1" x14ac:dyDescent="0.25">
      <c r="A76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s="12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45" hidden="1" x14ac:dyDescent="0.25">
      <c r="A768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s="12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60" hidden="1" x14ac:dyDescent="0.25">
      <c r="A769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s="12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45" hidden="1" x14ac:dyDescent="0.25">
      <c r="A770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s="12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45" hidden="1" x14ac:dyDescent="0.25">
      <c r="A771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 0)</f>
        <v>31.85</v>
      </c>
      <c r="Q771" s="11" t="s">
        <v>8320</v>
      </c>
      <c r="R771" s="12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45" hidden="1" x14ac:dyDescent="0.25">
      <c r="A772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s="12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s="12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s="12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45" hidden="1" x14ac:dyDescent="0.25">
      <c r="A775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s="12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45" hidden="1" x14ac:dyDescent="0.25">
      <c r="A776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s="12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s="12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45" hidden="1" x14ac:dyDescent="0.25">
      <c r="A778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s="12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45" hidden="1" x14ac:dyDescent="0.25">
      <c r="A779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s="12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s="12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45" hidden="1" x14ac:dyDescent="0.25">
      <c r="A781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s="12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30" hidden="1" x14ac:dyDescent="0.25">
      <c r="A782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s="12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s="12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s="12" t="s">
        <v>8324</v>
      </c>
      <c r="S784" s="18">
        <f t="shared" si="50"/>
        <v>41116.758125</v>
      </c>
      <c r="T784" s="18">
        <f t="shared" si="51"/>
        <v>41146.758125</v>
      </c>
    </row>
    <row r="785" spans="1:20" ht="45" hidden="1" x14ac:dyDescent="0.25">
      <c r="A785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s="12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45" hidden="1" x14ac:dyDescent="0.25">
      <c r="A786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s="12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45" hidden="1" x14ac:dyDescent="0.25">
      <c r="A78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s="12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s="12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45" hidden="1" x14ac:dyDescent="0.25">
      <c r="A789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s="12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45" hidden="1" x14ac:dyDescent="0.25">
      <c r="A790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s="12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s="12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45" hidden="1" x14ac:dyDescent="0.25">
      <c r="A792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s="12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45" hidden="1" x14ac:dyDescent="0.25">
      <c r="A793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s="12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s="12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45" hidden="1" x14ac:dyDescent="0.25">
      <c r="A795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s="12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45" hidden="1" x14ac:dyDescent="0.25">
      <c r="A796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s="12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45" hidden="1" x14ac:dyDescent="0.25">
      <c r="A79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s="12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s="12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45" hidden="1" x14ac:dyDescent="0.25">
      <c r="A799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s="12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s="12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45" hidden="1" x14ac:dyDescent="0.25">
      <c r="A801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s="12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s="12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s="12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45" hidden="1" x14ac:dyDescent="0.25">
      <c r="A804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s="12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45" hidden="1" x14ac:dyDescent="0.25">
      <c r="A805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s="12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45" hidden="1" x14ac:dyDescent="0.25">
      <c r="A806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s="12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s="12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idden="1" x14ac:dyDescent="0.25">
      <c r="A808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s="12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s="12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45" hidden="1" x14ac:dyDescent="0.25">
      <c r="A810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s="12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s="12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45" hidden="1" x14ac:dyDescent="0.25">
      <c r="A812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s="12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30" hidden="1" x14ac:dyDescent="0.25">
      <c r="A813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s="12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45" hidden="1" x14ac:dyDescent="0.25">
      <c r="A814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s="12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s="12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45" hidden="1" x14ac:dyDescent="0.25">
      <c r="A816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s="12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s="12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30" hidden="1" x14ac:dyDescent="0.25">
      <c r="A818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s="12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s="12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45" hidden="1" x14ac:dyDescent="0.25">
      <c r="A820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s="12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s="12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s="12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s="12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30" hidden="1" x14ac:dyDescent="0.25">
      <c r="A824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s="12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s="12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45" hidden="1" x14ac:dyDescent="0.25">
      <c r="A826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s="12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30" hidden="1" x14ac:dyDescent="0.25">
      <c r="A82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s="12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s="12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45" hidden="1" x14ac:dyDescent="0.25">
      <c r="A829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s="12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45" hidden="1" x14ac:dyDescent="0.25">
      <c r="A830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s="12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45" hidden="1" x14ac:dyDescent="0.25">
      <c r="A831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s="12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s="12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30" hidden="1" x14ac:dyDescent="0.25">
      <c r="A833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s="12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45" hidden="1" x14ac:dyDescent="0.25">
      <c r="A834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s="12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 0)</f>
        <v>148.78</v>
      </c>
      <c r="Q835" s="11" t="s">
        <v>8323</v>
      </c>
      <c r="R835" s="12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45" hidden="1" x14ac:dyDescent="0.25">
      <c r="A836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s="12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45" hidden="1" x14ac:dyDescent="0.25">
      <c r="A83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s="12" t="s">
        <v>8324</v>
      </c>
      <c r="S837" s="18">
        <f t="shared" si="54"/>
        <v>41005.45784722222</v>
      </c>
      <c r="T837" s="18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s="12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30" hidden="1" x14ac:dyDescent="0.25">
      <c r="A839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s="12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45" hidden="1" x14ac:dyDescent="0.25">
      <c r="A840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s="12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s="12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s="12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45" hidden="1" x14ac:dyDescent="0.25">
      <c r="A843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s="12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s="12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45" hidden="1" x14ac:dyDescent="0.25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s="12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45" hidden="1" x14ac:dyDescent="0.25">
      <c r="A846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s="12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s="12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s="12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idden="1" x14ac:dyDescent="0.25">
      <c r="A849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s="12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s="12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s="12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s="12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s="12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s="12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s="12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s="12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30" hidden="1" x14ac:dyDescent="0.25">
      <c r="A85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s="12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45" hidden="1" x14ac:dyDescent="0.25">
      <c r="A858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s="12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30" hidden="1" x14ac:dyDescent="0.25">
      <c r="A859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s="12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45" hidden="1" x14ac:dyDescent="0.25">
      <c r="A860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s="12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s="12" t="s">
        <v>8325</v>
      </c>
      <c r="S861" s="18">
        <f t="shared" si="54"/>
        <v>42128.820231481484</v>
      </c>
      <c r="T861" s="18">
        <f t="shared" si="55"/>
        <v>42159</v>
      </c>
    </row>
    <row r="862" spans="1:20" ht="45" hidden="1" x14ac:dyDescent="0.25">
      <c r="A862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s="12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s="12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s="12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s="12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s="12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45" hidden="1" x14ac:dyDescent="0.25">
      <c r="A86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s="12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s="12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45" hidden="1" x14ac:dyDescent="0.25">
      <c r="A869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s="12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s="12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s="12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45" hidden="1" x14ac:dyDescent="0.25">
      <c r="A872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s="12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45" hidden="1" x14ac:dyDescent="0.25">
      <c r="A873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s="12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s="12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30" hidden="1" x14ac:dyDescent="0.25">
      <c r="A875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s="12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s="12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s="12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s="12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45" hidden="1" x14ac:dyDescent="0.25">
      <c r="A879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s="12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45" hidden="1" x14ac:dyDescent="0.25">
      <c r="A880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s="12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45" hidden="1" x14ac:dyDescent="0.25">
      <c r="A881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s="12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45" hidden="1" x14ac:dyDescent="0.25">
      <c r="A882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s="12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s="12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45" hidden="1" x14ac:dyDescent="0.25">
      <c r="A884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s="12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45" hidden="1" x14ac:dyDescent="0.25">
      <c r="A885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s="12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s="12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s="12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45" hidden="1" x14ac:dyDescent="0.25">
      <c r="A888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s="12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45" hidden="1" x14ac:dyDescent="0.25">
      <c r="A889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s="12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s="12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s="12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45" hidden="1" x14ac:dyDescent="0.25">
      <c r="A892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s="12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45" hidden="1" x14ac:dyDescent="0.25">
      <c r="A893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s="12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45" hidden="1" x14ac:dyDescent="0.25">
      <c r="A894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s="12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s="12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45" hidden="1" x14ac:dyDescent="0.25">
      <c r="A896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s="12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45" hidden="1" x14ac:dyDescent="0.25">
      <c r="A89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s="12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45" hidden="1" x14ac:dyDescent="0.25">
      <c r="A898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s="12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45" hidden="1" x14ac:dyDescent="0.25">
      <c r="A899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 0)</f>
        <v>0</v>
      </c>
      <c r="Q899" s="11" t="s">
        <v>8323</v>
      </c>
      <c r="R899" s="12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45" hidden="1" x14ac:dyDescent="0.25">
      <c r="A900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s="12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s="12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30" hidden="1" x14ac:dyDescent="0.25">
      <c r="A902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s="12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s="12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s="12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s="12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s="12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s="12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s="12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30" hidden="1" x14ac:dyDescent="0.25">
      <c r="A909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s="12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s="12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45" hidden="1" x14ac:dyDescent="0.25">
      <c r="A911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s="12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s="12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45" hidden="1" x14ac:dyDescent="0.25">
      <c r="A913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s="12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s="12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45" hidden="1" x14ac:dyDescent="0.25">
      <c r="A915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s="12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s="12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s="12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s="12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45" hidden="1" x14ac:dyDescent="0.25">
      <c r="A919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s="12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45" hidden="1" x14ac:dyDescent="0.25">
      <c r="A920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s="12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s="12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s="12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45" hidden="1" x14ac:dyDescent="0.25">
      <c r="A923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s="12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s="12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45" hidden="1" x14ac:dyDescent="0.25">
      <c r="A925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s="12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45" hidden="1" x14ac:dyDescent="0.25">
      <c r="A926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s="12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s="12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s="12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s="12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s="12" t="s">
        <v>8326</v>
      </c>
      <c r="S930" s="18">
        <f t="shared" si="58"/>
        <v>41180.86241898148</v>
      </c>
      <c r="T930" s="18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s="12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s="12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s="12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30" hidden="1" x14ac:dyDescent="0.25">
      <c r="A934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s="12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45" hidden="1" x14ac:dyDescent="0.25">
      <c r="A935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s="12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45" hidden="1" x14ac:dyDescent="0.25">
      <c r="A936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s="12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45" hidden="1" x14ac:dyDescent="0.25">
      <c r="A93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s="12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s="12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s="12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s="12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45" hidden="1" x14ac:dyDescent="0.25">
      <c r="A941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s="12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s="12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s="12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45" hidden="1" x14ac:dyDescent="0.25">
      <c r="A944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s="12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s="12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s="12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s="12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30" hidden="1" x14ac:dyDescent="0.25">
      <c r="A948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s="12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45" hidden="1" x14ac:dyDescent="0.25">
      <c r="A949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s="12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s="12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s="12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s="12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s="12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s="12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s="12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s="12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s="12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s="12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s="12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45" hidden="1" x14ac:dyDescent="0.25">
      <c r="A960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s="12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45" hidden="1" x14ac:dyDescent="0.25">
      <c r="A961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s="12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s="12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 0)</f>
        <v>364.35</v>
      </c>
      <c r="Q963" s="11" t="s">
        <v>8317</v>
      </c>
      <c r="R963" s="12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45" hidden="1" x14ac:dyDescent="0.25">
      <c r="A964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s="12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s="12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45" hidden="1" x14ac:dyDescent="0.25">
      <c r="A966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s="12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45" hidden="1" x14ac:dyDescent="0.25">
      <c r="A96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s="12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s="12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s="12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45" hidden="1" x14ac:dyDescent="0.25">
      <c r="A970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s="12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s="12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45" hidden="1" x14ac:dyDescent="0.25">
      <c r="A972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s="12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45" hidden="1" x14ac:dyDescent="0.25">
      <c r="A973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s="12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s="12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45" hidden="1" x14ac:dyDescent="0.25">
      <c r="A975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s="12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s="12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45" hidden="1" x14ac:dyDescent="0.25">
      <c r="A97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s="12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45" hidden="1" x14ac:dyDescent="0.25">
      <c r="A978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s="12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45" hidden="1" x14ac:dyDescent="0.25">
      <c r="A979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s="12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s="12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45" hidden="1" x14ac:dyDescent="0.25">
      <c r="A981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s="12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45" hidden="1" x14ac:dyDescent="0.25">
      <c r="A982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s="12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45" hidden="1" x14ac:dyDescent="0.25">
      <c r="A983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s="12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30" hidden="1" x14ac:dyDescent="0.25">
      <c r="A984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s="12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s="12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75" hidden="1" x14ac:dyDescent="0.25">
      <c r="A986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s="12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45" hidden="1" x14ac:dyDescent="0.25">
      <c r="A98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s="12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45" hidden="1" x14ac:dyDescent="0.25">
      <c r="A988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s="12" t="s">
        <v>8319</v>
      </c>
      <c r="S988" s="18">
        <f t="shared" si="62"/>
        <v>42324.767361111109</v>
      </c>
      <c r="T988" s="18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s="12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s="12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idden="1" x14ac:dyDescent="0.25">
      <c r="A991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s="12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45" hidden="1" x14ac:dyDescent="0.25">
      <c r="A992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s="12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s="12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s="12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s="12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s="12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45" hidden="1" x14ac:dyDescent="0.25">
      <c r="A99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s="12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30" hidden="1" x14ac:dyDescent="0.25">
      <c r="A998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s="12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s="12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s="12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s="12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s="12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45" hidden="1" x14ac:dyDescent="0.25">
      <c r="A1003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s="12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45" hidden="1" x14ac:dyDescent="0.25">
      <c r="A1004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s="12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s="12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30" hidden="1" x14ac:dyDescent="0.25">
      <c r="A1006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s="12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30" hidden="1" x14ac:dyDescent="0.25">
      <c r="A100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s="12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s="12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s="12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45" hidden="1" x14ac:dyDescent="0.25">
      <c r="A1010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s="12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45" hidden="1" x14ac:dyDescent="0.25">
      <c r="A1011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s="12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45" hidden="1" x14ac:dyDescent="0.25">
      <c r="A1012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s="12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s="12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s="12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45" hidden="1" x14ac:dyDescent="0.25">
      <c r="A1015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s="12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s="12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30" hidden="1" x14ac:dyDescent="0.25">
      <c r="A101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s="12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s="12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45" hidden="1" x14ac:dyDescent="0.25">
      <c r="A1019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s="12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s="12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30" hidden="1" x14ac:dyDescent="0.25">
      <c r="A1021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s="12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45" hidden="1" x14ac:dyDescent="0.25">
      <c r="A1022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s="12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s="12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s="12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s="12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s="12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30" hidden="1" x14ac:dyDescent="0.25">
      <c r="A102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 0)</f>
        <v>71.849999999999994</v>
      </c>
      <c r="Q1027" s="11" t="s">
        <v>8323</v>
      </c>
      <c r="R1027" s="12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45" hidden="1" x14ac:dyDescent="0.25">
      <c r="A1028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s="12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45" hidden="1" x14ac:dyDescent="0.25">
      <c r="A1029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s="12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s="12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30" hidden="1" x14ac:dyDescent="0.25">
      <c r="A1031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s="12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s="12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s="12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s="12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45" hidden="1" x14ac:dyDescent="0.25">
      <c r="A1035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s="12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s="12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45" hidden="1" x14ac:dyDescent="0.25">
      <c r="A103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s="12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s="12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45" hidden="1" x14ac:dyDescent="0.25">
      <c r="A1039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s="12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s="12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45" hidden="1" x14ac:dyDescent="0.25">
      <c r="A1041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s="12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45" hidden="1" x14ac:dyDescent="0.25">
      <c r="A1042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s="12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s="12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45" hidden="1" x14ac:dyDescent="0.25">
      <c r="A1044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s="12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s="12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45" hidden="1" x14ac:dyDescent="0.25">
      <c r="A1046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s="12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s="12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45" hidden="1" x14ac:dyDescent="0.25">
      <c r="A1048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s="12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s="12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45" hidden="1" x14ac:dyDescent="0.25">
      <c r="A1050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s="12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s="12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s="12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45" hidden="1" x14ac:dyDescent="0.25">
      <c r="A1053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s="12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60" hidden="1" x14ac:dyDescent="0.25">
      <c r="A1054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s="12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45" hidden="1" x14ac:dyDescent="0.25">
      <c r="A1055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s="12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45" hidden="1" x14ac:dyDescent="0.25">
      <c r="A1056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s="12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45" hidden="1" x14ac:dyDescent="0.25">
      <c r="A105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s="12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45" hidden="1" x14ac:dyDescent="0.25">
      <c r="A1058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s="12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s="12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45" hidden="1" x14ac:dyDescent="0.25">
      <c r="A1060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s="12" t="s">
        <v>8330</v>
      </c>
      <c r="S1060" s="18">
        <f t="shared" si="66"/>
        <v>42047.900960648149</v>
      </c>
      <c r="T1060" s="18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s="12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45" hidden="1" x14ac:dyDescent="0.25">
      <c r="A1062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s="12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30" hidden="1" x14ac:dyDescent="0.25">
      <c r="A1063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s="12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idden="1" x14ac:dyDescent="0.25">
      <c r="A1064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s="12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45" hidden="1" x14ac:dyDescent="0.25">
      <c r="A1065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s="12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45" hidden="1" x14ac:dyDescent="0.25">
      <c r="A1066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s="12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45" hidden="1" x14ac:dyDescent="0.25">
      <c r="A106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s="12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s="12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45" hidden="1" x14ac:dyDescent="0.25">
      <c r="A1069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s="12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45" hidden="1" x14ac:dyDescent="0.25">
      <c r="A1070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s="12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s="12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s="12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45" hidden="1" x14ac:dyDescent="0.25">
      <c r="A1073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s="12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45" hidden="1" x14ac:dyDescent="0.25">
      <c r="A1074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s="12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30" hidden="1" x14ac:dyDescent="0.25">
      <c r="A1075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s="12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45" hidden="1" x14ac:dyDescent="0.25">
      <c r="A1076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s="12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30" hidden="1" x14ac:dyDescent="0.25">
      <c r="A107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s="12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s="12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s="12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45" hidden="1" x14ac:dyDescent="0.25">
      <c r="A1080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s="12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45" hidden="1" x14ac:dyDescent="0.25">
      <c r="A1081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s="12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s="12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s="12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30" hidden="1" x14ac:dyDescent="0.25">
      <c r="A1084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s="12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45" hidden="1" x14ac:dyDescent="0.25">
      <c r="A1085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s="12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s="12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s="12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s="12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45" hidden="1" x14ac:dyDescent="0.25">
      <c r="A1089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s="12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30" hidden="1" x14ac:dyDescent="0.25">
      <c r="A1090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s="12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 0)</f>
        <v>23.96</v>
      </c>
      <c r="Q1091" s="11" t="s">
        <v>8331</v>
      </c>
      <c r="R1091" s="12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45" hidden="1" x14ac:dyDescent="0.25">
      <c r="A1092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s="12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45" hidden="1" x14ac:dyDescent="0.25">
      <c r="A1093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s="12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s="12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s="12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45" hidden="1" x14ac:dyDescent="0.25">
      <c r="A1096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s="12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45" hidden="1" x14ac:dyDescent="0.25">
      <c r="A109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s="12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45" hidden="1" x14ac:dyDescent="0.25">
      <c r="A1098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s="12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s="12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s="12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45" hidden="1" x14ac:dyDescent="0.25">
      <c r="A1101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s="12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s="12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30" hidden="1" x14ac:dyDescent="0.25">
      <c r="A1103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s="12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45" hidden="1" x14ac:dyDescent="0.25">
      <c r="A1104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s="12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s="12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45" hidden="1" x14ac:dyDescent="0.25">
      <c r="A1106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s="12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45" hidden="1" x14ac:dyDescent="0.25">
      <c r="A110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s="12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s="12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s="12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s="12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45" hidden="1" x14ac:dyDescent="0.25">
      <c r="A1111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s="12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45" hidden="1" x14ac:dyDescent="0.25">
      <c r="A1112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s="12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45" hidden="1" x14ac:dyDescent="0.25">
      <c r="A1113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s="12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s="12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45" hidden="1" x14ac:dyDescent="0.25">
      <c r="A1115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s="12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45" hidden="1" x14ac:dyDescent="0.25">
      <c r="A1116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s="12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45" hidden="1" x14ac:dyDescent="0.25">
      <c r="A111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s="12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30" hidden="1" x14ac:dyDescent="0.25">
      <c r="A1118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s="12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s="12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45" hidden="1" x14ac:dyDescent="0.25">
      <c r="A1120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s="12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45" hidden="1" x14ac:dyDescent="0.25">
      <c r="A1121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s="12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30" hidden="1" x14ac:dyDescent="0.25">
      <c r="A1122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s="12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s="12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45" hidden="1" x14ac:dyDescent="0.25">
      <c r="A1124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s="12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45" hidden="1" x14ac:dyDescent="0.25">
      <c r="A1125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s="12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45" hidden="1" x14ac:dyDescent="0.25">
      <c r="A1126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s="12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45" hidden="1" x14ac:dyDescent="0.25">
      <c r="A112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s="12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s="12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s="12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s="12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s="12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45" hidden="1" x14ac:dyDescent="0.25">
      <c r="A1132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s="12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45" hidden="1" x14ac:dyDescent="0.25">
      <c r="A1133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s="12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s="12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45" hidden="1" x14ac:dyDescent="0.25">
      <c r="A1135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s="12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s="12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s="12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s="12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45" hidden="1" x14ac:dyDescent="0.25">
      <c r="A1139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s="12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45" hidden="1" x14ac:dyDescent="0.25">
      <c r="A1140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s="12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45" hidden="1" x14ac:dyDescent="0.25">
      <c r="A1141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s="12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s="12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s="12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s="12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45" hidden="1" x14ac:dyDescent="0.25">
      <c r="A1145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s="12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s="12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s="12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s="12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45" hidden="1" x14ac:dyDescent="0.25">
      <c r="A1149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s="12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s="12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s="12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s="12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45" hidden="1" x14ac:dyDescent="0.25">
      <c r="A1153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s="12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s="12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 0)</f>
        <v>50</v>
      </c>
      <c r="Q1155" s="11" t="s">
        <v>8334</v>
      </c>
      <c r="R1155" s="12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s="12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45" hidden="1" x14ac:dyDescent="0.25">
      <c r="A115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s="12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s="12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45" hidden="1" x14ac:dyDescent="0.25">
      <c r="A1159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s="12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45" hidden="1" x14ac:dyDescent="0.25">
      <c r="A1160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s="12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45" hidden="1" x14ac:dyDescent="0.25">
      <c r="A1161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s="12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s="12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45" hidden="1" x14ac:dyDescent="0.25">
      <c r="A1163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s="12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45" hidden="1" x14ac:dyDescent="0.25">
      <c r="A1164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s="12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45" hidden="1" x14ac:dyDescent="0.25">
      <c r="A1165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s="12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s="12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45" hidden="1" x14ac:dyDescent="0.25">
      <c r="A116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s="12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45" hidden="1" x14ac:dyDescent="0.25">
      <c r="A1168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s="12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s="12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s="12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s="12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s="12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s="12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idden="1" x14ac:dyDescent="0.25">
      <c r="A1174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s="12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45" hidden="1" x14ac:dyDescent="0.25">
      <c r="A1175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s="12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s="12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s="12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s="12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45" hidden="1" x14ac:dyDescent="0.25">
      <c r="A1179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s="12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45" hidden="1" x14ac:dyDescent="0.25">
      <c r="A1180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s="12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s="12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30" hidden="1" x14ac:dyDescent="0.25">
      <c r="A1182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s="12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idden="1" x14ac:dyDescent="0.25">
      <c r="A1183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s="12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45" hidden="1" x14ac:dyDescent="0.25">
      <c r="A1184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s="12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45" hidden="1" x14ac:dyDescent="0.25">
      <c r="A1185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s="12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45" hidden="1" x14ac:dyDescent="0.25">
      <c r="A1186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s="12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s="12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45" hidden="1" x14ac:dyDescent="0.25">
      <c r="A1188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s="12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45" hidden="1" x14ac:dyDescent="0.25">
      <c r="A1189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s="12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s="12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45" hidden="1" x14ac:dyDescent="0.25">
      <c r="A1191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s="12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30" hidden="1" x14ac:dyDescent="0.25">
      <c r="A1192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s="12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45" hidden="1" x14ac:dyDescent="0.25">
      <c r="A1193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s="12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s="12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45" hidden="1" x14ac:dyDescent="0.25">
      <c r="A1195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s="12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45" hidden="1" x14ac:dyDescent="0.25">
      <c r="A1196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s="12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s="12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s="12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s="12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45" hidden="1" x14ac:dyDescent="0.25">
      <c r="A1200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s="12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45" hidden="1" x14ac:dyDescent="0.25">
      <c r="A1201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s="12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45" hidden="1" x14ac:dyDescent="0.25">
      <c r="A1202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s="12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45" hidden="1" x14ac:dyDescent="0.25">
      <c r="A1203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s="12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45" hidden="1" x14ac:dyDescent="0.25">
      <c r="A1204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s="12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s="12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s="12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45" hidden="1" x14ac:dyDescent="0.25">
      <c r="A120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s="12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45" hidden="1" x14ac:dyDescent="0.25">
      <c r="A1208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s="12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s="12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45" hidden="1" x14ac:dyDescent="0.25">
      <c r="A1210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s="12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45" hidden="1" x14ac:dyDescent="0.25">
      <c r="A1211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s="12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s="12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45" hidden="1" x14ac:dyDescent="0.25">
      <c r="A1213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s="12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45" hidden="1" x14ac:dyDescent="0.25">
      <c r="A1214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s="12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45" hidden="1" x14ac:dyDescent="0.25">
      <c r="A1215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s="12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45" hidden="1" x14ac:dyDescent="0.25">
      <c r="A1216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s="12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45" hidden="1" x14ac:dyDescent="0.25">
      <c r="A121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s="12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s="12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 0)</f>
        <v>148.57</v>
      </c>
      <c r="Q1219" s="11" t="s">
        <v>8336</v>
      </c>
      <c r="R1219" s="12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45" hidden="1" x14ac:dyDescent="0.25">
      <c r="A1220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s="12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30" hidden="1" x14ac:dyDescent="0.25">
      <c r="A1221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s="12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s="12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45" hidden="1" x14ac:dyDescent="0.25">
      <c r="A1223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s="12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s="12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30" hidden="1" x14ac:dyDescent="0.25">
      <c r="A1225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s="12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s="12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45" hidden="1" x14ac:dyDescent="0.25">
      <c r="A122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s="12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s="12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45" hidden="1" x14ac:dyDescent="0.25">
      <c r="A1229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s="12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s="12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45" hidden="1" x14ac:dyDescent="0.25">
      <c r="A1231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s="12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s="12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s="12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45" hidden="1" x14ac:dyDescent="0.25">
      <c r="A1234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s="12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45" hidden="1" x14ac:dyDescent="0.25">
      <c r="A1235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s="12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s="12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45" hidden="1" x14ac:dyDescent="0.25">
      <c r="A123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s="12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idden="1" x14ac:dyDescent="0.25">
      <c r="A1238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s="12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45" hidden="1" x14ac:dyDescent="0.25">
      <c r="A1239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s="12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s="12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s="12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30" hidden="1" x14ac:dyDescent="0.25">
      <c r="A1242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s="12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45" hidden="1" x14ac:dyDescent="0.25">
      <c r="A1243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s="12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45" hidden="1" x14ac:dyDescent="0.25">
      <c r="A1244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s="12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s="12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s="12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s="12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45" hidden="1" x14ac:dyDescent="0.25">
      <c r="A1248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s="12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s="12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30" hidden="1" x14ac:dyDescent="0.25">
      <c r="A1250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s="12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s="12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45" hidden="1" x14ac:dyDescent="0.25">
      <c r="A1252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s="12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30" hidden="1" x14ac:dyDescent="0.25">
      <c r="A1253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s="12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s="12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45" hidden="1" x14ac:dyDescent="0.25">
      <c r="A1255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s="12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45" hidden="1" x14ac:dyDescent="0.25">
      <c r="A1256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s="12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s="12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45" hidden="1" x14ac:dyDescent="0.25">
      <c r="A1258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s="12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45" hidden="1" x14ac:dyDescent="0.25">
      <c r="A1259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s="12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s="12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30" hidden="1" x14ac:dyDescent="0.25">
      <c r="A1261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s="12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s="12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30" hidden="1" x14ac:dyDescent="0.25">
      <c r="A1263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s="12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45" hidden="1" x14ac:dyDescent="0.25">
      <c r="A1264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s="12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s="12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45" hidden="1" x14ac:dyDescent="0.25">
      <c r="A1266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s="12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s="12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30" hidden="1" x14ac:dyDescent="0.25">
      <c r="A1268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s="12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45" hidden="1" x14ac:dyDescent="0.25">
      <c r="A1269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s="12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30" hidden="1" x14ac:dyDescent="0.25">
      <c r="A1270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s="12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45" hidden="1" x14ac:dyDescent="0.25">
      <c r="A1271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s="12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30" hidden="1" x14ac:dyDescent="0.25">
      <c r="A1272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s="12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45" hidden="1" x14ac:dyDescent="0.25">
      <c r="A1273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s="12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s="12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s="12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s="12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s="12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s="12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45" hidden="1" x14ac:dyDescent="0.25">
      <c r="A1279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s="12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45" hidden="1" x14ac:dyDescent="0.25">
      <c r="A1280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s="12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45" hidden="1" x14ac:dyDescent="0.25">
      <c r="A1281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s="12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s="12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45" hidden="1" x14ac:dyDescent="0.25">
      <c r="A1283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 0)</f>
        <v>104.73</v>
      </c>
      <c r="Q1283" s="11" t="s">
        <v>8323</v>
      </c>
      <c r="R1283" s="12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45" hidden="1" x14ac:dyDescent="0.25">
      <c r="A1284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s="12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s="12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45" hidden="1" x14ac:dyDescent="0.25">
      <c r="A1286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s="12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45" hidden="1" x14ac:dyDescent="0.25">
      <c r="A128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s="12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s="12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60" hidden="1" x14ac:dyDescent="0.25">
      <c r="A1289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s="12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45" hidden="1" x14ac:dyDescent="0.25">
      <c r="A1290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s="12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s="12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s="12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45" hidden="1" x14ac:dyDescent="0.25">
      <c r="A1293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s="12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s="12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s="12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45" hidden="1" x14ac:dyDescent="0.25">
      <c r="A1296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s="12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45" hidden="1" x14ac:dyDescent="0.25">
      <c r="A129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s="12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s="12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45" hidden="1" x14ac:dyDescent="0.25">
      <c r="A1299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s="12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45" hidden="1" x14ac:dyDescent="0.25">
      <c r="A1300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s="12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s="12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45" hidden="1" x14ac:dyDescent="0.25">
      <c r="A1302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s="12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45" hidden="1" x14ac:dyDescent="0.25">
      <c r="A1303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s="12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s="12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s="12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s="12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45" hidden="1" x14ac:dyDescent="0.25">
      <c r="A130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s="12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s="12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s="12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s="12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s="12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s="12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45" hidden="1" x14ac:dyDescent="0.25">
      <c r="A1313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s="12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s="12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45" hidden="1" x14ac:dyDescent="0.25">
      <c r="A1315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s="12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45" hidden="1" x14ac:dyDescent="0.25">
      <c r="A1316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s="12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s="12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s="12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s="12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s="12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45" hidden="1" x14ac:dyDescent="0.25">
      <c r="A1321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s="12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45" hidden="1" x14ac:dyDescent="0.25">
      <c r="A1322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s="12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45" hidden="1" x14ac:dyDescent="0.25">
      <c r="A1323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s="12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45" hidden="1" x14ac:dyDescent="0.25">
      <c r="A1324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s="12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45" hidden="1" x14ac:dyDescent="0.25">
      <c r="A1325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s="12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45" hidden="1" x14ac:dyDescent="0.25">
      <c r="A1326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s="12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45" hidden="1" x14ac:dyDescent="0.25">
      <c r="A132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s="12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45" hidden="1" x14ac:dyDescent="0.25">
      <c r="A1328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s="12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s="12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45" hidden="1" x14ac:dyDescent="0.25">
      <c r="A1330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s="12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s="12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s="12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s="12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45" hidden="1" x14ac:dyDescent="0.25">
      <c r="A1334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s="12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45" hidden="1" x14ac:dyDescent="0.25">
      <c r="A1335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s="12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s="12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45" hidden="1" x14ac:dyDescent="0.25">
      <c r="A133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s="12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45" hidden="1" x14ac:dyDescent="0.25">
      <c r="A1338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s="12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s="12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45" hidden="1" x14ac:dyDescent="0.25">
      <c r="A1340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s="12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s="12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s="12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45" hidden="1" x14ac:dyDescent="0.25">
      <c r="A1343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s="12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45" hidden="1" x14ac:dyDescent="0.25">
      <c r="A1344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s="12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45" hidden="1" x14ac:dyDescent="0.25">
      <c r="A1345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s="12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45" hidden="1" x14ac:dyDescent="0.25">
      <c r="A1346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s="12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 0)</f>
        <v>53.57</v>
      </c>
      <c r="Q1347" s="11" t="s">
        <v>8320</v>
      </c>
      <c r="R1347" s="12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s="12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45" hidden="1" x14ac:dyDescent="0.25">
      <c r="A1349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s="12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45" hidden="1" x14ac:dyDescent="0.25">
      <c r="A1350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s="12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45" hidden="1" x14ac:dyDescent="0.25">
      <c r="A1351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s="12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45" hidden="1" x14ac:dyDescent="0.25">
      <c r="A1352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s="12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30" hidden="1" x14ac:dyDescent="0.25">
      <c r="A1353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s="12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45" hidden="1" x14ac:dyDescent="0.25">
      <c r="A1354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s="12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30" hidden="1" x14ac:dyDescent="0.25">
      <c r="A1355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s="12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45" hidden="1" x14ac:dyDescent="0.25">
      <c r="A1356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s="12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45" hidden="1" x14ac:dyDescent="0.25">
      <c r="A135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s="12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45" hidden="1" x14ac:dyDescent="0.25">
      <c r="A1358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s="12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s="12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s="12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45" hidden="1" x14ac:dyDescent="0.25">
      <c r="A1361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s="12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s="12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s="12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30" hidden="1" x14ac:dyDescent="0.25">
      <c r="A1364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s="12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45" hidden="1" x14ac:dyDescent="0.25">
      <c r="A1365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s="12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45" hidden="1" x14ac:dyDescent="0.25">
      <c r="A1366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s="12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45" hidden="1" x14ac:dyDescent="0.25">
      <c r="A136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s="12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s="12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s="12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s="12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45" hidden="1" x14ac:dyDescent="0.25">
      <c r="A1371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s="12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s="12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45" hidden="1" x14ac:dyDescent="0.25">
      <c r="A1373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s="12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idden="1" x14ac:dyDescent="0.25">
      <c r="A1374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s="12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30" hidden="1" x14ac:dyDescent="0.25">
      <c r="A1375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s="12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45" hidden="1" x14ac:dyDescent="0.25">
      <c r="A1376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s="12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45" hidden="1" x14ac:dyDescent="0.25">
      <c r="A137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s="12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s="12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45" hidden="1" x14ac:dyDescent="0.25">
      <c r="A1379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s="12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s="12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s="12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30" hidden="1" x14ac:dyDescent="0.25">
      <c r="A1382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s="12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45" hidden="1" x14ac:dyDescent="0.25">
      <c r="A1383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s="12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s="12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45" hidden="1" x14ac:dyDescent="0.25">
      <c r="A1385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s="12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s="12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s="12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s="12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45" hidden="1" x14ac:dyDescent="0.25">
      <c r="A1389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s="12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45" hidden="1" x14ac:dyDescent="0.25">
      <c r="A1390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s="12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s="12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s="12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s="12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s="12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s="12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s="12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idden="1" x14ac:dyDescent="0.25">
      <c r="A139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s="12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45" hidden="1" x14ac:dyDescent="0.25">
      <c r="A1398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s="12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s="12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s="12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s="12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s="12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s="12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45" hidden="1" x14ac:dyDescent="0.25">
      <c r="A1404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s="12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45" hidden="1" x14ac:dyDescent="0.25">
      <c r="A1405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s="12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45" hidden="1" x14ac:dyDescent="0.25">
      <c r="A1406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s="12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s="12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idden="1" x14ac:dyDescent="0.25">
      <c r="A1408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s="12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s="12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45" hidden="1" x14ac:dyDescent="0.25">
      <c r="A1410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s="12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 0)</f>
        <v>0</v>
      </c>
      <c r="Q1411" s="11" t="s">
        <v>8320</v>
      </c>
      <c r="R1411" s="12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45" hidden="1" x14ac:dyDescent="0.25">
      <c r="A1412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s="12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s="12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30" hidden="1" x14ac:dyDescent="0.25">
      <c r="A1414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s="12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s="12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45" hidden="1" x14ac:dyDescent="0.25">
      <c r="A1416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s="12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s="12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s="12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s="12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s="12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45" hidden="1" x14ac:dyDescent="0.25">
      <c r="A1421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s="12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s="12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45" hidden="1" x14ac:dyDescent="0.25">
      <c r="A1423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s="12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45" hidden="1" x14ac:dyDescent="0.25">
      <c r="A1424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s="12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45" hidden="1" x14ac:dyDescent="0.25">
      <c r="A1425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s="12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s="12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45" hidden="1" x14ac:dyDescent="0.25">
      <c r="A142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s="12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45" hidden="1" x14ac:dyDescent="0.25">
      <c r="A1428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s="12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45" hidden="1" x14ac:dyDescent="0.25">
      <c r="A1429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s="12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45" hidden="1" x14ac:dyDescent="0.25">
      <c r="A1430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s="12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s="12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s="12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45" hidden="1" x14ac:dyDescent="0.25">
      <c r="A1433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s="12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45" hidden="1" x14ac:dyDescent="0.25">
      <c r="A1434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s="12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45" hidden="1" x14ac:dyDescent="0.25">
      <c r="A1435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s="12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s="12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30" hidden="1" x14ac:dyDescent="0.25">
      <c r="A143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s="12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45" hidden="1" x14ac:dyDescent="0.25">
      <c r="A1438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s="12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s="12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45" hidden="1" x14ac:dyDescent="0.25">
      <c r="A1440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s="12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s="12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45" hidden="1" x14ac:dyDescent="0.25">
      <c r="A1442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s="12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45" hidden="1" x14ac:dyDescent="0.25">
      <c r="A1443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s="12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45" hidden="1" x14ac:dyDescent="0.25">
      <c r="A1444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s="12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45" hidden="1" x14ac:dyDescent="0.25">
      <c r="A1445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s="12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s="12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45" hidden="1" x14ac:dyDescent="0.25">
      <c r="A144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s="12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45" hidden="1" x14ac:dyDescent="0.25">
      <c r="A1448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s="12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s="12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45" hidden="1" x14ac:dyDescent="0.25">
      <c r="A1450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s="12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45" hidden="1" x14ac:dyDescent="0.25">
      <c r="A1451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s="12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s="12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s="12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30" hidden="1" x14ac:dyDescent="0.25">
      <c r="A1454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s="12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45" hidden="1" x14ac:dyDescent="0.25">
      <c r="A1455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s="12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45" hidden="1" x14ac:dyDescent="0.25">
      <c r="A1456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s="12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45" hidden="1" x14ac:dyDescent="0.25">
      <c r="A145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s="12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s="12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s="12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45" hidden="1" x14ac:dyDescent="0.25">
      <c r="A1460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s="12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s="12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s="12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s="12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s="12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45" hidden="1" x14ac:dyDescent="0.25">
      <c r="A1465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s="12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s="12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45" hidden="1" x14ac:dyDescent="0.25">
      <c r="A146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s="12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45" hidden="1" x14ac:dyDescent="0.25">
      <c r="A1468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s="12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s="12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45" hidden="1" x14ac:dyDescent="0.25">
      <c r="A1470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s="12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30" hidden="1" x14ac:dyDescent="0.25">
      <c r="A1471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s="12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45" hidden="1" x14ac:dyDescent="0.25">
      <c r="A1472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s="12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45" hidden="1" x14ac:dyDescent="0.25">
      <c r="A1473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s="12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45" hidden="1" x14ac:dyDescent="0.25">
      <c r="A1474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s="12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 0)</f>
        <v>38.46</v>
      </c>
      <c r="Q1475" s="11" t="s">
        <v>8320</v>
      </c>
      <c r="R1475" s="12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45" hidden="1" x14ac:dyDescent="0.25">
      <c r="A1476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s="12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s="12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30" hidden="1" x14ac:dyDescent="0.25">
      <c r="A1478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s="12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45" hidden="1" x14ac:dyDescent="0.25">
      <c r="A1479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s="12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45" hidden="1" x14ac:dyDescent="0.25">
      <c r="A1480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s="12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45" hidden="1" x14ac:dyDescent="0.25">
      <c r="A1481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s="12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45" hidden="1" x14ac:dyDescent="0.25">
      <c r="A1482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s="12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45" hidden="1" x14ac:dyDescent="0.25">
      <c r="A1483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s="12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s="12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45" hidden="1" x14ac:dyDescent="0.25">
      <c r="A1485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s="12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s="12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45" hidden="1" x14ac:dyDescent="0.25">
      <c r="A148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s="12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45" hidden="1" x14ac:dyDescent="0.25">
      <c r="A1488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s="12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s="12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s="12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s="12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s="12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s="12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45" hidden="1" x14ac:dyDescent="0.25">
      <c r="A1494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s="12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30" hidden="1" x14ac:dyDescent="0.25">
      <c r="A1495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s="12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45" hidden="1" x14ac:dyDescent="0.25">
      <c r="A1496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s="12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s="12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s="12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45" hidden="1" x14ac:dyDescent="0.25">
      <c r="A1499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s="12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45" hidden="1" x14ac:dyDescent="0.25">
      <c r="A1500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s="12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45" hidden="1" x14ac:dyDescent="0.25">
      <c r="A1501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s="12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45" hidden="1" x14ac:dyDescent="0.25">
      <c r="A1502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s="12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30" hidden="1" x14ac:dyDescent="0.25">
      <c r="A1503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s="12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45" hidden="1" x14ac:dyDescent="0.25">
      <c r="A1504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s="12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45" hidden="1" x14ac:dyDescent="0.25">
      <c r="A1505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s="12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30" hidden="1" x14ac:dyDescent="0.25">
      <c r="A1506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s="12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s="12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s="12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45" hidden="1" x14ac:dyDescent="0.25">
      <c r="A1509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s="12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s="12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45" hidden="1" x14ac:dyDescent="0.25">
      <c r="A1511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s="12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45" hidden="1" x14ac:dyDescent="0.25">
      <c r="A1512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s="12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45" hidden="1" x14ac:dyDescent="0.25">
      <c r="A1513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s="12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45" hidden="1" x14ac:dyDescent="0.25">
      <c r="A1514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s="12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s="12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s="12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45" hidden="1" x14ac:dyDescent="0.25">
      <c r="A151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s="12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s="12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45" hidden="1" x14ac:dyDescent="0.25">
      <c r="A1519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s="12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s="12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45" hidden="1" x14ac:dyDescent="0.25">
      <c r="A1521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s="12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30" hidden="1" x14ac:dyDescent="0.25">
      <c r="A1522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s="12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s="12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s="12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45" hidden="1" x14ac:dyDescent="0.25">
      <c r="A1525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s="12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s="12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45" hidden="1" x14ac:dyDescent="0.25">
      <c r="A152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s="12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45" hidden="1" x14ac:dyDescent="0.25">
      <c r="A1528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s="12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s="12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s="12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30" hidden="1" x14ac:dyDescent="0.25">
      <c r="A1531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s="12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45" hidden="1" x14ac:dyDescent="0.25">
      <c r="A1532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s="12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45" hidden="1" x14ac:dyDescent="0.25">
      <c r="A1533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s="12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45" hidden="1" x14ac:dyDescent="0.25">
      <c r="A1534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s="12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s="12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45" hidden="1" x14ac:dyDescent="0.25">
      <c r="A1536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s="12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45" hidden="1" x14ac:dyDescent="0.25">
      <c r="A153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s="12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45" hidden="1" x14ac:dyDescent="0.25">
      <c r="A1538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s="12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 0)</f>
        <v>96.38</v>
      </c>
      <c r="Q1539" s="11" t="s">
        <v>8336</v>
      </c>
      <c r="R1539" s="12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s="12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45" hidden="1" x14ac:dyDescent="0.25">
      <c r="A1541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s="12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45" hidden="1" x14ac:dyDescent="0.25">
      <c r="A1542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s="12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s="12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45" hidden="1" x14ac:dyDescent="0.25">
      <c r="A1544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s="12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s="12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s="12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s="12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45" hidden="1" x14ac:dyDescent="0.25">
      <c r="A1548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s="12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s="12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s="12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s="12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45" hidden="1" x14ac:dyDescent="0.25">
      <c r="A1552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s="12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45" hidden="1" x14ac:dyDescent="0.25">
      <c r="A1553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s="12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45" hidden="1" x14ac:dyDescent="0.25">
      <c r="A1554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s="12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s="12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s="12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s="12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s="12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s="12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30" hidden="1" x14ac:dyDescent="0.25">
      <c r="A1560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s="12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30" hidden="1" x14ac:dyDescent="0.25">
      <c r="A1561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s="12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45" hidden="1" x14ac:dyDescent="0.25">
      <c r="A1562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s="12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45" hidden="1" x14ac:dyDescent="0.25">
      <c r="A1563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s="12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45" hidden="1" x14ac:dyDescent="0.25">
      <c r="A1564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s="12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s="12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45" hidden="1" x14ac:dyDescent="0.25">
      <c r="A1566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s="12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45" hidden="1" x14ac:dyDescent="0.25">
      <c r="A156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s="12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s="12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45" hidden="1" x14ac:dyDescent="0.25">
      <c r="A1569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s="12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s="12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s="12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s="12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45" hidden="1" x14ac:dyDescent="0.25">
      <c r="A1573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s="12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45" hidden="1" x14ac:dyDescent="0.25">
      <c r="A1574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s="12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45" hidden="1" x14ac:dyDescent="0.25">
      <c r="A1575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s="12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45" hidden="1" x14ac:dyDescent="0.25">
      <c r="A1576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s="12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45" hidden="1" x14ac:dyDescent="0.25">
      <c r="A157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s="12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30" hidden="1" x14ac:dyDescent="0.25">
      <c r="A1578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s="12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45" hidden="1" x14ac:dyDescent="0.25">
      <c r="A1579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s="12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s="12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30" hidden="1" x14ac:dyDescent="0.25">
      <c r="A1581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s="12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s="12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45" hidden="1" x14ac:dyDescent="0.25">
      <c r="A1583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s="12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s="12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45" hidden="1" x14ac:dyDescent="0.25">
      <c r="A1585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s="12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45" hidden="1" x14ac:dyDescent="0.25">
      <c r="A1586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s="12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45" hidden="1" x14ac:dyDescent="0.25">
      <c r="A158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s="12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s="12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45" hidden="1" x14ac:dyDescent="0.25">
      <c r="A1589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s="12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s="12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s="12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s="12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45" hidden="1" x14ac:dyDescent="0.25">
      <c r="A1593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s="12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s="12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30" hidden="1" x14ac:dyDescent="0.25">
      <c r="A1595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s="12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30" hidden="1" x14ac:dyDescent="0.25">
      <c r="A1596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s="12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s="12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30" hidden="1" x14ac:dyDescent="0.25">
      <c r="A1598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s="12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s="12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s="12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s="12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45" hidden="1" x14ac:dyDescent="0.25">
      <c r="A1602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s="12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 0)</f>
        <v>48.33</v>
      </c>
      <c r="Q1603" s="11" t="s">
        <v>8323</v>
      </c>
      <c r="R1603" s="12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s="12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30" hidden="1" x14ac:dyDescent="0.25">
      <c r="A1605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s="12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45" hidden="1" x14ac:dyDescent="0.25">
      <c r="A1606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s="12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45" hidden="1" x14ac:dyDescent="0.25">
      <c r="A160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s="12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45" hidden="1" x14ac:dyDescent="0.25">
      <c r="A1608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s="12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s="12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30" hidden="1" x14ac:dyDescent="0.25">
      <c r="A1610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s="12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s="12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s="12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s="12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30" hidden="1" x14ac:dyDescent="0.25">
      <c r="A1614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s="12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45" hidden="1" x14ac:dyDescent="0.25">
      <c r="A1615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s="12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45" hidden="1" x14ac:dyDescent="0.25">
      <c r="A1616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s="12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s="12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s="12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30" hidden="1" x14ac:dyDescent="0.25">
      <c r="A1619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s="12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30" hidden="1" x14ac:dyDescent="0.25">
      <c r="A1620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s="12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45" hidden="1" x14ac:dyDescent="0.25">
      <c r="A1621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s="12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s="12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s="12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s="12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45" hidden="1" x14ac:dyDescent="0.25">
      <c r="A1625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s="12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30" hidden="1" x14ac:dyDescent="0.25">
      <c r="A1626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s="12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45" hidden="1" x14ac:dyDescent="0.25">
      <c r="A162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s="12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s="12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45" hidden="1" x14ac:dyDescent="0.25">
      <c r="A1629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s="12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s="12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s="12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45" hidden="1" x14ac:dyDescent="0.25">
      <c r="A1632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s="12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45" hidden="1" x14ac:dyDescent="0.25">
      <c r="A1633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s="12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45" hidden="1" x14ac:dyDescent="0.25">
      <c r="A1634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s="12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45" hidden="1" x14ac:dyDescent="0.25">
      <c r="A1635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s="12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30" hidden="1" x14ac:dyDescent="0.25">
      <c r="A1636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s="12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45" hidden="1" x14ac:dyDescent="0.25">
      <c r="A163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s="12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s="12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s="12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s="12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45" hidden="1" x14ac:dyDescent="0.25">
      <c r="A1641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s="12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45" hidden="1" x14ac:dyDescent="0.25">
      <c r="A1642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s="12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s="12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s="12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s="12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45" hidden="1" x14ac:dyDescent="0.25">
      <c r="A1646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s="12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s="12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45" hidden="1" x14ac:dyDescent="0.25">
      <c r="A1648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s="12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s="12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s="12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45" hidden="1" x14ac:dyDescent="0.25">
      <c r="A1651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s="12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30" hidden="1" x14ac:dyDescent="0.25">
      <c r="A1652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s="12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45" hidden="1" x14ac:dyDescent="0.25">
      <c r="A1653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s="12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45" hidden="1" x14ac:dyDescent="0.25">
      <c r="A1654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s="12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s="12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45" hidden="1" x14ac:dyDescent="0.25">
      <c r="A1656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s="12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30" hidden="1" x14ac:dyDescent="0.25">
      <c r="A165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s="12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s="12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45" hidden="1" x14ac:dyDescent="0.25">
      <c r="A1659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s="12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45" hidden="1" x14ac:dyDescent="0.25">
      <c r="A1660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s="12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45" hidden="1" x14ac:dyDescent="0.25">
      <c r="A1661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s="12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45" hidden="1" x14ac:dyDescent="0.25">
      <c r="A1662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s="12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60" hidden="1" x14ac:dyDescent="0.25">
      <c r="A1663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s="12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45" hidden="1" x14ac:dyDescent="0.25">
      <c r="A1664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s="12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30" hidden="1" x14ac:dyDescent="0.25">
      <c r="A1665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s="12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s="12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45" hidden="1" x14ac:dyDescent="0.25">
      <c r="A166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 0)</f>
        <v>44.96</v>
      </c>
      <c r="Q1667" s="11" t="s">
        <v>8323</v>
      </c>
      <c r="R1667" s="12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s="12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s="12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45" hidden="1" x14ac:dyDescent="0.25">
      <c r="A1670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s="12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45" hidden="1" x14ac:dyDescent="0.25">
      <c r="A1671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s="12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s="12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s="12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30" hidden="1" x14ac:dyDescent="0.25">
      <c r="A1674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s="12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s="12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45" hidden="1" x14ac:dyDescent="0.25">
      <c r="A1676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s="12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s="12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30" hidden="1" x14ac:dyDescent="0.25">
      <c r="A1678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s="12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s="12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s="12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s="12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s="12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45" hidden="1" x14ac:dyDescent="0.25">
      <c r="A1683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s="12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30" hidden="1" x14ac:dyDescent="0.25">
      <c r="A1684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s="12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s="12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s="12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45" hidden="1" x14ac:dyDescent="0.25">
      <c r="A168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s="12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45" hidden="1" x14ac:dyDescent="0.25">
      <c r="A1688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s="12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45" hidden="1" x14ac:dyDescent="0.25">
      <c r="A1689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s="12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s="12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idden="1" x14ac:dyDescent="0.25">
      <c r="A1691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s="12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s="12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45" hidden="1" x14ac:dyDescent="0.25">
      <c r="A1693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s="12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s="12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45" hidden="1" x14ac:dyDescent="0.25">
      <c r="A1695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s="12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45" hidden="1" x14ac:dyDescent="0.25">
      <c r="A1696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s="12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s="12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45" hidden="1" x14ac:dyDescent="0.25">
      <c r="A1698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s="12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s="12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s="12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45" hidden="1" x14ac:dyDescent="0.25">
      <c r="A1701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s="12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45" hidden="1" x14ac:dyDescent="0.25">
      <c r="A1702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s="12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45" hidden="1" x14ac:dyDescent="0.25">
      <c r="A1703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s="12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s="12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45" hidden="1" x14ac:dyDescent="0.25">
      <c r="A1705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s="12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30" hidden="1" x14ac:dyDescent="0.25">
      <c r="A1706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s="12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s="12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s="12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45" hidden="1" x14ac:dyDescent="0.25">
      <c r="A1709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s="12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45" hidden="1" x14ac:dyDescent="0.25">
      <c r="A1710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s="12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s="12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s="12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45" hidden="1" x14ac:dyDescent="0.25">
      <c r="A1713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s="12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45" hidden="1" x14ac:dyDescent="0.25">
      <c r="A1714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s="12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s="12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45" hidden="1" x14ac:dyDescent="0.25">
      <c r="A1716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s="12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s="12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45" hidden="1" x14ac:dyDescent="0.25">
      <c r="A1718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s="12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s="12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s="12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45" hidden="1" x14ac:dyDescent="0.25">
      <c r="A1721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s="12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45" hidden="1" x14ac:dyDescent="0.25">
      <c r="A1722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s="12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s="12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s="12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45" hidden="1" x14ac:dyDescent="0.25">
      <c r="A1725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s="12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45" hidden="1" x14ac:dyDescent="0.25">
      <c r="A1726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s="12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45" hidden="1" x14ac:dyDescent="0.25">
      <c r="A172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s="12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s="12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45" hidden="1" x14ac:dyDescent="0.25">
      <c r="A1729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s="12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s="12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45" hidden="1" x14ac:dyDescent="0.25">
      <c r="A1731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 0)</f>
        <v>0</v>
      </c>
      <c r="Q1731" s="11" t="s">
        <v>8323</v>
      </c>
      <c r="R1731" s="12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s="12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s="12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45" hidden="1" x14ac:dyDescent="0.25">
      <c r="A1734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s="12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45" hidden="1" x14ac:dyDescent="0.25">
      <c r="A1735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s="12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s="12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s="12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30" hidden="1" x14ac:dyDescent="0.25">
      <c r="A1738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s="12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45" hidden="1" x14ac:dyDescent="0.25">
      <c r="A1739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s="12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30" hidden="1" x14ac:dyDescent="0.25">
      <c r="A1740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s="12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s="12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s="12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30" hidden="1" x14ac:dyDescent="0.25">
      <c r="A1743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s="12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45" hidden="1" x14ac:dyDescent="0.25">
      <c r="A1744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s="12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s="12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45" hidden="1" x14ac:dyDescent="0.25">
      <c r="A1746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s="12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45" hidden="1" x14ac:dyDescent="0.25">
      <c r="A174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s="12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s="12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45" hidden="1" x14ac:dyDescent="0.25">
      <c r="A1749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s="12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30" hidden="1" x14ac:dyDescent="0.25">
      <c r="A1750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s="12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30" hidden="1" x14ac:dyDescent="0.25">
      <c r="A1751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s="12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45" hidden="1" x14ac:dyDescent="0.25">
      <c r="A1752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s="12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s="12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30" hidden="1" x14ac:dyDescent="0.25">
      <c r="A1754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s="12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s="12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45" hidden="1" x14ac:dyDescent="0.25">
      <c r="A1756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s="12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45" hidden="1" x14ac:dyDescent="0.25">
      <c r="A175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s="12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s="12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30" hidden="1" x14ac:dyDescent="0.25">
      <c r="A1759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s="12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45" hidden="1" x14ac:dyDescent="0.25">
      <c r="A1760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s="12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s="12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45" hidden="1" x14ac:dyDescent="0.25">
      <c r="A1762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s="12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s="12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idden="1" x14ac:dyDescent="0.25">
      <c r="A1764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s="12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45" hidden="1" x14ac:dyDescent="0.25">
      <c r="A1765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s="12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45" hidden="1" x14ac:dyDescent="0.25">
      <c r="A1766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s="12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45" hidden="1" x14ac:dyDescent="0.25">
      <c r="A176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s="12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s="12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30" hidden="1" x14ac:dyDescent="0.25">
      <c r="A1769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s="12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s="12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s="12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45" hidden="1" x14ac:dyDescent="0.25">
      <c r="A1772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s="12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45" hidden="1" x14ac:dyDescent="0.25">
      <c r="A1773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s="12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s="12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45" hidden="1" x14ac:dyDescent="0.25">
      <c r="A1775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s="12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45" hidden="1" x14ac:dyDescent="0.25">
      <c r="A1776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s="12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s="12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s="12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45" hidden="1" x14ac:dyDescent="0.25">
      <c r="A1779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s="12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s="12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45" hidden="1" x14ac:dyDescent="0.25">
      <c r="A1781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s="12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45" hidden="1" x14ac:dyDescent="0.25">
      <c r="A1782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s="12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45" hidden="1" x14ac:dyDescent="0.25">
      <c r="A1783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s="12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45" hidden="1" x14ac:dyDescent="0.25">
      <c r="A1784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s="12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45" hidden="1" x14ac:dyDescent="0.25">
      <c r="A1785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s="12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45" hidden="1" x14ac:dyDescent="0.25">
      <c r="A1786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s="12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s="12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45" hidden="1" x14ac:dyDescent="0.25">
      <c r="A1788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s="12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s="12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s="12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s="12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s="12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30" hidden="1" x14ac:dyDescent="0.25">
      <c r="A1793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s="12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30" hidden="1" x14ac:dyDescent="0.25">
      <c r="A1794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s="12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 0)</f>
        <v>20</v>
      </c>
      <c r="Q1795" s="11" t="s">
        <v>8336</v>
      </c>
      <c r="R1795" s="12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45" hidden="1" x14ac:dyDescent="0.25">
      <c r="A1796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s="12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s="12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45" hidden="1" x14ac:dyDescent="0.25">
      <c r="A1798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s="12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s="12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s="12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s="12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45" hidden="1" x14ac:dyDescent="0.25">
      <c r="A1802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s="12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45" hidden="1" x14ac:dyDescent="0.25">
      <c r="A1803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s="12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s="12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s="12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s="12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45" hidden="1" x14ac:dyDescent="0.25">
      <c r="A180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s="12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45" hidden="1" x14ac:dyDescent="0.25">
      <c r="A1808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s="12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s="12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45" hidden="1" x14ac:dyDescent="0.25">
      <c r="A1810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s="12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s="12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s="12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s="12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45" hidden="1" x14ac:dyDescent="0.25">
      <c r="A1814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s="12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s="12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s="12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45" hidden="1" x14ac:dyDescent="0.25">
      <c r="A181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s="12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s="12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30" hidden="1" x14ac:dyDescent="0.25">
      <c r="A1819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s="12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30" hidden="1" x14ac:dyDescent="0.25">
      <c r="A1820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s="12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45" hidden="1" x14ac:dyDescent="0.25">
      <c r="A1821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s="12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45" hidden="1" x14ac:dyDescent="0.25">
      <c r="A1822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s="12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s="12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s="12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45" hidden="1" x14ac:dyDescent="0.25">
      <c r="A1825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s="12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s="12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45" hidden="1" x14ac:dyDescent="0.25">
      <c r="A182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s="12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s="12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45" hidden="1" x14ac:dyDescent="0.25">
      <c r="A1829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s="12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45" hidden="1" x14ac:dyDescent="0.25">
      <c r="A1830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s="12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s="12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s="12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s="12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45" hidden="1" x14ac:dyDescent="0.25">
      <c r="A1834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s="12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45" hidden="1" x14ac:dyDescent="0.25">
      <c r="A1835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s="12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s="12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60" hidden="1" x14ac:dyDescent="0.25">
      <c r="A183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s="12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idden="1" x14ac:dyDescent="0.25">
      <c r="A1838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s="12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45" hidden="1" x14ac:dyDescent="0.25">
      <c r="A1839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s="12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45" hidden="1" x14ac:dyDescent="0.25">
      <c r="A1840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s="12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s="12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45" hidden="1" x14ac:dyDescent="0.25">
      <c r="A1842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s="12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s="12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s="12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45" hidden="1" x14ac:dyDescent="0.25">
      <c r="A1845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s="12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45" hidden="1" x14ac:dyDescent="0.25">
      <c r="A1846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s="12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s="12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45" hidden="1" x14ac:dyDescent="0.25">
      <c r="A1848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s="12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45" hidden="1" x14ac:dyDescent="0.25">
      <c r="A1849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s="12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s="12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30" hidden="1" x14ac:dyDescent="0.25">
      <c r="A1851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s="12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45" hidden="1" x14ac:dyDescent="0.25">
      <c r="A1852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s="12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45" hidden="1" x14ac:dyDescent="0.25">
      <c r="A1853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s="12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45" hidden="1" x14ac:dyDescent="0.25">
      <c r="A1854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s="12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45" hidden="1" x14ac:dyDescent="0.25">
      <c r="A1855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s="12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s="12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s="12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45" hidden="1" x14ac:dyDescent="0.25">
      <c r="A1858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s="12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 0)</f>
        <v>136.36000000000001</v>
      </c>
      <c r="Q1859" s="11" t="s">
        <v>8323</v>
      </c>
      <c r="R1859" s="12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45" hidden="1" x14ac:dyDescent="0.25">
      <c r="A1860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s="12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s="12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s="12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45" hidden="1" x14ac:dyDescent="0.25">
      <c r="A1863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s="12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s="12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s="12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45" hidden="1" x14ac:dyDescent="0.25">
      <c r="A1866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s="12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45" hidden="1" x14ac:dyDescent="0.25">
      <c r="A186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s="12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45" hidden="1" x14ac:dyDescent="0.25">
      <c r="A1868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s="12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45" hidden="1" x14ac:dyDescent="0.25">
      <c r="A1869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s="12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45" hidden="1" x14ac:dyDescent="0.25">
      <c r="A1870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s="12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45" hidden="1" x14ac:dyDescent="0.25">
      <c r="A1871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s="12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s="12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45" hidden="1" x14ac:dyDescent="0.25">
      <c r="A1873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s="12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45" hidden="1" x14ac:dyDescent="0.25">
      <c r="A1874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s="12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45" hidden="1" x14ac:dyDescent="0.25">
      <c r="A1875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s="12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s="12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30" hidden="1" x14ac:dyDescent="0.25">
      <c r="A187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s="12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s="12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30" hidden="1" x14ac:dyDescent="0.25">
      <c r="A1879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s="12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45" hidden="1" x14ac:dyDescent="0.25">
      <c r="A1880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s="12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45" hidden="1" x14ac:dyDescent="0.25">
      <c r="A1881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s="12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s="12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s="12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45" hidden="1" x14ac:dyDescent="0.25">
      <c r="A1884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s="12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s="12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45" hidden="1" x14ac:dyDescent="0.25">
      <c r="A1886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s="12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s="12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s="12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45" hidden="1" x14ac:dyDescent="0.25">
      <c r="A1889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s="12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45" hidden="1" x14ac:dyDescent="0.25">
      <c r="A1890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s="12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45" hidden="1" x14ac:dyDescent="0.25">
      <c r="A1891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s="12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s="12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s="12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s="12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s="12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idden="1" x14ac:dyDescent="0.25">
      <c r="A1896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s="12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45" hidden="1" x14ac:dyDescent="0.25">
      <c r="A189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s="12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s="12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45" hidden="1" x14ac:dyDescent="0.25">
      <c r="A1899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s="12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s="12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45" hidden="1" x14ac:dyDescent="0.25">
      <c r="A1901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s="12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45" hidden="1" x14ac:dyDescent="0.25">
      <c r="A1902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s="12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45" hidden="1" x14ac:dyDescent="0.25">
      <c r="A1903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s="12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45" hidden="1" x14ac:dyDescent="0.25">
      <c r="A1904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s="12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45" hidden="1" x14ac:dyDescent="0.25">
      <c r="A1905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s="12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s="12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s="12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s="12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s="12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45" hidden="1" x14ac:dyDescent="0.25">
      <c r="A1910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s="12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45" hidden="1" x14ac:dyDescent="0.25">
      <c r="A1911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s="12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s="12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45" hidden="1" x14ac:dyDescent="0.25">
      <c r="A1913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s="12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s="12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s="12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45" hidden="1" x14ac:dyDescent="0.25">
      <c r="A1916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s="12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45" hidden="1" x14ac:dyDescent="0.25">
      <c r="A191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s="12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s="12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s="12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s="12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45" hidden="1" x14ac:dyDescent="0.25">
      <c r="A1921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s="12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s="12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 0)</f>
        <v>54</v>
      </c>
      <c r="Q1923" s="11" t="s">
        <v>8323</v>
      </c>
      <c r="R1923" s="12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s="12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s="12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60" hidden="1" x14ac:dyDescent="0.25">
      <c r="A1926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s="12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30" hidden="1" x14ac:dyDescent="0.25">
      <c r="A192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s="12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s="12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s="12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s="12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s="12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s="12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s="12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45" hidden="1" x14ac:dyDescent="0.25">
      <c r="A1934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s="12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45" hidden="1" x14ac:dyDescent="0.25">
      <c r="A1935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s="12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45" hidden="1" x14ac:dyDescent="0.25">
      <c r="A1936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s="12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45" hidden="1" x14ac:dyDescent="0.25">
      <c r="A193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s="12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45" hidden="1" x14ac:dyDescent="0.25">
      <c r="A1938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s="12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s="12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45" hidden="1" x14ac:dyDescent="0.25">
      <c r="A1940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s="12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45" hidden="1" x14ac:dyDescent="0.25">
      <c r="A1941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s="12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s="12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45" hidden="1" x14ac:dyDescent="0.25">
      <c r="A1943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s="12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45" hidden="1" x14ac:dyDescent="0.25">
      <c r="A1944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s="12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s="12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45" hidden="1" x14ac:dyDescent="0.25">
      <c r="A1946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s="12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s="12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45" hidden="1" x14ac:dyDescent="0.25">
      <c r="A1948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s="12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s="12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s="12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s="12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s="12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45" hidden="1" x14ac:dyDescent="0.25">
      <c r="A1953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s="12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45" hidden="1" x14ac:dyDescent="0.25">
      <c r="A1954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s="12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s="12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s="12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45" hidden="1" x14ac:dyDescent="0.25">
      <c r="A195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s="12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45" hidden="1" x14ac:dyDescent="0.25">
      <c r="A1958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s="12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s="12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45" hidden="1" x14ac:dyDescent="0.25">
      <c r="A1960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s="12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45" hidden="1" x14ac:dyDescent="0.25">
      <c r="A1961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s="12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45" hidden="1" x14ac:dyDescent="0.25">
      <c r="A1962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s="12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s="12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45" hidden="1" x14ac:dyDescent="0.25">
      <c r="A1964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s="12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45" hidden="1" x14ac:dyDescent="0.25">
      <c r="A1965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s="12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s="12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s="12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45" hidden="1" x14ac:dyDescent="0.25">
      <c r="A1968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s="12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45" hidden="1" x14ac:dyDescent="0.25">
      <c r="A1969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s="12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s="12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45" hidden="1" x14ac:dyDescent="0.25">
      <c r="A1971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s="12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s="12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45" hidden="1" x14ac:dyDescent="0.25">
      <c r="A1973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s="12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45" hidden="1" x14ac:dyDescent="0.25">
      <c r="A1974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s="12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45" hidden="1" x14ac:dyDescent="0.25">
      <c r="A1975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s="12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45" hidden="1" x14ac:dyDescent="0.25">
      <c r="A1976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s="12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s="12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s="12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s="12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45" hidden="1" x14ac:dyDescent="0.25">
      <c r="A1980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s="12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s="12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s="12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45" hidden="1" x14ac:dyDescent="0.25">
      <c r="A1983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s="12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s="12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45" hidden="1" x14ac:dyDescent="0.25">
      <c r="A1985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s="12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s="12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45" hidden="1" x14ac:dyDescent="0.25">
      <c r="A198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 0)</f>
        <v>12.75</v>
      </c>
      <c r="Q1987" s="11" t="s">
        <v>8336</v>
      </c>
      <c r="R1987" s="12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45" hidden="1" x14ac:dyDescent="0.25">
      <c r="A1988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s="12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s="12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s="12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s="12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45" hidden="1" x14ac:dyDescent="0.25">
      <c r="A1992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s="12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s="12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s="12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45" hidden="1" x14ac:dyDescent="0.25">
      <c r="A1995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s="12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s="12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45" hidden="1" x14ac:dyDescent="0.25">
      <c r="A199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s="12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45" hidden="1" x14ac:dyDescent="0.25">
      <c r="A1998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s="12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45" hidden="1" x14ac:dyDescent="0.25">
      <c r="A1999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s="12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45" hidden="1" x14ac:dyDescent="0.25">
      <c r="A2000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s="12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s="12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45" hidden="1" x14ac:dyDescent="0.25">
      <c r="A2002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s="12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30" hidden="1" x14ac:dyDescent="0.25">
      <c r="A2003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s="12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s="12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s="12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45" hidden="1" x14ac:dyDescent="0.25">
      <c r="A2006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s="12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45" hidden="1" x14ac:dyDescent="0.25">
      <c r="A200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s="12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s="12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s="12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45" hidden="1" x14ac:dyDescent="0.25">
      <c r="A2010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s="12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45" hidden="1" x14ac:dyDescent="0.25">
      <c r="A2011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s="12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s="12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s="12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s="12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45" hidden="1" x14ac:dyDescent="0.25">
      <c r="A2015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s="12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s="12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s="12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s="12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45" hidden="1" x14ac:dyDescent="0.25">
      <c r="A2019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s="12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45" hidden="1" x14ac:dyDescent="0.25">
      <c r="A2020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s="12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s="12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45" hidden="1" x14ac:dyDescent="0.25">
      <c r="A2022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s="12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45" hidden="1" x14ac:dyDescent="0.25">
      <c r="A2023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s="12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45" hidden="1" x14ac:dyDescent="0.25">
      <c r="A2024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s="12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45" hidden="1" x14ac:dyDescent="0.25">
      <c r="A2025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s="12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45" hidden="1" x14ac:dyDescent="0.25">
      <c r="A2026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s="12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45" hidden="1" x14ac:dyDescent="0.25">
      <c r="A202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s="12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s="12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s="12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s="12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s="12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s="12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30" hidden="1" x14ac:dyDescent="0.25">
      <c r="A2033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s="12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45" hidden="1" x14ac:dyDescent="0.25">
      <c r="A2034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s="12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45" hidden="1" x14ac:dyDescent="0.25">
      <c r="A2035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s="12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45" hidden="1" x14ac:dyDescent="0.25">
      <c r="A2036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s="12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45" hidden="1" x14ac:dyDescent="0.25">
      <c r="A203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s="12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45" hidden="1" x14ac:dyDescent="0.25">
      <c r="A2038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s="12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s="12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45" hidden="1" x14ac:dyDescent="0.25">
      <c r="A2040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s="12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30" hidden="1" x14ac:dyDescent="0.25">
      <c r="A2041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s="12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s="12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45" hidden="1" x14ac:dyDescent="0.25">
      <c r="A2043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s="12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s="12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45" hidden="1" x14ac:dyDescent="0.25">
      <c r="A2045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s="12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45" hidden="1" x14ac:dyDescent="0.25">
      <c r="A2046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s="12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45" hidden="1" x14ac:dyDescent="0.25">
      <c r="A204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s="12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45" hidden="1" x14ac:dyDescent="0.25">
      <c r="A2048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s="12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45" hidden="1" x14ac:dyDescent="0.25">
      <c r="A2049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s="12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45" hidden="1" x14ac:dyDescent="0.25">
      <c r="A2050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s="12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 0)</f>
        <v>80.989999999999995</v>
      </c>
      <c r="Q2051" s="11" t="s">
        <v>8317</v>
      </c>
      <c r="R2051" s="12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45" hidden="1" x14ac:dyDescent="0.25">
      <c r="A2052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s="12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45" hidden="1" x14ac:dyDescent="0.25">
      <c r="A2053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s="12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45" hidden="1" x14ac:dyDescent="0.25">
      <c r="A2054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s="12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45" hidden="1" x14ac:dyDescent="0.25">
      <c r="A2055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s="12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45" hidden="1" x14ac:dyDescent="0.25">
      <c r="A2056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s="12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45" hidden="1" x14ac:dyDescent="0.25">
      <c r="A205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s="12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s="12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45" hidden="1" x14ac:dyDescent="0.25">
      <c r="A2059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s="12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s="12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45" hidden="1" x14ac:dyDescent="0.25">
      <c r="A2061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s="12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45" hidden="1" x14ac:dyDescent="0.25">
      <c r="A2062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s="12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45" hidden="1" x14ac:dyDescent="0.25">
      <c r="A2063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s="12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45" hidden="1" x14ac:dyDescent="0.25">
      <c r="A2064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s="12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30" hidden="1" x14ac:dyDescent="0.25">
      <c r="A2065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s="12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45" hidden="1" x14ac:dyDescent="0.25">
      <c r="A2066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s="12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45" hidden="1" x14ac:dyDescent="0.25">
      <c r="A206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s="12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s="12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s="12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45" hidden="1" x14ac:dyDescent="0.25">
      <c r="A2070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s="12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45" hidden="1" x14ac:dyDescent="0.25">
      <c r="A2071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s="12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45" hidden="1" x14ac:dyDescent="0.25">
      <c r="A2072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s="12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45" hidden="1" x14ac:dyDescent="0.25">
      <c r="A2073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s="12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45" hidden="1" x14ac:dyDescent="0.25">
      <c r="A2074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s="12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45" hidden="1" x14ac:dyDescent="0.25">
      <c r="A2075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s="12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s="12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s="12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s="12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s="12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s="12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45" hidden="1" x14ac:dyDescent="0.25">
      <c r="A2081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s="12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45" hidden="1" x14ac:dyDescent="0.25">
      <c r="A2082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s="12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45" hidden="1" x14ac:dyDescent="0.25">
      <c r="A2083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s="12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45" hidden="1" x14ac:dyDescent="0.25">
      <c r="A2084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s="12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45" hidden="1" x14ac:dyDescent="0.25">
      <c r="A2085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s="12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s="12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45" hidden="1" x14ac:dyDescent="0.25">
      <c r="A208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s="12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s="12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45" hidden="1" x14ac:dyDescent="0.25">
      <c r="A2089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s="12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45" hidden="1" x14ac:dyDescent="0.25">
      <c r="A2090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s="12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s="12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45" hidden="1" x14ac:dyDescent="0.25">
      <c r="A2092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s="12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45" hidden="1" x14ac:dyDescent="0.25">
      <c r="A2093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s="12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s="12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s="12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45" hidden="1" x14ac:dyDescent="0.25">
      <c r="A2096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s="12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s="12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s="12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45" hidden="1" x14ac:dyDescent="0.25">
      <c r="A2099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s="12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s="12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s="12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45" hidden="1" x14ac:dyDescent="0.25">
      <c r="A2102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s="12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45" hidden="1" x14ac:dyDescent="0.25">
      <c r="A2103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s="12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45" hidden="1" x14ac:dyDescent="0.25">
      <c r="A2104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s="12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s="12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s="12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30" hidden="1" x14ac:dyDescent="0.25">
      <c r="A210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s="12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45" hidden="1" x14ac:dyDescent="0.25">
      <c r="A2108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s="12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s="12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45" hidden="1" x14ac:dyDescent="0.25">
      <c r="A2110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s="12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30" hidden="1" x14ac:dyDescent="0.25">
      <c r="A2111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s="12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s="12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45" hidden="1" x14ac:dyDescent="0.25">
      <c r="A2113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s="12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s="12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 0)</f>
        <v>68.599999999999994</v>
      </c>
      <c r="Q2115" s="11" t="s">
        <v>8323</v>
      </c>
      <c r="R2115" s="12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45" hidden="1" x14ac:dyDescent="0.25">
      <c r="A2116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s="12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s="12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s="12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45" hidden="1" x14ac:dyDescent="0.25">
      <c r="A2119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s="12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s="12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s="12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s="12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30" hidden="1" x14ac:dyDescent="0.25">
      <c r="A2123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s="12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s="12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s="12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45" hidden="1" x14ac:dyDescent="0.25">
      <c r="A2126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s="12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s="12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s="12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s="12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45" hidden="1" x14ac:dyDescent="0.25">
      <c r="A2130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s="12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45" hidden="1" x14ac:dyDescent="0.25">
      <c r="A2131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s="12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s="12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s="12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45" hidden="1" x14ac:dyDescent="0.25">
      <c r="A2134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s="12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45" hidden="1" x14ac:dyDescent="0.25">
      <c r="A2135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s="12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s="12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45" hidden="1" x14ac:dyDescent="0.25">
      <c r="A213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s="12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s="12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s="12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30" hidden="1" x14ac:dyDescent="0.25">
      <c r="A2140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s="12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45" hidden="1" x14ac:dyDescent="0.25">
      <c r="A2141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s="12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45" hidden="1" x14ac:dyDescent="0.25">
      <c r="A2142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s="12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45" hidden="1" x14ac:dyDescent="0.25">
      <c r="A2143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s="12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45" hidden="1" x14ac:dyDescent="0.25">
      <c r="A2144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s="12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45" hidden="1" x14ac:dyDescent="0.25">
      <c r="A2145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s="12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30" hidden="1" x14ac:dyDescent="0.25">
      <c r="A2146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s="12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45" hidden="1" x14ac:dyDescent="0.25">
      <c r="A214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s="12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45" hidden="1" x14ac:dyDescent="0.25">
      <c r="A2148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s="12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s="12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45" hidden="1" x14ac:dyDescent="0.25">
      <c r="A2150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s="12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s="12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s="12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45" hidden="1" x14ac:dyDescent="0.25">
      <c r="A2153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s="12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45" hidden="1" x14ac:dyDescent="0.25">
      <c r="A2154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s="12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45" hidden="1" x14ac:dyDescent="0.25">
      <c r="A2155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s="12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s="12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s="12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s="12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s="12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45" hidden="1" x14ac:dyDescent="0.25">
      <c r="A2160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s="12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60" hidden="1" x14ac:dyDescent="0.25">
      <c r="A2161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s="12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s="12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s="12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45" hidden="1" x14ac:dyDescent="0.25">
      <c r="A2164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s="12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s="12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s="12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45" hidden="1" x14ac:dyDescent="0.25">
      <c r="A216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s="12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s="12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s="12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30" hidden="1" x14ac:dyDescent="0.25">
      <c r="A2170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s="12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45" hidden="1" x14ac:dyDescent="0.25">
      <c r="A2171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s="12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s="12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s="12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s="12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45" hidden="1" x14ac:dyDescent="0.25">
      <c r="A2175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s="12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45" hidden="1" x14ac:dyDescent="0.25">
      <c r="A2176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s="12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45" hidden="1" x14ac:dyDescent="0.25">
      <c r="A217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s="12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s="12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60" hidden="1" x14ac:dyDescent="0.25">
      <c r="A2179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 0)</f>
        <v>65.87</v>
      </c>
      <c r="Q2179" s="11" t="s">
        <v>8323</v>
      </c>
      <c r="R2179" s="12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s="12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s="12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30" hidden="1" x14ac:dyDescent="0.25">
      <c r="A2182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s="12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45" hidden="1" x14ac:dyDescent="0.25">
      <c r="A2183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s="12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s="12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45" hidden="1" x14ac:dyDescent="0.25">
      <c r="A2185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s="12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45" hidden="1" x14ac:dyDescent="0.25">
      <c r="A2186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s="12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45" hidden="1" x14ac:dyDescent="0.25">
      <c r="A218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s="12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s="12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45" hidden="1" x14ac:dyDescent="0.25">
      <c r="A2189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s="12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s="12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45" hidden="1" x14ac:dyDescent="0.25">
      <c r="A2191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s="12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s="12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45" hidden="1" x14ac:dyDescent="0.25">
      <c r="A2193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s="12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45" hidden="1" x14ac:dyDescent="0.25">
      <c r="A2194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s="12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45" hidden="1" x14ac:dyDescent="0.25">
      <c r="A2195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s="12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45" hidden="1" x14ac:dyDescent="0.25">
      <c r="A2196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s="12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s="12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s="12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s="12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45" hidden="1" x14ac:dyDescent="0.25">
      <c r="A2200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s="12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s="12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45" hidden="1" x14ac:dyDescent="0.25">
      <c r="A2202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s="12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45" hidden="1" x14ac:dyDescent="0.25">
      <c r="A2203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s="12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30" hidden="1" x14ac:dyDescent="0.25">
      <c r="A2204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s="12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45" hidden="1" x14ac:dyDescent="0.25">
      <c r="A2205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s="12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s="12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s="12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45" hidden="1" x14ac:dyDescent="0.25">
      <c r="A2208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s="12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s="12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45" hidden="1" x14ac:dyDescent="0.25">
      <c r="A2210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s="12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30" hidden="1" x14ac:dyDescent="0.25">
      <c r="A2211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s="12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45" hidden="1" x14ac:dyDescent="0.25">
      <c r="A2212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s="12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45" hidden="1" x14ac:dyDescent="0.25">
      <c r="A2213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s="12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45" hidden="1" x14ac:dyDescent="0.25">
      <c r="A2214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s="12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45" hidden="1" x14ac:dyDescent="0.25">
      <c r="A2215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s="12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s="12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s="12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45" hidden="1" x14ac:dyDescent="0.25">
      <c r="A2218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s="12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45" hidden="1" x14ac:dyDescent="0.25">
      <c r="A2219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s="12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s="12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s="12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s="12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s="12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45" hidden="1" x14ac:dyDescent="0.25">
      <c r="A2224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s="12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45" hidden="1" x14ac:dyDescent="0.25">
      <c r="A2225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s="12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45" hidden="1" x14ac:dyDescent="0.25">
      <c r="A2226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s="12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45" hidden="1" x14ac:dyDescent="0.25">
      <c r="A222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s="12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45" hidden="1" x14ac:dyDescent="0.25">
      <c r="A2228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s="12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45" hidden="1" x14ac:dyDescent="0.25">
      <c r="A2229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s="12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45" hidden="1" x14ac:dyDescent="0.25">
      <c r="A2230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s="12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45" hidden="1" x14ac:dyDescent="0.25">
      <c r="A2231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s="12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45" hidden="1" x14ac:dyDescent="0.25">
      <c r="A2232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s="12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45" hidden="1" x14ac:dyDescent="0.25">
      <c r="A2233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s="12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s="12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s="12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s="12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30" hidden="1" x14ac:dyDescent="0.25">
      <c r="A223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s="12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s="12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45" hidden="1" x14ac:dyDescent="0.25">
      <c r="A2239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s="12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s="12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s="12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s="12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45" hidden="1" x14ac:dyDescent="0.25">
      <c r="A2243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 0)</f>
        <v>49.47</v>
      </c>
      <c r="Q2243" s="11" t="s">
        <v>8331</v>
      </c>
      <c r="R2243" s="12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s="12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45" hidden="1" x14ac:dyDescent="0.25">
      <c r="A2245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s="12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s="12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s="12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45" hidden="1" x14ac:dyDescent="0.25">
      <c r="A2248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s="12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30" hidden="1" x14ac:dyDescent="0.25">
      <c r="A2249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s="12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45" hidden="1" x14ac:dyDescent="0.25">
      <c r="A2250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s="12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s="12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s="12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s="12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45" hidden="1" x14ac:dyDescent="0.25">
      <c r="A2254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s="12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45" hidden="1" x14ac:dyDescent="0.25">
      <c r="A2255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s="12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30" hidden="1" x14ac:dyDescent="0.25">
      <c r="A2256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s="12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s="12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s="12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45" hidden="1" x14ac:dyDescent="0.25">
      <c r="A2259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s="12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s="12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45" hidden="1" x14ac:dyDescent="0.25">
      <c r="A2261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s="12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45" hidden="1" x14ac:dyDescent="0.25">
      <c r="A2262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s="12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45" hidden="1" x14ac:dyDescent="0.25">
      <c r="A2263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s="12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30" hidden="1" x14ac:dyDescent="0.25">
      <c r="A2264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s="12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s="12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45" hidden="1" x14ac:dyDescent="0.25">
      <c r="A2266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s="12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45" hidden="1" x14ac:dyDescent="0.25">
      <c r="A226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s="12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s="12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45" hidden="1" x14ac:dyDescent="0.25">
      <c r="A2269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s="12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45" hidden="1" x14ac:dyDescent="0.25">
      <c r="A2270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s="12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s="12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s="12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45" hidden="1" x14ac:dyDescent="0.25">
      <c r="A2273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s="12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s="12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45" hidden="1" x14ac:dyDescent="0.25">
      <c r="A2275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s="12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s="12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s="12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s="12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45" hidden="1" x14ac:dyDescent="0.25">
      <c r="A2279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s="12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30" hidden="1" x14ac:dyDescent="0.25">
      <c r="A2280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s="12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45" hidden="1" x14ac:dyDescent="0.25">
      <c r="A2281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s="12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s="12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45" hidden="1" x14ac:dyDescent="0.25">
      <c r="A2283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s="12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30" hidden="1" x14ac:dyDescent="0.25">
      <c r="A2284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s="12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45" hidden="1" x14ac:dyDescent="0.25">
      <c r="A2285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s="12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s="12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45" hidden="1" x14ac:dyDescent="0.25">
      <c r="A228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s="12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s="12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s="12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45" hidden="1" x14ac:dyDescent="0.25">
      <c r="A2290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s="12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45" hidden="1" x14ac:dyDescent="0.25">
      <c r="A2291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s="12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s="12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45" hidden="1" x14ac:dyDescent="0.25">
      <c r="A2293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s="12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45" hidden="1" x14ac:dyDescent="0.25">
      <c r="A2294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s="12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s="12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45" hidden="1" x14ac:dyDescent="0.25">
      <c r="A2296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s="12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45" hidden="1" x14ac:dyDescent="0.25">
      <c r="A229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s="12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s="12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s="12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s="12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s="12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s="12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s="12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s="12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45" hidden="1" x14ac:dyDescent="0.25">
      <c r="A2305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s="12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s="12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45" hidden="1" x14ac:dyDescent="0.25">
      <c r="A230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 0)</f>
        <v>109.11</v>
      </c>
      <c r="Q2307" s="11" t="s">
        <v>8323</v>
      </c>
      <c r="R2307" s="12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s="12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s="12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45" hidden="1" x14ac:dyDescent="0.25">
      <c r="A2310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s="12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s="12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45" hidden="1" x14ac:dyDescent="0.25">
      <c r="A2312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s="12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s="12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s="12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s="12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45" hidden="1" x14ac:dyDescent="0.25">
      <c r="A2316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s="12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s="12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s="12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s="12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s="12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s="12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45" hidden="1" x14ac:dyDescent="0.25">
      <c r="A2322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s="12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s="12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s="12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s="12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30" hidden="1" x14ac:dyDescent="0.25">
      <c r="A2326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s="12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45" hidden="1" x14ac:dyDescent="0.25">
      <c r="A232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s="12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45" hidden="1" x14ac:dyDescent="0.25">
      <c r="A2328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s="12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30" hidden="1" x14ac:dyDescent="0.25">
      <c r="A2329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s="12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s="12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s="12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45" hidden="1" x14ac:dyDescent="0.25">
      <c r="A2332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s="12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s="12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45" hidden="1" x14ac:dyDescent="0.25">
      <c r="A2334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s="12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45" hidden="1" x14ac:dyDescent="0.25">
      <c r="A2335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s="12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s="12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45" hidden="1" x14ac:dyDescent="0.25">
      <c r="A233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s="12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s="12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30" hidden="1" x14ac:dyDescent="0.25">
      <c r="A2339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s="12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s="12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45" hidden="1" x14ac:dyDescent="0.25">
      <c r="A2341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s="12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s="12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s="12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45" hidden="1" x14ac:dyDescent="0.25">
      <c r="A2344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s="12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45" hidden="1" x14ac:dyDescent="0.25">
      <c r="A2345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s="12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45" hidden="1" x14ac:dyDescent="0.25">
      <c r="A2346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s="12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45" hidden="1" x14ac:dyDescent="0.25">
      <c r="A234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s="12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s="12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s="12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45" hidden="1" x14ac:dyDescent="0.25">
      <c r="A2350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s="12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s="12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s="12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s="12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s="12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45" hidden="1" x14ac:dyDescent="0.25">
      <c r="A2355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s="12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s="12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s="12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s="12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30" hidden="1" x14ac:dyDescent="0.25">
      <c r="A2359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s="12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s="12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s="12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s="12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45" hidden="1" x14ac:dyDescent="0.25">
      <c r="A2363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s="12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s="12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45" hidden="1" x14ac:dyDescent="0.25">
      <c r="A2365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s="12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30" hidden="1" x14ac:dyDescent="0.25">
      <c r="A2366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s="12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45" hidden="1" x14ac:dyDescent="0.25">
      <c r="A236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s="12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s="12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45" hidden="1" x14ac:dyDescent="0.25">
      <c r="A2369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s="12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45" hidden="1" x14ac:dyDescent="0.25">
      <c r="A2370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s="12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45" hidden="1" x14ac:dyDescent="0.25">
      <c r="A2371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 0)</f>
        <v>0</v>
      </c>
      <c r="Q2371" s="11" t="s">
        <v>8317</v>
      </c>
      <c r="R2371" s="12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45" hidden="1" x14ac:dyDescent="0.25">
      <c r="A2372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s="12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45" hidden="1" x14ac:dyDescent="0.25">
      <c r="A2373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s="12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45" hidden="1" x14ac:dyDescent="0.25">
      <c r="A2374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s="12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s="12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45" hidden="1" x14ac:dyDescent="0.25">
      <c r="A2376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s="12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45" hidden="1" x14ac:dyDescent="0.25">
      <c r="A237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s="12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s="12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s="12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30" hidden="1" x14ac:dyDescent="0.25">
      <c r="A2380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s="12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30" hidden="1" x14ac:dyDescent="0.25">
      <c r="A2381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s="12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s="12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s="12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s="12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45" hidden="1" x14ac:dyDescent="0.25">
      <c r="A2385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s="12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45" hidden="1" x14ac:dyDescent="0.25">
      <c r="A2386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s="12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45" hidden="1" x14ac:dyDescent="0.25">
      <c r="A238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s="12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s="12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45" hidden="1" x14ac:dyDescent="0.25">
      <c r="A2389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s="12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45" hidden="1" x14ac:dyDescent="0.25">
      <c r="A2390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s="12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s="12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45" hidden="1" x14ac:dyDescent="0.25">
      <c r="A2392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s="12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s="12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45" hidden="1" x14ac:dyDescent="0.25">
      <c r="A2394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s="12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45" hidden="1" x14ac:dyDescent="0.25">
      <c r="A2395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s="12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45" hidden="1" x14ac:dyDescent="0.25">
      <c r="A2396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s="12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s="12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s="12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45" hidden="1" x14ac:dyDescent="0.25">
      <c r="A2399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s="12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45" hidden="1" x14ac:dyDescent="0.25">
      <c r="A2400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s="12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s="12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45" hidden="1" x14ac:dyDescent="0.25">
      <c r="A2402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s="12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45" hidden="1" x14ac:dyDescent="0.25">
      <c r="A2403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s="12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idden="1" x14ac:dyDescent="0.25">
      <c r="A2404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s="12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s="12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45" hidden="1" x14ac:dyDescent="0.25">
      <c r="A2406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s="12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s="12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s="12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s="12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30" hidden="1" x14ac:dyDescent="0.25">
      <c r="A2410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s="12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30" hidden="1" x14ac:dyDescent="0.25">
      <c r="A2411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s="12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s="12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45" hidden="1" x14ac:dyDescent="0.25">
      <c r="A2413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s="12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45" hidden="1" x14ac:dyDescent="0.25">
      <c r="A2414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s="12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s="12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45" hidden="1" x14ac:dyDescent="0.25">
      <c r="A2416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s="12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s="12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45" hidden="1" x14ac:dyDescent="0.25">
      <c r="A2418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s="12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45" hidden="1" x14ac:dyDescent="0.25">
      <c r="A2419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s="12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s="12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45" hidden="1" x14ac:dyDescent="0.25">
      <c r="A2421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s="12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s="12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s="12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s="12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s="12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s="12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45" hidden="1" x14ac:dyDescent="0.25">
      <c r="A242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s="12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s="12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s="12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30" hidden="1" x14ac:dyDescent="0.25">
      <c r="A2430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s="12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s="12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s="12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s="12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s="12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45" hidden="1" x14ac:dyDescent="0.25">
      <c r="A2435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 0)</f>
        <v>0</v>
      </c>
      <c r="Q2435" s="11" t="s">
        <v>8334</v>
      </c>
      <c r="R2435" s="12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45" hidden="1" x14ac:dyDescent="0.25">
      <c r="A2436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s="12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s="12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45" hidden="1" x14ac:dyDescent="0.25">
      <c r="A2438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s="12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s="12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45" hidden="1" x14ac:dyDescent="0.25">
      <c r="A2440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s="12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45" hidden="1" x14ac:dyDescent="0.25">
      <c r="A2441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s="12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s="12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s="12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s="12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45" hidden="1" x14ac:dyDescent="0.25">
      <c r="A2445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s="12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45" hidden="1" x14ac:dyDescent="0.25">
      <c r="A2446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s="12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s="12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45" hidden="1" x14ac:dyDescent="0.25">
      <c r="A2448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s="12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45" hidden="1" x14ac:dyDescent="0.25">
      <c r="A2449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s="12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45" hidden="1" x14ac:dyDescent="0.25">
      <c r="A2450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s="12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s="12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45" hidden="1" x14ac:dyDescent="0.25">
      <c r="A2452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s="12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45" hidden="1" x14ac:dyDescent="0.25">
      <c r="A2453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s="12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45" hidden="1" x14ac:dyDescent="0.25">
      <c r="A2454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s="12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45" hidden="1" x14ac:dyDescent="0.25">
      <c r="A2455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s="12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s="12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s="12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s="12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s="12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45" hidden="1" x14ac:dyDescent="0.25">
      <c r="A2460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s="12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45" hidden="1" x14ac:dyDescent="0.25">
      <c r="A2461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s="12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45" hidden="1" x14ac:dyDescent="0.25">
      <c r="A2462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s="12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45" hidden="1" x14ac:dyDescent="0.25">
      <c r="A2463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s="12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45" hidden="1" x14ac:dyDescent="0.25">
      <c r="A2464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s="12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s="12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s="12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30" hidden="1" x14ac:dyDescent="0.25">
      <c r="A246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s="12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s="12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s="12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30" hidden="1" x14ac:dyDescent="0.25">
      <c r="A2470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s="12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45" hidden="1" x14ac:dyDescent="0.25">
      <c r="A2471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s="12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s="12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45" hidden="1" x14ac:dyDescent="0.25">
      <c r="A2473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s="12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s="12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s="12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s="12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s="12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s="12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s="12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45" hidden="1" x14ac:dyDescent="0.25">
      <c r="A2480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s="12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30" hidden="1" x14ac:dyDescent="0.25">
      <c r="A2481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s="12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45" hidden="1" x14ac:dyDescent="0.25">
      <c r="A2482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s="12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45" hidden="1" x14ac:dyDescent="0.25">
      <c r="A2483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s="12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45" hidden="1" x14ac:dyDescent="0.25">
      <c r="A2484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s="12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30" hidden="1" x14ac:dyDescent="0.25">
      <c r="A2485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s="12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45" hidden="1" x14ac:dyDescent="0.25">
      <c r="A2486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s="12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45" hidden="1" x14ac:dyDescent="0.25">
      <c r="A248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s="12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45" hidden="1" x14ac:dyDescent="0.25">
      <c r="A2488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s="12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s="12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45" hidden="1" x14ac:dyDescent="0.25">
      <c r="A2490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s="12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45" hidden="1" x14ac:dyDescent="0.25">
      <c r="A2491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s="12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s="12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45" hidden="1" x14ac:dyDescent="0.25">
      <c r="A2493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s="12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s="12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45" hidden="1" x14ac:dyDescent="0.25">
      <c r="A2495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s="12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s="12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s="12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s="12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 0)</f>
        <v>80.55</v>
      </c>
      <c r="Q2499" s="11" t="s">
        <v>8323</v>
      </c>
      <c r="R2499" s="12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s="12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45" hidden="1" x14ac:dyDescent="0.25">
      <c r="A2501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s="12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s="12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45" hidden="1" x14ac:dyDescent="0.25">
      <c r="A2503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s="12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45" hidden="1" x14ac:dyDescent="0.25">
      <c r="A2504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s="12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45" hidden="1" x14ac:dyDescent="0.25">
      <c r="A2505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s="12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30" hidden="1" x14ac:dyDescent="0.25">
      <c r="A2506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s="12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s="12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45" hidden="1" x14ac:dyDescent="0.25">
      <c r="A2508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s="12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s="12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45" hidden="1" x14ac:dyDescent="0.25">
      <c r="A2510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s="12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45" hidden="1" x14ac:dyDescent="0.25">
      <c r="A2511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s="12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45" hidden="1" x14ac:dyDescent="0.25">
      <c r="A2512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s="12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s="12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s="12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45" hidden="1" x14ac:dyDescent="0.25">
      <c r="A2515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s="12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45" hidden="1" x14ac:dyDescent="0.25">
      <c r="A2516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s="12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45" hidden="1" x14ac:dyDescent="0.25">
      <c r="A251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s="12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45" hidden="1" x14ac:dyDescent="0.25">
      <c r="A2518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s="12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45" hidden="1" x14ac:dyDescent="0.25">
      <c r="A2519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s="12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s="12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30" hidden="1" x14ac:dyDescent="0.25">
      <c r="A2521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s="12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45" hidden="1" x14ac:dyDescent="0.25">
      <c r="A2522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s="12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s="12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45" hidden="1" x14ac:dyDescent="0.25">
      <c r="A2524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s="12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s="12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30" hidden="1" x14ac:dyDescent="0.25">
      <c r="A2526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s="12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s="12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s="12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s="12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45" hidden="1" x14ac:dyDescent="0.25">
      <c r="A2530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s="12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s="12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s="12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45" hidden="1" x14ac:dyDescent="0.25">
      <c r="A2533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s="12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45" hidden="1" x14ac:dyDescent="0.25">
      <c r="A2534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s="12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45" hidden="1" x14ac:dyDescent="0.25">
      <c r="A2535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s="12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60" hidden="1" x14ac:dyDescent="0.25">
      <c r="A2536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s="12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s="12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45" hidden="1" x14ac:dyDescent="0.25">
      <c r="A2538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s="12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s="12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30" hidden="1" x14ac:dyDescent="0.25">
      <c r="A2540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s="12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45" hidden="1" x14ac:dyDescent="0.25">
      <c r="A2541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s="12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45" hidden="1" x14ac:dyDescent="0.25">
      <c r="A2542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s="12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s="12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s="12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45" hidden="1" x14ac:dyDescent="0.25">
      <c r="A2545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s="12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s="12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s="12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s="12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45" hidden="1" x14ac:dyDescent="0.25">
      <c r="A2549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s="12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45" hidden="1" x14ac:dyDescent="0.25">
      <c r="A2550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s="12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s="12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45" hidden="1" x14ac:dyDescent="0.25">
      <c r="A2552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s="12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s="12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45" hidden="1" x14ac:dyDescent="0.25">
      <c r="A2554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s="12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s="12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45" hidden="1" x14ac:dyDescent="0.25">
      <c r="A2556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s="12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45" hidden="1" x14ac:dyDescent="0.25">
      <c r="A255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s="12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45" hidden="1" x14ac:dyDescent="0.25">
      <c r="A2558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s="12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s="12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30" hidden="1" x14ac:dyDescent="0.25">
      <c r="A2560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s="12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45" hidden="1" x14ac:dyDescent="0.25">
      <c r="A2561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s="12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45" hidden="1" x14ac:dyDescent="0.25">
      <c r="A2562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s="12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45" hidden="1" x14ac:dyDescent="0.25">
      <c r="A2563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 0)</f>
        <v>0</v>
      </c>
      <c r="Q2563" s="11" t="s">
        <v>8334</v>
      </c>
      <c r="R2563" s="12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s="12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s="12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s="12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s="12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s="12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s="12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45" hidden="1" x14ac:dyDescent="0.25">
      <c r="A2570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s="12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s="12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s="12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s="12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s="12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45" hidden="1" x14ac:dyDescent="0.25">
      <c r="A2575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s="12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45" hidden="1" x14ac:dyDescent="0.25">
      <c r="A2576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s="12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45" hidden="1" x14ac:dyDescent="0.25">
      <c r="A257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s="12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s="12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45" hidden="1" x14ac:dyDescent="0.25">
      <c r="A2579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s="12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45" hidden="1" x14ac:dyDescent="0.25">
      <c r="A2580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s="12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s="12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s="12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s="12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s="12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s="12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30" hidden="1" x14ac:dyDescent="0.25">
      <c r="A2586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s="12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s="12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s="12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s="12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45" hidden="1" x14ac:dyDescent="0.25">
      <c r="A2590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s="12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45" hidden="1" x14ac:dyDescent="0.25">
      <c r="A2591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s="12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45" hidden="1" x14ac:dyDescent="0.25">
      <c r="A2592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s="12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45" hidden="1" x14ac:dyDescent="0.25">
      <c r="A2593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s="12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45" hidden="1" x14ac:dyDescent="0.25">
      <c r="A2594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s="12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s="12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s="12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s="12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45" hidden="1" x14ac:dyDescent="0.25">
      <c r="A2598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s="12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s="12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s="12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30" hidden="1" x14ac:dyDescent="0.25">
      <c r="A2601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s="12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30" hidden="1" x14ac:dyDescent="0.25">
      <c r="A2602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s="12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45" hidden="1" x14ac:dyDescent="0.25">
      <c r="A2603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s="12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s="12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s="12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s="12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45" hidden="1" x14ac:dyDescent="0.25">
      <c r="A260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s="12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60" hidden="1" x14ac:dyDescent="0.25">
      <c r="A2608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s="12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45" hidden="1" x14ac:dyDescent="0.25">
      <c r="A2609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s="12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s="12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45" hidden="1" x14ac:dyDescent="0.25">
      <c r="A2611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s="12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30" hidden="1" x14ac:dyDescent="0.25">
      <c r="A2612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s="12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45" hidden="1" x14ac:dyDescent="0.25">
      <c r="A2613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s="12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s="12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45" hidden="1" x14ac:dyDescent="0.25">
      <c r="A2615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s="12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45" hidden="1" x14ac:dyDescent="0.25">
      <c r="A2616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s="12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45" hidden="1" x14ac:dyDescent="0.25">
      <c r="A261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s="12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s="12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45" hidden="1" x14ac:dyDescent="0.25">
      <c r="A2619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s="12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s="12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45" hidden="1" x14ac:dyDescent="0.25">
      <c r="A2621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s="12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45" hidden="1" x14ac:dyDescent="0.25">
      <c r="A2622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s="12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45" hidden="1" x14ac:dyDescent="0.25">
      <c r="A2623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s="12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45" hidden="1" x14ac:dyDescent="0.25">
      <c r="A2624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s="12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45" hidden="1" x14ac:dyDescent="0.25">
      <c r="A2625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s="12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45" hidden="1" x14ac:dyDescent="0.25">
      <c r="A2626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s="12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 0)</f>
        <v>27.58</v>
      </c>
      <c r="Q2627" s="11" t="s">
        <v>8317</v>
      </c>
      <c r="R2627" s="12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s="12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45" hidden="1" x14ac:dyDescent="0.25">
      <c r="A2629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s="12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30" hidden="1" x14ac:dyDescent="0.25">
      <c r="A2630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s="12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30" hidden="1" x14ac:dyDescent="0.25">
      <c r="A2631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s="12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45" hidden="1" x14ac:dyDescent="0.25">
      <c r="A2632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s="12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s="12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s="12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45" hidden="1" x14ac:dyDescent="0.25">
      <c r="A2635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s="12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s="12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45" hidden="1" x14ac:dyDescent="0.25">
      <c r="A263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s="12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45" hidden="1" x14ac:dyDescent="0.25">
      <c r="A2638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s="12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30" hidden="1" x14ac:dyDescent="0.25">
      <c r="A2639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s="12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s="12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45" hidden="1" x14ac:dyDescent="0.25">
      <c r="A2641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s="12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60" hidden="1" x14ac:dyDescent="0.25">
      <c r="A2642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s="12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s="12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s="12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45" hidden="1" x14ac:dyDescent="0.25">
      <c r="A2645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s="12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s="12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45" hidden="1" x14ac:dyDescent="0.25">
      <c r="A264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s="12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s="12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45" hidden="1" x14ac:dyDescent="0.25">
      <c r="A2649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s="12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45" hidden="1" x14ac:dyDescent="0.25">
      <c r="A2650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s="12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s="12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s="12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45" hidden="1" x14ac:dyDescent="0.25">
      <c r="A2653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s="12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45" hidden="1" x14ac:dyDescent="0.25">
      <c r="A2654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s="12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s="12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45" hidden="1" x14ac:dyDescent="0.25">
      <c r="A2656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s="12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s="12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s="12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45" hidden="1" x14ac:dyDescent="0.25">
      <c r="A2659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s="12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s="12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s="12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45" hidden="1" x14ac:dyDescent="0.25">
      <c r="A2662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s="12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s="12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s="12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45" hidden="1" x14ac:dyDescent="0.25">
      <c r="A2665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s="12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45" hidden="1" x14ac:dyDescent="0.25">
      <c r="A2666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s="12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45" hidden="1" x14ac:dyDescent="0.25">
      <c r="A266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s="12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45" hidden="1" x14ac:dyDescent="0.25">
      <c r="A2668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s="12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s="12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s="12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45" hidden="1" x14ac:dyDescent="0.25">
      <c r="A2671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s="12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45" hidden="1" x14ac:dyDescent="0.25">
      <c r="A2672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s="12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s="12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45" hidden="1" x14ac:dyDescent="0.25">
      <c r="A2674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s="12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45" hidden="1" x14ac:dyDescent="0.25">
      <c r="A2675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s="12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s="12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45" hidden="1" x14ac:dyDescent="0.25">
      <c r="A267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s="12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45" hidden="1" x14ac:dyDescent="0.25">
      <c r="A2678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s="12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s="12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45" hidden="1" x14ac:dyDescent="0.25">
      <c r="A2680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s="12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45" hidden="1" x14ac:dyDescent="0.25">
      <c r="A2681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s="12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s="12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s="12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s="12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45" hidden="1" x14ac:dyDescent="0.25">
      <c r="A2685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s="12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45" hidden="1" x14ac:dyDescent="0.25">
      <c r="A2686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s="12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45" hidden="1" x14ac:dyDescent="0.25">
      <c r="A268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s="12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45" hidden="1" x14ac:dyDescent="0.25">
      <c r="A2688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s="12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s="12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s="12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45" hidden="1" x14ac:dyDescent="0.25">
      <c r="A2691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 0)</f>
        <v>1</v>
      </c>
      <c r="Q2691" s="11" t="s">
        <v>8334</v>
      </c>
      <c r="R2691" s="12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45" hidden="1" x14ac:dyDescent="0.25">
      <c r="A2692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s="12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s="12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s="12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45" hidden="1" x14ac:dyDescent="0.25">
      <c r="A2695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s="12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45" hidden="1" x14ac:dyDescent="0.25">
      <c r="A2696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s="12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30" hidden="1" x14ac:dyDescent="0.25">
      <c r="A269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s="12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45" hidden="1" x14ac:dyDescent="0.25">
      <c r="A2698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s="12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s="12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s="12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s="12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s="12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45" hidden="1" x14ac:dyDescent="0.25">
      <c r="A2703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s="12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45" hidden="1" x14ac:dyDescent="0.25">
      <c r="A2704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s="12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30" hidden="1" x14ac:dyDescent="0.25">
      <c r="A2705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s="12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45" hidden="1" x14ac:dyDescent="0.25">
      <c r="A2706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s="12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s="12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s="12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s="12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s="12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s="12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s="12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45" hidden="1" x14ac:dyDescent="0.25">
      <c r="A2713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s="12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45" hidden="1" x14ac:dyDescent="0.25">
      <c r="A2714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s="12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45" hidden="1" x14ac:dyDescent="0.25">
      <c r="A2715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s="12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30" hidden="1" x14ac:dyDescent="0.25">
      <c r="A2716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s="12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45" hidden="1" x14ac:dyDescent="0.25">
      <c r="A271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s="12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60" hidden="1" x14ac:dyDescent="0.25">
      <c r="A2718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s="12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s="12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45" hidden="1" x14ac:dyDescent="0.25">
      <c r="A2720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s="12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45" hidden="1" x14ac:dyDescent="0.25">
      <c r="A2721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s="12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s="12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45" hidden="1" x14ac:dyDescent="0.25">
      <c r="A2723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s="12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45" hidden="1" x14ac:dyDescent="0.25">
      <c r="A2724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s="12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45" hidden="1" x14ac:dyDescent="0.25">
      <c r="A2725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s="12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45" hidden="1" x14ac:dyDescent="0.25">
      <c r="A2726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s="12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30" hidden="1" x14ac:dyDescent="0.25">
      <c r="A272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s="12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s="12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s="12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s="12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s="12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30" hidden="1" x14ac:dyDescent="0.25">
      <c r="A2732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s="12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45" hidden="1" x14ac:dyDescent="0.25">
      <c r="A2733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s="12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45" hidden="1" x14ac:dyDescent="0.25">
      <c r="A2734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s="12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45" hidden="1" x14ac:dyDescent="0.25">
      <c r="A2735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s="12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45" hidden="1" x14ac:dyDescent="0.25">
      <c r="A2736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s="12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45" hidden="1" x14ac:dyDescent="0.25">
      <c r="A273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s="12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60" hidden="1" x14ac:dyDescent="0.25">
      <c r="A2738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s="12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45" hidden="1" x14ac:dyDescent="0.25">
      <c r="A2739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s="12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s="12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45" hidden="1" x14ac:dyDescent="0.25">
      <c r="A2741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s="12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30" hidden="1" x14ac:dyDescent="0.25">
      <c r="A2742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s="12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s="12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s="12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s="12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45" hidden="1" x14ac:dyDescent="0.25">
      <c r="A2746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s="12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45" hidden="1" x14ac:dyDescent="0.25">
      <c r="A274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s="12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45" hidden="1" x14ac:dyDescent="0.25">
      <c r="A2748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s="12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s="12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s="12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s="12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s="12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45" hidden="1" x14ac:dyDescent="0.25">
      <c r="A2753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s="12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45" hidden="1" x14ac:dyDescent="0.25">
      <c r="A2754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s="12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 0)</f>
        <v>47.5</v>
      </c>
      <c r="Q2755" s="11" t="s">
        <v>8320</v>
      </c>
      <c r="R2755" s="12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s="12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s="12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s="12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s="12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s="12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45" hidden="1" x14ac:dyDescent="0.25">
      <c r="A2761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s="12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45" hidden="1" x14ac:dyDescent="0.25">
      <c r="A2762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s="12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s="12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s="12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s="12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45" hidden="1" x14ac:dyDescent="0.25">
      <c r="A2766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s="12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s="12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45" hidden="1" x14ac:dyDescent="0.25">
      <c r="A2768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s="12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s="12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s="12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s="12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45" hidden="1" x14ac:dyDescent="0.25">
      <c r="A2772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s="12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45" hidden="1" x14ac:dyDescent="0.25">
      <c r="A2773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s="12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s="12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s="12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45" hidden="1" x14ac:dyDescent="0.25">
      <c r="A2776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s="12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s="12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s="12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45" hidden="1" x14ac:dyDescent="0.25">
      <c r="A2779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s="12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s="12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s="12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30" hidden="1" x14ac:dyDescent="0.25">
      <c r="A2782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s="12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30" hidden="1" x14ac:dyDescent="0.25">
      <c r="A2783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s="12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30" hidden="1" x14ac:dyDescent="0.25">
      <c r="A2784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s="12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45" hidden="1" x14ac:dyDescent="0.25">
      <c r="A2785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s="12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s="12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s="12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s="12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45" hidden="1" x14ac:dyDescent="0.25">
      <c r="A2789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s="12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s="12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s="12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45" hidden="1" x14ac:dyDescent="0.25">
      <c r="A2792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s="12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45" hidden="1" x14ac:dyDescent="0.25">
      <c r="A2793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s="12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s="12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s="12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s="12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s="12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s="12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s="12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45" hidden="1" x14ac:dyDescent="0.25">
      <c r="A2800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s="12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45" hidden="1" x14ac:dyDescent="0.25">
      <c r="A2801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s="12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s="12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s="12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45" hidden="1" x14ac:dyDescent="0.25">
      <c r="A2804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s="12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45" hidden="1" x14ac:dyDescent="0.25">
      <c r="A2805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s="12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45" hidden="1" x14ac:dyDescent="0.25">
      <c r="A2806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s="12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s="12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s="12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idden="1" x14ac:dyDescent="0.25">
      <c r="A2809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s="12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45" hidden="1" x14ac:dyDescent="0.25">
      <c r="A2810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s="12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45" hidden="1" x14ac:dyDescent="0.25">
      <c r="A2811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s="12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s="12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s="12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s="12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s="12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s="12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s="12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s="12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45" hidden="1" x14ac:dyDescent="0.25">
      <c r="A2819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 0)</f>
        <v>23.64</v>
      </c>
      <c r="Q2819" s="11" t="s">
        <v>8315</v>
      </c>
      <c r="R2819" s="12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s="12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45" hidden="1" x14ac:dyDescent="0.25">
      <c r="A2821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s="12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45" hidden="1" x14ac:dyDescent="0.25">
      <c r="A2822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s="12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45" hidden="1" x14ac:dyDescent="0.25">
      <c r="A2823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s="12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45" hidden="1" x14ac:dyDescent="0.25">
      <c r="A2824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s="12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45" hidden="1" x14ac:dyDescent="0.25">
      <c r="A2825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s="12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s="12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45" hidden="1" x14ac:dyDescent="0.25">
      <c r="A282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s="12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45" hidden="1" x14ac:dyDescent="0.25">
      <c r="A2828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s="12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45" hidden="1" x14ac:dyDescent="0.25">
      <c r="A2829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s="12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45" hidden="1" x14ac:dyDescent="0.25">
      <c r="A2830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s="12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45" hidden="1" x14ac:dyDescent="0.25">
      <c r="A2831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s="12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30" hidden="1" x14ac:dyDescent="0.25">
      <c r="A2832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s="12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30" hidden="1" x14ac:dyDescent="0.25">
      <c r="A2833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s="12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45" hidden="1" x14ac:dyDescent="0.25">
      <c r="A2834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s="12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s="12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s="12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s="12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45" hidden="1" x14ac:dyDescent="0.25">
      <c r="A2838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s="12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s="12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s="12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45" hidden="1" x14ac:dyDescent="0.25">
      <c r="A2841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s="12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s="12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45" hidden="1" x14ac:dyDescent="0.25">
      <c r="A2843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s="12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45" hidden="1" x14ac:dyDescent="0.25">
      <c r="A2844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s="12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45" hidden="1" x14ac:dyDescent="0.25">
      <c r="A2845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s="12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45" hidden="1" x14ac:dyDescent="0.25">
      <c r="A2846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s="12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s="12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45" hidden="1" x14ac:dyDescent="0.25">
      <c r="A2848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s="12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45" hidden="1" x14ac:dyDescent="0.25">
      <c r="A2849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s="12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45" hidden="1" x14ac:dyDescent="0.25">
      <c r="A2850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s="12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45" hidden="1" x14ac:dyDescent="0.25">
      <c r="A2851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s="12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45" hidden="1" x14ac:dyDescent="0.25">
      <c r="A2852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s="12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45" hidden="1" x14ac:dyDescent="0.25">
      <c r="A2853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s="12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s="12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45" hidden="1" x14ac:dyDescent="0.25">
      <c r="A2855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s="12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s="12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45" hidden="1" x14ac:dyDescent="0.25">
      <c r="A285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s="12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s="12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s="12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45" hidden="1" x14ac:dyDescent="0.25">
      <c r="A2860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s="12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30" hidden="1" x14ac:dyDescent="0.25">
      <c r="A2861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s="12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45" hidden="1" x14ac:dyDescent="0.25">
      <c r="A2862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s="12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45" hidden="1" x14ac:dyDescent="0.25">
      <c r="A2863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s="12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s="12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45" hidden="1" x14ac:dyDescent="0.25">
      <c r="A2865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s="12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s="12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45" hidden="1" x14ac:dyDescent="0.25">
      <c r="A286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s="12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s="12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45" hidden="1" x14ac:dyDescent="0.25">
      <c r="A2869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s="12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45" hidden="1" x14ac:dyDescent="0.25">
      <c r="A2870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s="12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s="12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45" hidden="1" x14ac:dyDescent="0.25">
      <c r="A2872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s="12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s="12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30" hidden="1" x14ac:dyDescent="0.25">
      <c r="A2874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s="12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45" hidden="1" x14ac:dyDescent="0.25">
      <c r="A2875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s="12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45" hidden="1" x14ac:dyDescent="0.25">
      <c r="A2876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s="12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45" hidden="1" x14ac:dyDescent="0.25">
      <c r="A287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s="12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45" hidden="1" x14ac:dyDescent="0.25">
      <c r="A2878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s="12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45" hidden="1" x14ac:dyDescent="0.25">
      <c r="A2879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s="12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s="12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s="12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45" hidden="1" x14ac:dyDescent="0.25">
      <c r="A2882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s="12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45" hidden="1" x14ac:dyDescent="0.25">
      <c r="A2883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 0)</f>
        <v>0</v>
      </c>
      <c r="Q2883" s="11" t="s">
        <v>8315</v>
      </c>
      <c r="R2883" s="12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45" hidden="1" x14ac:dyDescent="0.25">
      <c r="A2884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s="12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45" hidden="1" x14ac:dyDescent="0.25">
      <c r="A2885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s="12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30" hidden="1" x14ac:dyDescent="0.25">
      <c r="A2886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s="12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s="12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45" hidden="1" x14ac:dyDescent="0.25">
      <c r="A2888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s="12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45" hidden="1" x14ac:dyDescent="0.25">
      <c r="A2889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s="12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45" hidden="1" x14ac:dyDescent="0.25">
      <c r="A2890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s="12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s="12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45" hidden="1" x14ac:dyDescent="0.25">
      <c r="A2892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s="12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45" hidden="1" x14ac:dyDescent="0.25">
      <c r="A2893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s="12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s="12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idden="1" x14ac:dyDescent="0.25">
      <c r="A2895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s="12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s="12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45" hidden="1" x14ac:dyDescent="0.25">
      <c r="A289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s="12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s="12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45" hidden="1" x14ac:dyDescent="0.25">
      <c r="A2899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s="12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45" hidden="1" x14ac:dyDescent="0.25">
      <c r="A2900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s="12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45" hidden="1" x14ac:dyDescent="0.25">
      <c r="A2901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s="12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s="12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45" hidden="1" x14ac:dyDescent="0.25">
      <c r="A2903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s="12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s="12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45" hidden="1" x14ac:dyDescent="0.25">
      <c r="A2905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s="12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45" hidden="1" x14ac:dyDescent="0.25">
      <c r="A2906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s="12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s="12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45" hidden="1" x14ac:dyDescent="0.25">
      <c r="A2908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s="12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45" hidden="1" x14ac:dyDescent="0.25">
      <c r="A2909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s="12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s="12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45" hidden="1" x14ac:dyDescent="0.25">
      <c r="A2911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s="12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s="12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45" hidden="1" x14ac:dyDescent="0.25">
      <c r="A2913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s="12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45" hidden="1" x14ac:dyDescent="0.25">
      <c r="A2914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s="12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45" hidden="1" x14ac:dyDescent="0.25">
      <c r="A2915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s="12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s="12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s="12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s="12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s="12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s="12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s="12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45" hidden="1" x14ac:dyDescent="0.25">
      <c r="A2922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s="12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30" hidden="1" x14ac:dyDescent="0.25">
      <c r="A2923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s="12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45" x14ac:dyDescent="0.25">
      <c r="A2924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s="12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s="12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45" hidden="1" x14ac:dyDescent="0.25">
      <c r="A2926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s="12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s="12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45" hidden="1" x14ac:dyDescent="0.25">
      <c r="A2928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s="12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45" hidden="1" x14ac:dyDescent="0.25">
      <c r="A2929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s="12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s="12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45" hidden="1" x14ac:dyDescent="0.25">
      <c r="A2931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s="12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45" x14ac:dyDescent="0.25">
      <c r="A2932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s="12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45" hidden="1" x14ac:dyDescent="0.25">
      <c r="A2933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s="12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45" hidden="1" x14ac:dyDescent="0.25">
      <c r="A2934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s="12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45" hidden="1" x14ac:dyDescent="0.25">
      <c r="A2935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s="12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s="12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s="12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45" hidden="1" x14ac:dyDescent="0.25">
      <c r="A2938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s="12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s="12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45" hidden="1" x14ac:dyDescent="0.25">
      <c r="A2940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s="12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45" hidden="1" x14ac:dyDescent="0.25">
      <c r="A2941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s="12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s="12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45" hidden="1" x14ac:dyDescent="0.25">
      <c r="A2943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s="12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45" hidden="1" x14ac:dyDescent="0.25">
      <c r="A2944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s="12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45" hidden="1" x14ac:dyDescent="0.25">
      <c r="A2945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s="12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s="12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 0)</f>
        <v>0</v>
      </c>
      <c r="Q2947" s="11" t="s">
        <v>8315</v>
      </c>
      <c r="R2947" s="12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45" hidden="1" x14ac:dyDescent="0.25">
      <c r="A2948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s="12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45" hidden="1" x14ac:dyDescent="0.25">
      <c r="A2949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s="12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45" hidden="1" x14ac:dyDescent="0.25">
      <c r="A2950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s="12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45" hidden="1" x14ac:dyDescent="0.25">
      <c r="A2951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s="12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45" hidden="1" x14ac:dyDescent="0.25">
      <c r="A2952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s="12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s="12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45" hidden="1" x14ac:dyDescent="0.25">
      <c r="A2954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s="12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s="12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s="12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30" hidden="1" x14ac:dyDescent="0.25">
      <c r="A295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s="12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45" hidden="1" x14ac:dyDescent="0.25">
      <c r="A2958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s="12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s="12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s="12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45" hidden="1" x14ac:dyDescent="0.25">
      <c r="A2961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s="12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s="12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45" hidden="1" x14ac:dyDescent="0.25">
      <c r="A2963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s="12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45" hidden="1" x14ac:dyDescent="0.25">
      <c r="A2964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s="12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s="12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45" hidden="1" x14ac:dyDescent="0.25">
      <c r="A2966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s="12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45" hidden="1" x14ac:dyDescent="0.25">
      <c r="A296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s="12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45" hidden="1" x14ac:dyDescent="0.25">
      <c r="A2968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s="12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s="12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s="12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45" hidden="1" x14ac:dyDescent="0.25">
      <c r="A2971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s="12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s="12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45" hidden="1" x14ac:dyDescent="0.25">
      <c r="A2973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s="12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s="12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45" hidden="1" x14ac:dyDescent="0.25">
      <c r="A2975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s="12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45" hidden="1" x14ac:dyDescent="0.25">
      <c r="A2976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s="12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45" hidden="1" x14ac:dyDescent="0.25">
      <c r="A297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s="12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s="12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s="12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45" hidden="1" x14ac:dyDescent="0.25">
      <c r="A2980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s="12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45" hidden="1" x14ac:dyDescent="0.25">
      <c r="A2981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s="12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s="12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45" hidden="1" x14ac:dyDescent="0.25">
      <c r="A2983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s="12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30" hidden="1" x14ac:dyDescent="0.25">
      <c r="A2984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s="12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s="12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45" hidden="1" x14ac:dyDescent="0.25">
      <c r="A2986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s="12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45" hidden="1" x14ac:dyDescent="0.25">
      <c r="A298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s="12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s="12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s="12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45" hidden="1" x14ac:dyDescent="0.25">
      <c r="A2990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s="12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s="12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45" hidden="1" x14ac:dyDescent="0.25">
      <c r="A2992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s="12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45" hidden="1" x14ac:dyDescent="0.25">
      <c r="A2993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s="12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s="12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s="12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s="12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45" hidden="1" x14ac:dyDescent="0.25">
      <c r="A299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s="12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30" hidden="1" x14ac:dyDescent="0.25">
      <c r="A2998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s="12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45" hidden="1" x14ac:dyDescent="0.25">
      <c r="A2999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s="12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45" hidden="1" x14ac:dyDescent="0.25">
      <c r="A3000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s="12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45" hidden="1" x14ac:dyDescent="0.25">
      <c r="A3001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s="12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45" hidden="1" x14ac:dyDescent="0.25">
      <c r="A3002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s="12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s="12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s="12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45" hidden="1" x14ac:dyDescent="0.25">
      <c r="A3005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s="12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45" hidden="1" x14ac:dyDescent="0.25">
      <c r="A3006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s="12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45" hidden="1" x14ac:dyDescent="0.25">
      <c r="A300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s="12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30" hidden="1" x14ac:dyDescent="0.25">
      <c r="A3008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s="12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s="12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s="12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45" hidden="1" x14ac:dyDescent="0.25">
      <c r="A3011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 0)</f>
        <v>233.9</v>
      </c>
      <c r="Q3011" s="11" t="s">
        <v>8315</v>
      </c>
      <c r="R3011" s="12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45" hidden="1" x14ac:dyDescent="0.25">
      <c r="A3012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s="12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s="12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s="12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s="12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45" hidden="1" x14ac:dyDescent="0.25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s="12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s="12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45" hidden="1" x14ac:dyDescent="0.25">
      <c r="A3018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s="12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45" hidden="1" x14ac:dyDescent="0.25">
      <c r="A3019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s="12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45" hidden="1" x14ac:dyDescent="0.25">
      <c r="A3020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s="12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45" hidden="1" x14ac:dyDescent="0.25">
      <c r="A3021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s="12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45" hidden="1" x14ac:dyDescent="0.25">
      <c r="A3022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s="12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s="12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45" hidden="1" x14ac:dyDescent="0.25">
      <c r="A3024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s="12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45" hidden="1" x14ac:dyDescent="0.25">
      <c r="A3025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s="12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45" hidden="1" x14ac:dyDescent="0.25">
      <c r="A3026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s="12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s="12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45" hidden="1" x14ac:dyDescent="0.25">
      <c r="A3028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s="12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s="12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s="12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45" hidden="1" x14ac:dyDescent="0.25">
      <c r="A3031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s="12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45" hidden="1" x14ac:dyDescent="0.25">
      <c r="A3032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s="12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s="12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45" hidden="1" x14ac:dyDescent="0.25">
      <c r="A3034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s="12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s="12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60" hidden="1" x14ac:dyDescent="0.25">
      <c r="A3036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s="12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30" hidden="1" x14ac:dyDescent="0.25">
      <c r="A303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s="12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45" hidden="1" x14ac:dyDescent="0.25">
      <c r="A3038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s="12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s="12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s="12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s="12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s="12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s="12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45" hidden="1" x14ac:dyDescent="0.25">
      <c r="A3044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s="12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s="12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s="12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45" hidden="1" x14ac:dyDescent="0.25">
      <c r="A304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s="12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45" hidden="1" x14ac:dyDescent="0.25">
      <c r="A3048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s="12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s="12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45" hidden="1" x14ac:dyDescent="0.25">
      <c r="A3050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s="12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45" hidden="1" x14ac:dyDescent="0.25">
      <c r="A3051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s="12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s="12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45" hidden="1" x14ac:dyDescent="0.25">
      <c r="A3053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s="12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30" hidden="1" x14ac:dyDescent="0.25">
      <c r="A3054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s="12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45" hidden="1" x14ac:dyDescent="0.25">
      <c r="A3055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s="12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45" hidden="1" x14ac:dyDescent="0.25">
      <c r="A3056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s="12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45" hidden="1" x14ac:dyDescent="0.25">
      <c r="A305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s="12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45" hidden="1" x14ac:dyDescent="0.25">
      <c r="A3058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s="12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s="12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45" hidden="1" x14ac:dyDescent="0.25">
      <c r="A3060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s="12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45" hidden="1" x14ac:dyDescent="0.25">
      <c r="A3061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s="12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30" hidden="1" x14ac:dyDescent="0.25">
      <c r="A3062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s="12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s="12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45" hidden="1" x14ac:dyDescent="0.25">
      <c r="A3064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s="12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s="12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s="12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45" hidden="1" x14ac:dyDescent="0.25">
      <c r="A306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s="12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s="12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45" hidden="1" x14ac:dyDescent="0.25">
      <c r="A3069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s="12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45" hidden="1" x14ac:dyDescent="0.25">
      <c r="A3070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s="12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45" hidden="1" x14ac:dyDescent="0.25">
      <c r="A3071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s="12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s="12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s="12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45" hidden="1" x14ac:dyDescent="0.25">
      <c r="A3074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s="12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 0)</f>
        <v>92.14</v>
      </c>
      <c r="Q3075" s="11" t="s">
        <v>8315</v>
      </c>
      <c r="R3075" s="12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60" hidden="1" x14ac:dyDescent="0.25">
      <c r="A3076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s="12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s="12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s="12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45" hidden="1" x14ac:dyDescent="0.25">
      <c r="A3079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s="12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45" hidden="1" x14ac:dyDescent="0.25">
      <c r="A3080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s="12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s="12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45" hidden="1" x14ac:dyDescent="0.25">
      <c r="A3082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s="12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45" hidden="1" x14ac:dyDescent="0.25">
      <c r="A3083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s="12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45" hidden="1" x14ac:dyDescent="0.25">
      <c r="A3084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s="12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60" hidden="1" x14ac:dyDescent="0.25">
      <c r="A3085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s="12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45" hidden="1" x14ac:dyDescent="0.25">
      <c r="A3086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s="12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45" hidden="1" x14ac:dyDescent="0.25">
      <c r="A308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s="12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45" hidden="1" x14ac:dyDescent="0.25">
      <c r="A3088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s="12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45" hidden="1" x14ac:dyDescent="0.25">
      <c r="A3089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s="12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s="12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s="12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45" hidden="1" x14ac:dyDescent="0.25">
      <c r="A3092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s="12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45" hidden="1" x14ac:dyDescent="0.25">
      <c r="A3093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s="12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s="12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45" hidden="1" x14ac:dyDescent="0.25">
      <c r="A3095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s="12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30" hidden="1" x14ac:dyDescent="0.25">
      <c r="A3096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s="12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s="12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s="12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45" hidden="1" x14ac:dyDescent="0.25">
      <c r="A3099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s="12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45" hidden="1" x14ac:dyDescent="0.25">
      <c r="A3100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s="12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45" hidden="1" x14ac:dyDescent="0.25">
      <c r="A3101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s="12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45" hidden="1" x14ac:dyDescent="0.25">
      <c r="A3102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s="12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s="12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45" hidden="1" x14ac:dyDescent="0.25">
      <c r="A3104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s="12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s="12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45" hidden="1" x14ac:dyDescent="0.25">
      <c r="A3106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s="12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s="12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45" hidden="1" x14ac:dyDescent="0.25">
      <c r="A3108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s="12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45" hidden="1" x14ac:dyDescent="0.25">
      <c r="A3109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s="12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s="12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45" hidden="1" x14ac:dyDescent="0.25">
      <c r="A3111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s="12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s="12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30" hidden="1" x14ac:dyDescent="0.25">
      <c r="A3113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s="12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45" hidden="1" x14ac:dyDescent="0.25">
      <c r="A3114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s="12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45" hidden="1" x14ac:dyDescent="0.25">
      <c r="A3115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s="12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45" hidden="1" x14ac:dyDescent="0.25">
      <c r="A3116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s="12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45" hidden="1" x14ac:dyDescent="0.25">
      <c r="A311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s="12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s="12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s="12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s="12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45" hidden="1" x14ac:dyDescent="0.25">
      <c r="A3121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s="12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s="12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30" hidden="1" x14ac:dyDescent="0.25">
      <c r="A3123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s="12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s="12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45" hidden="1" x14ac:dyDescent="0.25">
      <c r="A3125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s="12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s="12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s="12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75" hidden="1" x14ac:dyDescent="0.25">
      <c r="A3128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s="12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45" hidden="1" x14ac:dyDescent="0.25">
      <c r="A3129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s="12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45" hidden="1" x14ac:dyDescent="0.25">
      <c r="A3130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s="12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45" hidden="1" x14ac:dyDescent="0.25">
      <c r="A3131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s="12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s="12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s="12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s="12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45" hidden="1" x14ac:dyDescent="0.25">
      <c r="A3135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s="12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45" hidden="1" x14ac:dyDescent="0.25">
      <c r="A3136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s="12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45" hidden="1" x14ac:dyDescent="0.25">
      <c r="A313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s="12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45" hidden="1" x14ac:dyDescent="0.25">
      <c r="A3138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s="12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30" hidden="1" x14ac:dyDescent="0.25">
      <c r="A3139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 0)</f>
        <v>50</v>
      </c>
      <c r="Q3139" s="11" t="s">
        <v>8315</v>
      </c>
      <c r="R3139" s="12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s="12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45" hidden="1" x14ac:dyDescent="0.25">
      <c r="A3141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s="12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45" hidden="1" x14ac:dyDescent="0.25">
      <c r="A3142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s="12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s="12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s="12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s="12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s="12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s="12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30" hidden="1" x14ac:dyDescent="0.25">
      <c r="A3148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s="12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45" hidden="1" x14ac:dyDescent="0.25">
      <c r="A3149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s="12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s="12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45" hidden="1" x14ac:dyDescent="0.25">
      <c r="A3151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s="12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s="12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s="12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s="12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s="12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45" hidden="1" x14ac:dyDescent="0.25">
      <c r="A3156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s="12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s="12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45" hidden="1" x14ac:dyDescent="0.25">
      <c r="A3158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s="12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s="12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s="12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30" hidden="1" x14ac:dyDescent="0.25">
      <c r="A3161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s="12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s="12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45" hidden="1" x14ac:dyDescent="0.25">
      <c r="A3163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s="12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45" hidden="1" x14ac:dyDescent="0.25">
      <c r="A3164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s="12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s="12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45" hidden="1" x14ac:dyDescent="0.25">
      <c r="A3166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s="12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45" hidden="1" x14ac:dyDescent="0.25">
      <c r="A316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s="12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45" hidden="1" x14ac:dyDescent="0.25">
      <c r="A3168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s="12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s="12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s="12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s="12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s="12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45" hidden="1" x14ac:dyDescent="0.25">
      <c r="A3173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s="12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s="12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45" hidden="1" x14ac:dyDescent="0.25">
      <c r="A3175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s="12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s="12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s="12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45" hidden="1" x14ac:dyDescent="0.25">
      <c r="A3178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s="12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s="12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45" hidden="1" x14ac:dyDescent="0.25">
      <c r="A3180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s="12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30" hidden="1" x14ac:dyDescent="0.25">
      <c r="A3181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s="12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s="12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45" hidden="1" x14ac:dyDescent="0.25">
      <c r="A3183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s="12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s="12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s="12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s="12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45" hidden="1" x14ac:dyDescent="0.25">
      <c r="A318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s="12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45" hidden="1" x14ac:dyDescent="0.25">
      <c r="A3188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s="12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45" hidden="1" x14ac:dyDescent="0.25">
      <c r="A3189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s="12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45" x14ac:dyDescent="0.25">
      <c r="A3190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s="12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s="12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s="12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s="12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45" x14ac:dyDescent="0.25">
      <c r="A3194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s="12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s="12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45" hidden="1" x14ac:dyDescent="0.25">
      <c r="A3196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s="12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45" hidden="1" x14ac:dyDescent="0.25">
      <c r="A319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s="12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s="12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30" hidden="1" x14ac:dyDescent="0.25">
      <c r="A3199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s="12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45" hidden="1" x14ac:dyDescent="0.25">
      <c r="A3200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s="12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s="12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45" hidden="1" x14ac:dyDescent="0.25">
      <c r="A3202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s="12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45" x14ac:dyDescent="0.25">
      <c r="A3203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 0)</f>
        <v>12.5</v>
      </c>
      <c r="Q3203" s="11" t="s">
        <v>8315</v>
      </c>
      <c r="R3203" s="12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s="12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s="12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45" hidden="1" x14ac:dyDescent="0.25">
      <c r="A3206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s="12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45" x14ac:dyDescent="0.25">
      <c r="A320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s="12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45" hidden="1" x14ac:dyDescent="0.25">
      <c r="A3208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s="12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45" hidden="1" x14ac:dyDescent="0.25">
      <c r="A3209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s="12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s="12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s="12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45" hidden="1" x14ac:dyDescent="0.25">
      <c r="A3212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s="12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45" hidden="1" x14ac:dyDescent="0.25">
      <c r="A3213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s="12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s="12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45" hidden="1" x14ac:dyDescent="0.25">
      <c r="A3215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s="12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45" hidden="1" x14ac:dyDescent="0.25">
      <c r="A3216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s="12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s="12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45" hidden="1" x14ac:dyDescent="0.25">
      <c r="A3218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s="12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30" hidden="1" x14ac:dyDescent="0.25">
      <c r="A3219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s="12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45" hidden="1" x14ac:dyDescent="0.25">
      <c r="A3220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s="12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30" hidden="1" x14ac:dyDescent="0.25">
      <c r="A3221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s="12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s="12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s="12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s="12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s="12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45" hidden="1" x14ac:dyDescent="0.25">
      <c r="A3226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s="12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s="12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s="12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45" hidden="1" x14ac:dyDescent="0.25">
      <c r="A3229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s="12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s="12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s="12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45" hidden="1" x14ac:dyDescent="0.25">
      <c r="A3232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s="12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s="12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s="12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s="12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45" hidden="1" x14ac:dyDescent="0.25">
      <c r="A3236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s="12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45" hidden="1" x14ac:dyDescent="0.25">
      <c r="A323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s="12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45" hidden="1" x14ac:dyDescent="0.25">
      <c r="A3238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s="12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s="12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45" hidden="1" x14ac:dyDescent="0.25">
      <c r="A3240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s="12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45" hidden="1" x14ac:dyDescent="0.25">
      <c r="A3241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s="12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45" hidden="1" x14ac:dyDescent="0.25">
      <c r="A3242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s="12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s="12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30" hidden="1" x14ac:dyDescent="0.25">
      <c r="A3244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s="12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s="12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s="12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s="12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s="12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45" hidden="1" x14ac:dyDescent="0.25">
      <c r="A3249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s="12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s="12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45" hidden="1" x14ac:dyDescent="0.25">
      <c r="A3251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s="12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45" hidden="1" x14ac:dyDescent="0.25">
      <c r="A3252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s="12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45" hidden="1" x14ac:dyDescent="0.25">
      <c r="A3253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s="12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30" hidden="1" x14ac:dyDescent="0.25">
      <c r="A3254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s="12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s="12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45" hidden="1" x14ac:dyDescent="0.25">
      <c r="A3256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s="12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45" hidden="1" x14ac:dyDescent="0.25">
      <c r="A325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s="12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s="12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45" hidden="1" x14ac:dyDescent="0.25">
      <c r="A3259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s="12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30" hidden="1" x14ac:dyDescent="0.25">
      <c r="A3260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s="12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45" hidden="1" x14ac:dyDescent="0.25">
      <c r="A3261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s="12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s="12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s="12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s="12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30" hidden="1" x14ac:dyDescent="0.25">
      <c r="A3265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s="12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30" hidden="1" x14ac:dyDescent="0.25">
      <c r="A3266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s="12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 0)</f>
        <v>70.290000000000006</v>
      </c>
      <c r="Q3267" s="11" t="s">
        <v>8315</v>
      </c>
      <c r="R3267" s="12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s="12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45" hidden="1" x14ac:dyDescent="0.25">
      <c r="A3269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s="12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s="12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s="12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45" hidden="1" x14ac:dyDescent="0.25">
      <c r="A3272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s="12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idden="1" x14ac:dyDescent="0.25">
      <c r="A3273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s="12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s="12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45" hidden="1" x14ac:dyDescent="0.25">
      <c r="A3275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s="12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s="12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45" hidden="1" x14ac:dyDescent="0.25">
      <c r="A327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s="12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45" hidden="1" x14ac:dyDescent="0.25">
      <c r="A3278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s="12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45" hidden="1" x14ac:dyDescent="0.25">
      <c r="A3279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s="12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45" hidden="1" x14ac:dyDescent="0.25">
      <c r="A3280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s="12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45" hidden="1" x14ac:dyDescent="0.25">
      <c r="A3281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s="12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45" hidden="1" x14ac:dyDescent="0.25">
      <c r="A3282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s="12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30" hidden="1" x14ac:dyDescent="0.25">
      <c r="A3283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s="12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45" hidden="1" x14ac:dyDescent="0.25">
      <c r="A3284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s="12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45" hidden="1" x14ac:dyDescent="0.25">
      <c r="A3285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s="12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s="12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s="12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45" hidden="1" x14ac:dyDescent="0.25">
      <c r="A3288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s="12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s="12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45" hidden="1" x14ac:dyDescent="0.25">
      <c r="A3290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s="12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45" hidden="1" x14ac:dyDescent="0.25">
      <c r="A3291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s="12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s="12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45" hidden="1" x14ac:dyDescent="0.25">
      <c r="A3293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s="12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s="12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s="12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45" hidden="1" x14ac:dyDescent="0.25">
      <c r="A3296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s="12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45" hidden="1" x14ac:dyDescent="0.25">
      <c r="A329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s="12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45" hidden="1" x14ac:dyDescent="0.25">
      <c r="A3298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s="12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s="12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45" hidden="1" x14ac:dyDescent="0.25">
      <c r="A3300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s="12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45" hidden="1" x14ac:dyDescent="0.25">
      <c r="A3301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s="12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s="12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45" hidden="1" x14ac:dyDescent="0.25">
      <c r="A3303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s="12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s="12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45" hidden="1" x14ac:dyDescent="0.25">
      <c r="A3305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s="12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s="12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45" hidden="1" x14ac:dyDescent="0.25">
      <c r="A330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s="12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s="12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45" hidden="1" x14ac:dyDescent="0.25">
      <c r="A3309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s="12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s="12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s="12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30" hidden="1" x14ac:dyDescent="0.25">
      <c r="A3312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s="12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s="12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45" hidden="1" x14ac:dyDescent="0.25">
      <c r="A3314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s="12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s="12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45" hidden="1" x14ac:dyDescent="0.25">
      <c r="A3316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s="12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s="12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s="12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s="12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s="12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45" hidden="1" x14ac:dyDescent="0.25">
      <c r="A3321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s="12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s="12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45" hidden="1" x14ac:dyDescent="0.25">
      <c r="A3323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s="12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45" hidden="1" x14ac:dyDescent="0.25">
      <c r="A3324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s="12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45" hidden="1" x14ac:dyDescent="0.25">
      <c r="A3325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s="12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s="12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45" hidden="1" x14ac:dyDescent="0.25">
      <c r="A332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s="12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45" hidden="1" x14ac:dyDescent="0.25">
      <c r="A3328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s="12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45" hidden="1" x14ac:dyDescent="0.25">
      <c r="A3329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s="12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s="12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 0)</f>
        <v>44.92</v>
      </c>
      <c r="Q3331" s="11" t="s">
        <v>8315</v>
      </c>
      <c r="R3331" s="12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s="12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45" hidden="1" x14ac:dyDescent="0.25">
      <c r="A3333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s="12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s="12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45" hidden="1" x14ac:dyDescent="0.25">
      <c r="A3335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s="12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30" hidden="1" x14ac:dyDescent="0.25">
      <c r="A3336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s="12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45" hidden="1" x14ac:dyDescent="0.25">
      <c r="A333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s="12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s="12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s="12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s="12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30" hidden="1" x14ac:dyDescent="0.25">
      <c r="A3341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s="12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45" hidden="1" x14ac:dyDescent="0.25">
      <c r="A3342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s="12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45" hidden="1" x14ac:dyDescent="0.25">
      <c r="A3343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s="12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30" hidden="1" x14ac:dyDescent="0.25">
      <c r="A3344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s="12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s="12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45" hidden="1" x14ac:dyDescent="0.25">
      <c r="A3346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s="12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45" hidden="1" x14ac:dyDescent="0.25">
      <c r="A334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s="12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45" hidden="1" x14ac:dyDescent="0.25">
      <c r="A3348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s="12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45" hidden="1" x14ac:dyDescent="0.25">
      <c r="A3349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s="12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45" hidden="1" x14ac:dyDescent="0.25">
      <c r="A3350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s="12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45" hidden="1" x14ac:dyDescent="0.25">
      <c r="A3351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s="12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s="12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45" hidden="1" x14ac:dyDescent="0.25">
      <c r="A3353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s="12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45" hidden="1" x14ac:dyDescent="0.25">
      <c r="A3354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s="12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45" hidden="1" x14ac:dyDescent="0.25">
      <c r="A3355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s="12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30" hidden="1" x14ac:dyDescent="0.25">
      <c r="A3356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s="12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s="12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45" hidden="1" x14ac:dyDescent="0.25">
      <c r="A3358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s="12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45" hidden="1" x14ac:dyDescent="0.25">
      <c r="A3359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s="12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s="12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30" hidden="1" x14ac:dyDescent="0.25">
      <c r="A3361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s="12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s="12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45" hidden="1" x14ac:dyDescent="0.25">
      <c r="A3363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s="12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s="12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45" hidden="1" x14ac:dyDescent="0.25">
      <c r="A3365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s="12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45" hidden="1" x14ac:dyDescent="0.25">
      <c r="A3366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s="12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45" hidden="1" x14ac:dyDescent="0.25">
      <c r="A336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s="12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s="12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45" hidden="1" x14ac:dyDescent="0.25">
      <c r="A3369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s="12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s="12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s="12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s="12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30" hidden="1" x14ac:dyDescent="0.25">
      <c r="A3373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s="12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s="12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45" hidden="1" x14ac:dyDescent="0.25">
      <c r="A3375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s="12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s="12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s="12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45" hidden="1" x14ac:dyDescent="0.25">
      <c r="A3378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s="12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45" hidden="1" x14ac:dyDescent="0.25">
      <c r="A3379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s="12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45" hidden="1" x14ac:dyDescent="0.25">
      <c r="A3380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s="12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45" hidden="1" x14ac:dyDescent="0.25">
      <c r="A3381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s="12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45" hidden="1" x14ac:dyDescent="0.25">
      <c r="A3382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s="12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45" hidden="1" x14ac:dyDescent="0.25">
      <c r="A3383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s="12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45" hidden="1" x14ac:dyDescent="0.25">
      <c r="A3384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s="12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45" hidden="1" x14ac:dyDescent="0.25">
      <c r="A3385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s="12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45" hidden="1" x14ac:dyDescent="0.25">
      <c r="A3386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s="12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45" hidden="1" x14ac:dyDescent="0.25">
      <c r="A338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s="12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45" hidden="1" x14ac:dyDescent="0.25">
      <c r="A3388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s="12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s="12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45" hidden="1" x14ac:dyDescent="0.25">
      <c r="A3390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s="12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s="12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45" hidden="1" x14ac:dyDescent="0.25">
      <c r="A3392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s="12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45" hidden="1" x14ac:dyDescent="0.25">
      <c r="A3393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s="12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45" hidden="1" x14ac:dyDescent="0.25">
      <c r="A3394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s="12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 0)</f>
        <v>36.07</v>
      </c>
      <c r="Q3395" s="11" t="s">
        <v>8315</v>
      </c>
      <c r="R3395" s="12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45" hidden="1" x14ac:dyDescent="0.25">
      <c r="A3396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s="12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s="12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s="12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s="12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45" hidden="1" x14ac:dyDescent="0.25">
      <c r="A3400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s="12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s="12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45" hidden="1" x14ac:dyDescent="0.25">
      <c r="A3402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s="12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45" hidden="1" x14ac:dyDescent="0.25">
      <c r="A3403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s="12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s="12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s="12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45" hidden="1" x14ac:dyDescent="0.25">
      <c r="A3406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s="12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s="12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30" hidden="1" x14ac:dyDescent="0.25">
      <c r="A3408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s="12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s="12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s="12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s="12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45" hidden="1" x14ac:dyDescent="0.25">
      <c r="A3412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s="12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45" hidden="1" x14ac:dyDescent="0.25">
      <c r="A3413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s="12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s="12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45" hidden="1" x14ac:dyDescent="0.25">
      <c r="A3415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s="12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s="12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s="12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45" hidden="1" x14ac:dyDescent="0.25">
      <c r="A3418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s="12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s="12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45" hidden="1" x14ac:dyDescent="0.25">
      <c r="A3420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s="12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s="12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s="12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s="12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45" hidden="1" x14ac:dyDescent="0.25">
      <c r="A3424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s="12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s="12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45" hidden="1" x14ac:dyDescent="0.25">
      <c r="A3426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s="12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45" hidden="1" x14ac:dyDescent="0.25">
      <c r="A342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s="12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s="12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45" hidden="1" x14ac:dyDescent="0.25">
      <c r="A3429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s="12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45" hidden="1" x14ac:dyDescent="0.25">
      <c r="A3430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s="12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45" hidden="1" x14ac:dyDescent="0.25">
      <c r="A3431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s="12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45" hidden="1" x14ac:dyDescent="0.25">
      <c r="A3432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s="12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s="12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s="12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s="12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45" hidden="1" x14ac:dyDescent="0.25">
      <c r="A3436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s="12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45" hidden="1" x14ac:dyDescent="0.25">
      <c r="A343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s="12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45" hidden="1" x14ac:dyDescent="0.25">
      <c r="A3438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s="12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45" hidden="1" x14ac:dyDescent="0.25">
      <c r="A3439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s="12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45" hidden="1" x14ac:dyDescent="0.25">
      <c r="A3440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s="12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s="12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45" hidden="1" x14ac:dyDescent="0.25">
      <c r="A3442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s="12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45" hidden="1" x14ac:dyDescent="0.25">
      <c r="A3443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s="12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45" hidden="1" x14ac:dyDescent="0.25">
      <c r="A3444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s="12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45" hidden="1" x14ac:dyDescent="0.25">
      <c r="A3445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s="12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45" hidden="1" x14ac:dyDescent="0.25">
      <c r="A3446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s="12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s="12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45" hidden="1" x14ac:dyDescent="0.25">
      <c r="A3448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s="12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s="12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s="12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s="12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45" hidden="1" x14ac:dyDescent="0.25">
      <c r="A3452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s="12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45" hidden="1" x14ac:dyDescent="0.25">
      <c r="A3453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s="12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45" hidden="1" x14ac:dyDescent="0.25">
      <c r="A3454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s="12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s="12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45" hidden="1" x14ac:dyDescent="0.25">
      <c r="A3456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s="12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45" hidden="1" x14ac:dyDescent="0.25">
      <c r="A345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s="12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45" hidden="1" x14ac:dyDescent="0.25">
      <c r="A3458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s="12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 0)</f>
        <v>50.98</v>
      </c>
      <c r="Q3459" s="11" t="s">
        <v>8315</v>
      </c>
      <c r="R3459" s="12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45" hidden="1" x14ac:dyDescent="0.25">
      <c r="A3460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s="12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45" hidden="1" x14ac:dyDescent="0.25">
      <c r="A3461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s="12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s="12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45" hidden="1" x14ac:dyDescent="0.25">
      <c r="A3463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s="12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s="12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s="12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45" hidden="1" x14ac:dyDescent="0.25">
      <c r="A3466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s="12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s="12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30" hidden="1" x14ac:dyDescent="0.25">
      <c r="A3468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s="12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s="12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s="12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45" hidden="1" x14ac:dyDescent="0.25">
      <c r="A3471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s="12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30" hidden="1" x14ac:dyDescent="0.25">
      <c r="A3472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s="12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45" hidden="1" x14ac:dyDescent="0.25">
      <c r="A3473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s="12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45" hidden="1" x14ac:dyDescent="0.25">
      <c r="A3474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s="12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45" hidden="1" x14ac:dyDescent="0.25">
      <c r="A3475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s="12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45" hidden="1" x14ac:dyDescent="0.25">
      <c r="A3476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s="12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s="12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45" hidden="1" x14ac:dyDescent="0.25">
      <c r="A3478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s="12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s="12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s="12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s="12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s="12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45" hidden="1" x14ac:dyDescent="0.25">
      <c r="A3483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s="12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s="12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s="12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45" hidden="1" x14ac:dyDescent="0.25">
      <c r="A3486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s="12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45" hidden="1" x14ac:dyDescent="0.25">
      <c r="A348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s="12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s="12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45" hidden="1" x14ac:dyDescent="0.25">
      <c r="A3489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s="12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45" hidden="1" x14ac:dyDescent="0.25">
      <c r="A3490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s="12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45" hidden="1" x14ac:dyDescent="0.25">
      <c r="A3491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s="12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45" hidden="1" x14ac:dyDescent="0.25">
      <c r="A3492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s="12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45" hidden="1" x14ac:dyDescent="0.25">
      <c r="A3493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s="12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s="12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45" hidden="1" x14ac:dyDescent="0.25">
      <c r="A3495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s="12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45" hidden="1" x14ac:dyDescent="0.25">
      <c r="A3496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s="12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45" hidden="1" x14ac:dyDescent="0.25">
      <c r="A349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s="12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45" hidden="1" x14ac:dyDescent="0.25">
      <c r="A3498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s="12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45" hidden="1" x14ac:dyDescent="0.25">
      <c r="A3499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s="12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45" hidden="1" x14ac:dyDescent="0.25">
      <c r="A3500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s="12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45" hidden="1" x14ac:dyDescent="0.25">
      <c r="A3501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s="12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45" hidden="1" x14ac:dyDescent="0.25">
      <c r="A3502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s="12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s="12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45" hidden="1" x14ac:dyDescent="0.25">
      <c r="A3504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s="12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s="12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45" hidden="1" x14ac:dyDescent="0.25">
      <c r="A3506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s="12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s="12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45" hidden="1" x14ac:dyDescent="0.25">
      <c r="A3508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s="12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s="12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45" hidden="1" x14ac:dyDescent="0.25">
      <c r="A3510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s="12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45" hidden="1" x14ac:dyDescent="0.25">
      <c r="A3511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s="12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45" hidden="1" x14ac:dyDescent="0.25">
      <c r="A3512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s="12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s="12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45" hidden="1" x14ac:dyDescent="0.25">
      <c r="A3514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s="12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45" hidden="1" x14ac:dyDescent="0.25">
      <c r="A3515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s="12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s="12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s="12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45" hidden="1" x14ac:dyDescent="0.25">
      <c r="A3518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s="12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s="12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45" hidden="1" x14ac:dyDescent="0.25">
      <c r="A3520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s="12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s="12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30" hidden="1" x14ac:dyDescent="0.25">
      <c r="A3522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s="12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45" hidden="1" x14ac:dyDescent="0.25">
      <c r="A3523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 0)</f>
        <v>45.62</v>
      </c>
      <c r="Q3523" s="11" t="s">
        <v>8315</v>
      </c>
      <c r="R3523" s="12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45" hidden="1" x14ac:dyDescent="0.25">
      <c r="A3524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s="12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s="12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45" hidden="1" x14ac:dyDescent="0.25">
      <c r="A3526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s="12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s="12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45" hidden="1" x14ac:dyDescent="0.25">
      <c r="A3528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s="12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45" hidden="1" x14ac:dyDescent="0.25">
      <c r="A3529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s="12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s="12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45" hidden="1" x14ac:dyDescent="0.25">
      <c r="A3531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s="12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45" hidden="1" x14ac:dyDescent="0.25">
      <c r="A3532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s="12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s="12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s="12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s="12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30" hidden="1" x14ac:dyDescent="0.25">
      <c r="A3536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s="12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s="12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45" hidden="1" x14ac:dyDescent="0.25">
      <c r="A3538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s="12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45" hidden="1" x14ac:dyDescent="0.25">
      <c r="A3539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s="12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45" hidden="1" x14ac:dyDescent="0.25">
      <c r="A3540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s="12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45" hidden="1" x14ac:dyDescent="0.25">
      <c r="A3541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s="12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s="12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45" hidden="1" x14ac:dyDescent="0.25">
      <c r="A3543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s="12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45" hidden="1" x14ac:dyDescent="0.25">
      <c r="A3544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s="12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s="12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30" hidden="1" x14ac:dyDescent="0.25">
      <c r="A3546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s="12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45" hidden="1" x14ac:dyDescent="0.25">
      <c r="A354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s="12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45" hidden="1" x14ac:dyDescent="0.25">
      <c r="A3548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s="12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s="12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s="12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45" hidden="1" x14ac:dyDescent="0.25">
      <c r="A3551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s="12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45" hidden="1" x14ac:dyDescent="0.25">
      <c r="A3552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s="12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45" hidden="1" x14ac:dyDescent="0.25">
      <c r="A3553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s="12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45" hidden="1" x14ac:dyDescent="0.25">
      <c r="A3554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s="12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45" hidden="1" x14ac:dyDescent="0.25">
      <c r="A3555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s="12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s="12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45" hidden="1" x14ac:dyDescent="0.25">
      <c r="A355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s="12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45" hidden="1" x14ac:dyDescent="0.25">
      <c r="A3558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s="12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45" hidden="1" x14ac:dyDescent="0.25">
      <c r="A3559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s="12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s="12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45" hidden="1" x14ac:dyDescent="0.25">
      <c r="A3561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s="12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45" hidden="1" x14ac:dyDescent="0.25">
      <c r="A3562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s="12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05" hidden="1" x14ac:dyDescent="0.25">
      <c r="A3563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s="12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45" hidden="1" x14ac:dyDescent="0.25">
      <c r="A3564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s="12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45" hidden="1" x14ac:dyDescent="0.25">
      <c r="A3565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s="12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30" hidden="1" x14ac:dyDescent="0.25">
      <c r="A3566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s="12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45" hidden="1" x14ac:dyDescent="0.25">
      <c r="A356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s="12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45" hidden="1" x14ac:dyDescent="0.25">
      <c r="A3568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s="12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45" hidden="1" x14ac:dyDescent="0.25">
      <c r="A3569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s="12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s="12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s="12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s="12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s="12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s="12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30" hidden="1" x14ac:dyDescent="0.25">
      <c r="A3575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s="12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45" hidden="1" x14ac:dyDescent="0.25">
      <c r="A3576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s="12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45" hidden="1" x14ac:dyDescent="0.25">
      <c r="A357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s="12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s="12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s="12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s="12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45" hidden="1" x14ac:dyDescent="0.25">
      <c r="A3581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s="12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s="12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45" hidden="1" x14ac:dyDescent="0.25">
      <c r="A3583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s="12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s="12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45" hidden="1" x14ac:dyDescent="0.25">
      <c r="A3585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s="12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s="12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 0)</f>
        <v>176.09</v>
      </c>
      <c r="Q3587" s="11" t="s">
        <v>8315</v>
      </c>
      <c r="R3587" s="12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s="12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s="12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s="12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s="12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45" hidden="1" x14ac:dyDescent="0.25">
      <c r="A3592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s="12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45" hidden="1" x14ac:dyDescent="0.25">
      <c r="A3593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s="12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s="12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s="12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45" hidden="1" x14ac:dyDescent="0.25">
      <c r="A3596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s="12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s="12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s="12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s="12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s="12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s="12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s="12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s="12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s="12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45" hidden="1" x14ac:dyDescent="0.25">
      <c r="A3605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s="12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45" hidden="1" x14ac:dyDescent="0.25">
      <c r="A3606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s="12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s="12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45" hidden="1" x14ac:dyDescent="0.25">
      <c r="A3608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s="12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s="12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45" hidden="1" x14ac:dyDescent="0.25">
      <c r="A3610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s="12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45" hidden="1" x14ac:dyDescent="0.25">
      <c r="A3611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s="12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s="12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45" hidden="1" x14ac:dyDescent="0.25">
      <c r="A3613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s="12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s="12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30" hidden="1" x14ac:dyDescent="0.25">
      <c r="A3615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s="12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s="12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45" hidden="1" x14ac:dyDescent="0.25">
      <c r="A361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s="12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45" hidden="1" x14ac:dyDescent="0.25">
      <c r="A3618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s="12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45" hidden="1" x14ac:dyDescent="0.25">
      <c r="A3619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s="12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45" hidden="1" x14ac:dyDescent="0.25">
      <c r="A3620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s="12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45" hidden="1" x14ac:dyDescent="0.25">
      <c r="A3621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s="12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45" hidden="1" x14ac:dyDescent="0.25">
      <c r="A3622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s="12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45" hidden="1" x14ac:dyDescent="0.25">
      <c r="A3623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s="12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s="12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30" hidden="1" x14ac:dyDescent="0.25">
      <c r="A3625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s="12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s="12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45" hidden="1" x14ac:dyDescent="0.25">
      <c r="A362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s="12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45" hidden="1" x14ac:dyDescent="0.25">
      <c r="A3628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s="12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45" hidden="1" x14ac:dyDescent="0.25">
      <c r="A3629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s="12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45" hidden="1" x14ac:dyDescent="0.25">
      <c r="A3630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s="12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45" hidden="1" x14ac:dyDescent="0.25">
      <c r="A3631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s="12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45" x14ac:dyDescent="0.25">
      <c r="A3632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s="12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45" hidden="1" x14ac:dyDescent="0.25">
      <c r="A3633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s="12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45" x14ac:dyDescent="0.25">
      <c r="A3634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s="12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s="12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45" hidden="1" x14ac:dyDescent="0.25">
      <c r="A3636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s="12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s="12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s="12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s="12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s="12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45" hidden="1" x14ac:dyDescent="0.25">
      <c r="A3641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s="12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s="12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45" hidden="1" x14ac:dyDescent="0.25">
      <c r="A3643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s="12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s="12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s="12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s="12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45" hidden="1" x14ac:dyDescent="0.25">
      <c r="A364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s="12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s="12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45" x14ac:dyDescent="0.25">
      <c r="A3649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s="12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s="12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 0)</f>
        <v>97.5</v>
      </c>
      <c r="Q3651" s="11" t="s">
        <v>8315</v>
      </c>
      <c r="R3651" s="12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45" hidden="1" x14ac:dyDescent="0.25">
      <c r="A3652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s="12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s="12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45" hidden="1" x14ac:dyDescent="0.25">
      <c r="A3654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s="12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45" hidden="1" x14ac:dyDescent="0.25">
      <c r="A3655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s="12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45" hidden="1" x14ac:dyDescent="0.25">
      <c r="A3656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s="12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45" hidden="1" x14ac:dyDescent="0.25">
      <c r="A365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s="12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45" hidden="1" x14ac:dyDescent="0.25">
      <c r="A3658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s="12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45" hidden="1" x14ac:dyDescent="0.25">
      <c r="A3659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s="12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s="12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s="12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s="12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45" hidden="1" x14ac:dyDescent="0.25">
      <c r="A3663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s="12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45" hidden="1" x14ac:dyDescent="0.25">
      <c r="A3664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s="12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45" hidden="1" x14ac:dyDescent="0.25">
      <c r="A3665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s="12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45" hidden="1" x14ac:dyDescent="0.25">
      <c r="A3666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s="12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45" hidden="1" x14ac:dyDescent="0.25">
      <c r="A366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s="12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s="12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45" hidden="1" x14ac:dyDescent="0.25">
      <c r="A3669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s="12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45" hidden="1" x14ac:dyDescent="0.25">
      <c r="A3670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s="12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45" hidden="1" x14ac:dyDescent="0.25">
      <c r="A3671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s="12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45" hidden="1" x14ac:dyDescent="0.25">
      <c r="A3672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s="12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45" hidden="1" x14ac:dyDescent="0.25">
      <c r="A3673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s="12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45" hidden="1" x14ac:dyDescent="0.25">
      <c r="A3674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s="12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s="12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45" hidden="1" x14ac:dyDescent="0.25">
      <c r="A3676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s="12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45" hidden="1" x14ac:dyDescent="0.25">
      <c r="A367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s="12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45" hidden="1" x14ac:dyDescent="0.25">
      <c r="A3678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s="12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s="12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30" hidden="1" x14ac:dyDescent="0.25">
      <c r="A3680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s="12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45" hidden="1" x14ac:dyDescent="0.25">
      <c r="A3681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s="12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s="12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s="12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s="12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s="12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45" hidden="1" x14ac:dyDescent="0.25">
      <c r="A3686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s="12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s="12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s="12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45" hidden="1" x14ac:dyDescent="0.25">
      <c r="A3689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s="12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45" hidden="1" x14ac:dyDescent="0.25">
      <c r="A3690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s="12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45" hidden="1" x14ac:dyDescent="0.25">
      <c r="A3691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s="12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45" hidden="1" x14ac:dyDescent="0.25">
      <c r="A3692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s="12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s="12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s="12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45" hidden="1" x14ac:dyDescent="0.25">
      <c r="A3695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s="12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45" hidden="1" x14ac:dyDescent="0.25">
      <c r="A3696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s="12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s="12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s="12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45" hidden="1" x14ac:dyDescent="0.25">
      <c r="A3699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s="12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s="12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45" hidden="1" x14ac:dyDescent="0.25">
      <c r="A3701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s="12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s="12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45" hidden="1" x14ac:dyDescent="0.25">
      <c r="A3703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s="12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45" hidden="1" x14ac:dyDescent="0.25">
      <c r="A3704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s="12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45" hidden="1" x14ac:dyDescent="0.25">
      <c r="A3705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s="12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45" hidden="1" x14ac:dyDescent="0.25">
      <c r="A3706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s="12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45" hidden="1" x14ac:dyDescent="0.25">
      <c r="A370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s="12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s="12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s="12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45" hidden="1" x14ac:dyDescent="0.25">
      <c r="A3710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s="12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s="12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s="12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s="12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45" hidden="1" x14ac:dyDescent="0.25">
      <c r="A3714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s="12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 0)</f>
        <v>106.84</v>
      </c>
      <c r="Q3715" s="11" t="s">
        <v>8315</v>
      </c>
      <c r="R3715" s="12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45" hidden="1" x14ac:dyDescent="0.25">
      <c r="A3716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s="12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45" hidden="1" x14ac:dyDescent="0.25">
      <c r="A371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s="12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s="12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s="12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s="12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s="12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s="12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45" hidden="1" x14ac:dyDescent="0.25">
      <c r="A3723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s="12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s="12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s="12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45" hidden="1" x14ac:dyDescent="0.25">
      <c r="A3726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s="12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45" hidden="1" x14ac:dyDescent="0.25">
      <c r="A372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s="12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s="12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s="12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s="12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45" hidden="1" x14ac:dyDescent="0.25">
      <c r="A3731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s="12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s="12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45" hidden="1" x14ac:dyDescent="0.25">
      <c r="A3733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s="12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s="12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s="12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45" hidden="1" x14ac:dyDescent="0.25">
      <c r="A3736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s="12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s="12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s="12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30" hidden="1" x14ac:dyDescent="0.25">
      <c r="A3739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s="12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30" hidden="1" x14ac:dyDescent="0.25">
      <c r="A3740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s="12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45" hidden="1" x14ac:dyDescent="0.25">
      <c r="A3741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s="12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45" hidden="1" x14ac:dyDescent="0.25">
      <c r="A3742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s="12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s="12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45" hidden="1" x14ac:dyDescent="0.25">
      <c r="A3744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s="12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30" hidden="1" x14ac:dyDescent="0.25">
      <c r="A3745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s="12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45" hidden="1" x14ac:dyDescent="0.25">
      <c r="A3746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s="12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s="12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s="12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s="12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45" hidden="1" x14ac:dyDescent="0.25">
      <c r="A3750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s="12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s="12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90" hidden="1" x14ac:dyDescent="0.25">
      <c r="A3752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s="12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s="12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s="12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45" hidden="1" x14ac:dyDescent="0.25">
      <c r="A3755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s="12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s="12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45" x14ac:dyDescent="0.25">
      <c r="A375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s="12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45" hidden="1" x14ac:dyDescent="0.25">
      <c r="A3758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s="12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s="12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s="12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s="12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45" hidden="1" x14ac:dyDescent="0.25">
      <c r="A3762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s="12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45" x14ac:dyDescent="0.25">
      <c r="A3763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s="12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s="12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s="12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s="12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45" hidden="1" x14ac:dyDescent="0.25">
      <c r="A376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s="12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30" hidden="1" x14ac:dyDescent="0.25">
      <c r="A3768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s="12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45" hidden="1" x14ac:dyDescent="0.25">
      <c r="A3769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s="12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45" hidden="1" x14ac:dyDescent="0.25">
      <c r="A3770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s="12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s="12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45" x14ac:dyDescent="0.25">
      <c r="A3772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s="12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s="12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s="12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s="12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45" hidden="1" x14ac:dyDescent="0.25">
      <c r="A3776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s="12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s="12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s="12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 0)</f>
        <v>48.54</v>
      </c>
      <c r="Q3779" s="11" t="s">
        <v>8315</v>
      </c>
      <c r="R3779" s="12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s="12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s="12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s="12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45" hidden="1" x14ac:dyDescent="0.25">
      <c r="A3783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s="12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45" x14ac:dyDescent="0.25">
      <c r="A3784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s="12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s="12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45" hidden="1" x14ac:dyDescent="0.25">
      <c r="A3786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s="12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45" x14ac:dyDescent="0.25">
      <c r="A378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s="12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s="12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s="12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s="12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s="12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45" hidden="1" x14ac:dyDescent="0.25">
      <c r="A3792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s="12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s="12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s="12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45" hidden="1" x14ac:dyDescent="0.25">
      <c r="A3795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s="12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45" x14ac:dyDescent="0.25">
      <c r="A3796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s="12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s="12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45" hidden="1" x14ac:dyDescent="0.25">
      <c r="A3798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s="12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45" hidden="1" x14ac:dyDescent="0.25">
      <c r="A3799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s="12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45" hidden="1" x14ac:dyDescent="0.25">
      <c r="A3800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s="12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30" hidden="1" x14ac:dyDescent="0.25">
      <c r="A3801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s="12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45" hidden="1" x14ac:dyDescent="0.25">
      <c r="A3802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s="12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s="12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s="12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s="12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45" hidden="1" x14ac:dyDescent="0.25">
      <c r="A3806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s="12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s="12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45" hidden="1" x14ac:dyDescent="0.25">
      <c r="A3808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s="12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45" hidden="1" x14ac:dyDescent="0.25">
      <c r="A3809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s="12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s="12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45" hidden="1" x14ac:dyDescent="0.25">
      <c r="A3811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s="12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45" hidden="1" x14ac:dyDescent="0.25">
      <c r="A3812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s="12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45" hidden="1" x14ac:dyDescent="0.25">
      <c r="A3813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s="12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45" hidden="1" x14ac:dyDescent="0.25">
      <c r="A3814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s="12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45" hidden="1" x14ac:dyDescent="0.25">
      <c r="A3815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s="12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45" hidden="1" x14ac:dyDescent="0.25">
      <c r="A3816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s="12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s="12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s="12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45" hidden="1" x14ac:dyDescent="0.25">
      <c r="A3819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s="12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s="12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s="12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s="12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45" hidden="1" x14ac:dyDescent="0.25">
      <c r="A3823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s="12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s="12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45" hidden="1" x14ac:dyDescent="0.25">
      <c r="A3825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s="12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45" hidden="1" x14ac:dyDescent="0.25">
      <c r="A3826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s="12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45" hidden="1" x14ac:dyDescent="0.25">
      <c r="A382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s="12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30" hidden="1" x14ac:dyDescent="0.25">
      <c r="A3828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s="12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s="12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45" hidden="1" x14ac:dyDescent="0.25">
      <c r="A3830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s="12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45" hidden="1" x14ac:dyDescent="0.25">
      <c r="A3831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s="12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s="12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45" hidden="1" x14ac:dyDescent="0.25">
      <c r="A3833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s="12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45" hidden="1" x14ac:dyDescent="0.25">
      <c r="A3834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s="12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45" hidden="1" x14ac:dyDescent="0.25">
      <c r="A3835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s="12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45" hidden="1" x14ac:dyDescent="0.25">
      <c r="A3836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s="12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45" hidden="1" x14ac:dyDescent="0.25">
      <c r="A383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s="12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s="12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s="12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s="12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45" hidden="1" x14ac:dyDescent="0.25">
      <c r="A3841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s="12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s="12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45" hidden="1" x14ac:dyDescent="0.25">
      <c r="A3843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 0)</f>
        <v>25.65</v>
      </c>
      <c r="Q3843" s="11" t="s">
        <v>8315</v>
      </c>
      <c r="R3843" s="12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45" hidden="1" x14ac:dyDescent="0.25">
      <c r="A3844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s="12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45" hidden="1" x14ac:dyDescent="0.25">
      <c r="A3845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s="12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45" hidden="1" x14ac:dyDescent="0.25">
      <c r="A3846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s="12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s="12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s="12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s="12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45" hidden="1" x14ac:dyDescent="0.25">
      <c r="A3850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s="12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45" hidden="1" x14ac:dyDescent="0.25">
      <c r="A3851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s="12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s="12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s="12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s="12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30" hidden="1" x14ac:dyDescent="0.25">
      <c r="A3855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s="12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s="12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45" hidden="1" x14ac:dyDescent="0.25">
      <c r="A385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s="12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45" hidden="1" x14ac:dyDescent="0.25">
      <c r="A3858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s="12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45" hidden="1" x14ac:dyDescent="0.25">
      <c r="A3859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s="12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s="12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s="12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45" hidden="1" x14ac:dyDescent="0.25">
      <c r="A3862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s="12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s="12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s="12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45" hidden="1" x14ac:dyDescent="0.25">
      <c r="A3865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s="12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45" hidden="1" x14ac:dyDescent="0.25">
      <c r="A3866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s="12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s="12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s="12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s="12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33" customHeight="1" x14ac:dyDescent="0.25">
      <c r="A3870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s="12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s="12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45" hidden="1" x14ac:dyDescent="0.25">
      <c r="A3872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s="12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30" hidden="1" x14ac:dyDescent="0.25">
      <c r="A3873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s="12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45" hidden="1" x14ac:dyDescent="0.25">
      <c r="A3874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s="12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45" hidden="1" x14ac:dyDescent="0.25">
      <c r="A3875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s="12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45" hidden="1" x14ac:dyDescent="0.25">
      <c r="A3876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s="12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s="12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45" x14ac:dyDescent="0.25">
      <c r="A3878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s="12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45" hidden="1" x14ac:dyDescent="0.25">
      <c r="A3879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s="12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s="12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s="12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45" x14ac:dyDescent="0.25">
      <c r="A3882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s="12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s="12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45" hidden="1" x14ac:dyDescent="0.25">
      <c r="A3884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s="12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s="12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s="12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s="12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s="12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45" hidden="1" x14ac:dyDescent="0.25">
      <c r="A3889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s="12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45" hidden="1" x14ac:dyDescent="0.25">
      <c r="A3890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s="12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s="12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45" hidden="1" x14ac:dyDescent="0.25">
      <c r="A3892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s="12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s="12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45" hidden="1" x14ac:dyDescent="0.25">
      <c r="A3894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s="12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45" hidden="1" x14ac:dyDescent="0.25">
      <c r="A3895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s="12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45" hidden="1" x14ac:dyDescent="0.25">
      <c r="A3896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s="12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45" hidden="1" x14ac:dyDescent="0.25">
      <c r="A389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s="12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45" hidden="1" x14ac:dyDescent="0.25">
      <c r="A3898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s="12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45" hidden="1" x14ac:dyDescent="0.25">
      <c r="A3899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s="12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s="12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s="12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30" hidden="1" x14ac:dyDescent="0.25">
      <c r="A3902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s="12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45" hidden="1" x14ac:dyDescent="0.25">
      <c r="A3903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s="12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45" hidden="1" x14ac:dyDescent="0.25">
      <c r="A3904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s="12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s="12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idden="1" x14ac:dyDescent="0.25">
      <c r="A3906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s="12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45" hidden="1" x14ac:dyDescent="0.25">
      <c r="A390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 0)</f>
        <v>24.71</v>
      </c>
      <c r="Q3907" s="11" t="s">
        <v>8315</v>
      </c>
      <c r="R3907" s="12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s="12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30" hidden="1" x14ac:dyDescent="0.25">
      <c r="A3909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s="12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45" hidden="1" x14ac:dyDescent="0.25">
      <c r="A3910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s="12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s="12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s="12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s="12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s="12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s="12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45" hidden="1" x14ac:dyDescent="0.25">
      <c r="A3916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s="12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45" hidden="1" x14ac:dyDescent="0.25">
      <c r="A391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s="12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45" hidden="1" x14ac:dyDescent="0.25">
      <c r="A3918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s="12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s="12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45" hidden="1" x14ac:dyDescent="0.25">
      <c r="A3920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s="12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s="12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45" hidden="1" x14ac:dyDescent="0.25">
      <c r="A3922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s="12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45" hidden="1" x14ac:dyDescent="0.25">
      <c r="A3923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s="12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45" hidden="1" x14ac:dyDescent="0.25">
      <c r="A3924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s="12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45" hidden="1" x14ac:dyDescent="0.25">
      <c r="A3925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s="12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s="12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s="12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30" hidden="1" x14ac:dyDescent="0.25">
      <c r="A3928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s="12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45" hidden="1" x14ac:dyDescent="0.25">
      <c r="A3929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s="12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45" hidden="1" x14ac:dyDescent="0.25">
      <c r="A3930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s="12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45" hidden="1" x14ac:dyDescent="0.25">
      <c r="A3931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s="12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45" hidden="1" x14ac:dyDescent="0.25">
      <c r="A3932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s="12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45" hidden="1" x14ac:dyDescent="0.25">
      <c r="A3933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s="12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45" hidden="1" x14ac:dyDescent="0.25">
      <c r="A3934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s="12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45" hidden="1" x14ac:dyDescent="0.25">
      <c r="A3935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s="12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s="12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s="12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45" hidden="1" x14ac:dyDescent="0.25">
      <c r="A3938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s="12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s="12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45" hidden="1" x14ac:dyDescent="0.25">
      <c r="A3940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s="12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45" hidden="1" x14ac:dyDescent="0.25">
      <c r="A3941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s="12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45" hidden="1" x14ac:dyDescent="0.25">
      <c r="A3942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s="12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60" hidden="1" x14ac:dyDescent="0.25">
      <c r="A3943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s="12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s="12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s="12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45" hidden="1" x14ac:dyDescent="0.25">
      <c r="A3946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s="12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45" hidden="1" x14ac:dyDescent="0.25">
      <c r="A394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s="12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s="12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45" hidden="1" x14ac:dyDescent="0.25">
      <c r="A3949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s="12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45" hidden="1" x14ac:dyDescent="0.25">
      <c r="A3950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s="12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45" hidden="1" x14ac:dyDescent="0.25">
      <c r="A3951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s="12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45" hidden="1" x14ac:dyDescent="0.25">
      <c r="A3952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s="12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45" hidden="1" x14ac:dyDescent="0.25">
      <c r="A3953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s="12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45" hidden="1" x14ac:dyDescent="0.25">
      <c r="A3954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s="12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s="12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45" hidden="1" x14ac:dyDescent="0.25">
      <c r="A3956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s="12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45" hidden="1" x14ac:dyDescent="0.25">
      <c r="A395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s="12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45" hidden="1" x14ac:dyDescent="0.25">
      <c r="A3958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s="12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s="12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45" hidden="1" x14ac:dyDescent="0.25">
      <c r="A3960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s="12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45" hidden="1" x14ac:dyDescent="0.25">
      <c r="A3961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s="12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45" hidden="1" x14ac:dyDescent="0.25">
      <c r="A3962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s="12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45" hidden="1" x14ac:dyDescent="0.25">
      <c r="A3963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s="12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45" hidden="1" x14ac:dyDescent="0.25">
      <c r="A3964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s="12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45" hidden="1" x14ac:dyDescent="0.25">
      <c r="A3965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s="12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s="12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45" hidden="1" x14ac:dyDescent="0.25">
      <c r="A396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s="12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45" hidden="1" x14ac:dyDescent="0.25">
      <c r="A3968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s="12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45" hidden="1" x14ac:dyDescent="0.25">
      <c r="A3969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s="12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s="12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45" hidden="1" x14ac:dyDescent="0.25">
      <c r="A3971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 0)</f>
        <v>35.17</v>
      </c>
      <c r="Q3971" s="11" t="s">
        <v>8315</v>
      </c>
      <c r="R3971" s="12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s="12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45" hidden="1" x14ac:dyDescent="0.25">
      <c r="A3973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s="12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s="12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45" hidden="1" x14ac:dyDescent="0.25">
      <c r="A3975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s="12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45" hidden="1" x14ac:dyDescent="0.25">
      <c r="A3976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s="12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45" hidden="1" x14ac:dyDescent="0.25">
      <c r="A397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s="12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45" hidden="1" x14ac:dyDescent="0.25">
      <c r="A3978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s="12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45" hidden="1" x14ac:dyDescent="0.25">
      <c r="A3979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s="12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45" hidden="1" x14ac:dyDescent="0.25">
      <c r="A3980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s="12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45" hidden="1" x14ac:dyDescent="0.25">
      <c r="A3981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s="12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45" hidden="1" x14ac:dyDescent="0.25">
      <c r="A3982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s="12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30" hidden="1" x14ac:dyDescent="0.25">
      <c r="A3983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s="12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s="12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45" hidden="1" x14ac:dyDescent="0.25">
      <c r="A3985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s="12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45" hidden="1" x14ac:dyDescent="0.25">
      <c r="A3986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s="12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s="12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45" hidden="1" x14ac:dyDescent="0.25">
      <c r="A3988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s="12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s="12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s="12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45" hidden="1" x14ac:dyDescent="0.25">
      <c r="A3991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s="12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s="12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s="12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s="12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s="12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s="12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45" hidden="1" x14ac:dyDescent="0.25">
      <c r="A399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s="12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s="12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45" hidden="1" x14ac:dyDescent="0.25">
      <c r="A3999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s="12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s="12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s="12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idden="1" x14ac:dyDescent="0.25">
      <c r="A4002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s="12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s="12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45" hidden="1" x14ac:dyDescent="0.25">
      <c r="A4004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s="12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s="12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s="12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s="12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45" hidden="1" x14ac:dyDescent="0.25">
      <c r="A4008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s="12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s="12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45" hidden="1" x14ac:dyDescent="0.25">
      <c r="A4010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s="12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s="12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s="12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45" hidden="1" x14ac:dyDescent="0.25">
      <c r="A4013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s="12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45" hidden="1" x14ac:dyDescent="0.25">
      <c r="A4014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s="12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45" hidden="1" x14ac:dyDescent="0.25">
      <c r="A4015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s="12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45" hidden="1" x14ac:dyDescent="0.25">
      <c r="A4016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s="12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45" hidden="1" x14ac:dyDescent="0.25">
      <c r="A401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s="12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45" hidden="1" x14ac:dyDescent="0.25">
      <c r="A4018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s="12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45" hidden="1" x14ac:dyDescent="0.25">
      <c r="A4019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s="12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s="12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45" hidden="1" x14ac:dyDescent="0.25">
      <c r="A4021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s="12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45" hidden="1" x14ac:dyDescent="0.25">
      <c r="A4022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s="12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s="12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s="12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s="12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45" hidden="1" x14ac:dyDescent="0.25">
      <c r="A4026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s="12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45" hidden="1" x14ac:dyDescent="0.25">
      <c r="A402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s="12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s="12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45" hidden="1" x14ac:dyDescent="0.25">
      <c r="A4029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s="12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s="12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s="12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45" hidden="1" x14ac:dyDescent="0.25">
      <c r="A4032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s="12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45" hidden="1" x14ac:dyDescent="0.25">
      <c r="A4033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s="12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45" hidden="1" x14ac:dyDescent="0.25">
      <c r="A4034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s="12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 0)</f>
        <v>65.34</v>
      </c>
      <c r="Q4035" s="11" t="s">
        <v>8315</v>
      </c>
      <c r="R4035" s="12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45" hidden="1" x14ac:dyDescent="0.25">
      <c r="A4036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s="12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s="12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s="12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45" hidden="1" x14ac:dyDescent="0.25">
      <c r="A4039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s="12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s="12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s="12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s="12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30" hidden="1" x14ac:dyDescent="0.25">
      <c r="A4043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s="12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45" hidden="1" x14ac:dyDescent="0.25">
      <c r="A4044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s="12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s="12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45" hidden="1" x14ac:dyDescent="0.25">
      <c r="A4046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s="12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45" hidden="1" x14ac:dyDescent="0.25">
      <c r="A404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s="12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45" hidden="1" x14ac:dyDescent="0.25">
      <c r="A4048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s="12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s="12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45" hidden="1" x14ac:dyDescent="0.25">
      <c r="A4050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s="12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45" hidden="1" x14ac:dyDescent="0.25">
      <c r="A4051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s="12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45" hidden="1" x14ac:dyDescent="0.25">
      <c r="A4052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s="12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s="12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s="12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45" hidden="1" x14ac:dyDescent="0.25">
      <c r="A4055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s="12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s="12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45" hidden="1" x14ac:dyDescent="0.25">
      <c r="A405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s="12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45" hidden="1" x14ac:dyDescent="0.25">
      <c r="A4058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s="12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45" hidden="1" x14ac:dyDescent="0.25">
      <c r="A4059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s="12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s="12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s="12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45" hidden="1" x14ac:dyDescent="0.25">
      <c r="A4062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s="12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30" hidden="1" x14ac:dyDescent="0.25">
      <c r="A4063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s="12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45" hidden="1" x14ac:dyDescent="0.25">
      <c r="A4064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s="12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45" hidden="1" x14ac:dyDescent="0.25">
      <c r="A4065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s="12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45" hidden="1" x14ac:dyDescent="0.25">
      <c r="A4066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s="12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30" hidden="1" x14ac:dyDescent="0.25">
      <c r="A406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s="12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45" hidden="1" x14ac:dyDescent="0.25">
      <c r="A4068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s="12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45" hidden="1" x14ac:dyDescent="0.25">
      <c r="A4069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s="12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30" hidden="1" x14ac:dyDescent="0.25">
      <c r="A4070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s="12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s="12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30" hidden="1" x14ac:dyDescent="0.25">
      <c r="A4072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s="12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s="12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s="12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s="12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45" hidden="1" x14ac:dyDescent="0.25">
      <c r="A4076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s="12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45" hidden="1" x14ac:dyDescent="0.25">
      <c r="A407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s="12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s="12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45" hidden="1" x14ac:dyDescent="0.25">
      <c r="A4079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s="12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45" hidden="1" x14ac:dyDescent="0.25">
      <c r="A4080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s="12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45" hidden="1" x14ac:dyDescent="0.25">
      <c r="A4081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s="12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45" hidden="1" x14ac:dyDescent="0.25">
      <c r="A4082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s="12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s="12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45" hidden="1" x14ac:dyDescent="0.25">
      <c r="A4084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s="12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45" hidden="1" x14ac:dyDescent="0.25">
      <c r="A4085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s="12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s="12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45" hidden="1" x14ac:dyDescent="0.25">
      <c r="A408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s="12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45" hidden="1" x14ac:dyDescent="0.25">
      <c r="A4088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s="12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s="12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s="12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45" hidden="1" x14ac:dyDescent="0.25">
      <c r="A4091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s="12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s="12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45" hidden="1" x14ac:dyDescent="0.25">
      <c r="A4093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s="12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s="12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45" hidden="1" x14ac:dyDescent="0.25">
      <c r="A4095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s="12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s="12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30" hidden="1" x14ac:dyDescent="0.25">
      <c r="A409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s="12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s="12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45" hidden="1" x14ac:dyDescent="0.25">
      <c r="A4099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 0)</f>
        <v>0</v>
      </c>
      <c r="Q4099" s="11" t="s">
        <v>8315</v>
      </c>
      <c r="R4099" s="12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s="12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45" hidden="1" x14ac:dyDescent="0.25">
      <c r="A4101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s="12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30" hidden="1" x14ac:dyDescent="0.25">
      <c r="A4102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s="12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45" hidden="1" x14ac:dyDescent="0.25">
      <c r="A4103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s="12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s="12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s="12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s="12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45" hidden="1" x14ac:dyDescent="0.25">
      <c r="A410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s="12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45" hidden="1" x14ac:dyDescent="0.25">
      <c r="A4108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s="12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45" hidden="1" x14ac:dyDescent="0.25">
      <c r="A4109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s="12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s="12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s="12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45" hidden="1" x14ac:dyDescent="0.25">
      <c r="A4112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s="12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s="12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45" hidden="1" x14ac:dyDescent="0.25">
      <c r="A4114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s="12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45" hidden="1" x14ac:dyDescent="0.25">
      <c r="A4115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s="12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4" operator="equal">
      <formula>"Canceled"</formula>
    </cfRule>
    <cfRule type="cellIs" dxfId="26" priority="5" operator="equal">
      <formula>"Failed"</formula>
    </cfRule>
    <cfRule type="cellIs" dxfId="25" priority="6" operator="equal">
      <formula>"Failed"</formula>
    </cfRule>
    <cfRule type="cellIs" dxfId="24" priority="7" operator="equal">
      <formula>"Failed "</formula>
    </cfRule>
    <cfRule type="cellIs" dxfId="23" priority="8" operator="equal">
      <formula>"Failed "</formula>
    </cfRule>
    <cfRule type="cellIs" dxfId="22" priority="9" operator="equal">
      <formula>"Successful"</formula>
    </cfRule>
    <cfRule type="cellIs" dxfId="21" priority="10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1A0918-6876-4B95-A15E-B448A53521C2}">
  <dimension ref="A1:T414"/>
  <sheetViews>
    <sheetView workbookViewId="0">
      <selection activeCell="E2" sqref="E2"/>
    </sheetView>
  </sheetViews>
  <sheetFormatPr defaultRowHeight="15" x14ac:dyDescent="0.25"/>
  <cols>
    <col min="2" max="2" width="26.7109375" customWidth="1"/>
    <col min="3" max="3" width="45.28515625" customWidth="1"/>
    <col min="4" max="4" width="12.5703125" bestFit="1" customWidth="1"/>
    <col min="5" max="5" width="11.140625" bestFit="1" customWidth="1"/>
    <col min="6" max="6" width="10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13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85546875" bestFit="1" customWidth="1"/>
    <col min="20" max="20" width="29.140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3" t="s">
        <v>8359</v>
      </c>
      <c r="S1" s="17" t="s">
        <v>8365</v>
      </c>
      <c r="T1" s="17" t="s">
        <v>8366</v>
      </c>
    </row>
    <row r="2" spans="1:20" ht="60" customHeight="1" x14ac:dyDescent="0.25">
      <c r="A2">
        <v>521</v>
      </c>
      <c r="B2" s="9" t="s">
        <v>522</v>
      </c>
      <c r="C2" s="3" t="s">
        <v>4631</v>
      </c>
      <c r="D2" s="7">
        <v>5000</v>
      </c>
      <c r="E2" s="5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8315</v>
      </c>
      <c r="R2" s="12" t="s">
        <v>8316</v>
      </c>
      <c r="S2" s="18">
        <v>42646.092812499999</v>
      </c>
      <c r="T2" s="18">
        <v>42675.207638888889</v>
      </c>
    </row>
    <row r="3" spans="1:20" ht="60" customHeight="1" x14ac:dyDescent="0.25">
      <c r="A3">
        <v>522</v>
      </c>
      <c r="B3" s="9" t="s">
        <v>523</v>
      </c>
      <c r="C3" s="3" t="s">
        <v>4632</v>
      </c>
      <c r="D3" s="7">
        <v>3000</v>
      </c>
      <c r="E3" s="5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8315</v>
      </c>
      <c r="R3" s="12" t="s">
        <v>8316</v>
      </c>
      <c r="S3" s="18">
        <v>42430.040798611109</v>
      </c>
      <c r="T3" s="18">
        <v>42449.999131944445</v>
      </c>
    </row>
    <row r="4" spans="1:20" ht="60" customHeight="1" x14ac:dyDescent="0.25">
      <c r="A4">
        <v>523</v>
      </c>
      <c r="B4" s="9" t="s">
        <v>524</v>
      </c>
      <c r="C4" s="3" t="s">
        <v>4633</v>
      </c>
      <c r="D4" s="7">
        <v>5000</v>
      </c>
      <c r="E4" s="5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8315</v>
      </c>
      <c r="R4" s="12" t="s">
        <v>8316</v>
      </c>
      <c r="S4" s="18">
        <v>42238.13282407407</v>
      </c>
      <c r="T4" s="18">
        <v>42268.13282407407</v>
      </c>
    </row>
    <row r="5" spans="1:20" ht="60" customHeight="1" x14ac:dyDescent="0.25">
      <c r="A5">
        <v>525</v>
      </c>
      <c r="B5" s="9" t="s">
        <v>526</v>
      </c>
      <c r="C5" s="3" t="s">
        <v>4635</v>
      </c>
      <c r="D5" s="7">
        <v>12000</v>
      </c>
      <c r="E5" s="5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8315</v>
      </c>
      <c r="R5" s="12" t="s">
        <v>8316</v>
      </c>
      <c r="S5" s="18">
        <v>41850.400937500002</v>
      </c>
      <c r="T5" s="18">
        <v>41895.400937500002</v>
      </c>
    </row>
    <row r="6" spans="1:20" ht="60" customHeight="1" x14ac:dyDescent="0.25">
      <c r="A6">
        <v>527</v>
      </c>
      <c r="B6" s="9" t="s">
        <v>528</v>
      </c>
      <c r="C6" s="3" t="s">
        <v>4637</v>
      </c>
      <c r="D6" s="7">
        <v>10000</v>
      </c>
      <c r="E6" s="5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8315</v>
      </c>
      <c r="R6" s="12" t="s">
        <v>8316</v>
      </c>
      <c r="S6" s="18">
        <v>42753.205625000002</v>
      </c>
      <c r="T6" s="18">
        <v>42783.670138888891</v>
      </c>
    </row>
    <row r="7" spans="1:20" ht="60" customHeight="1" x14ac:dyDescent="0.25">
      <c r="A7">
        <v>528</v>
      </c>
      <c r="B7" s="9" t="s">
        <v>529</v>
      </c>
      <c r="C7" s="3" t="s">
        <v>4638</v>
      </c>
      <c r="D7" s="7">
        <v>1150</v>
      </c>
      <c r="E7" s="5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8315</v>
      </c>
      <c r="R7" s="12" t="s">
        <v>8316</v>
      </c>
      <c r="S7" s="18">
        <v>42155.920219907406</v>
      </c>
      <c r="T7" s="18">
        <v>42176.888888888891</v>
      </c>
    </row>
    <row r="8" spans="1:20" ht="60" customHeight="1" x14ac:dyDescent="0.25">
      <c r="A8">
        <v>530</v>
      </c>
      <c r="B8" s="9" t="s">
        <v>531</v>
      </c>
      <c r="C8" s="3" t="s">
        <v>4640</v>
      </c>
      <c r="D8" s="7">
        <v>3405</v>
      </c>
      <c r="E8" s="5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8315</v>
      </c>
      <c r="R8" s="12" t="s">
        <v>8316</v>
      </c>
      <c r="S8" s="18">
        <v>42157.591064814813</v>
      </c>
      <c r="T8" s="18">
        <v>42179.083333333328</v>
      </c>
    </row>
    <row r="9" spans="1:20" ht="60" customHeight="1" x14ac:dyDescent="0.25">
      <c r="A9">
        <v>531</v>
      </c>
      <c r="B9" s="9" t="s">
        <v>532</v>
      </c>
      <c r="C9" s="3" t="s">
        <v>4641</v>
      </c>
      <c r="D9" s="7">
        <v>4000</v>
      </c>
      <c r="E9" s="5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8315</v>
      </c>
      <c r="R9" s="12" t="s">
        <v>8316</v>
      </c>
      <c r="S9" s="18">
        <v>42676.065150462964</v>
      </c>
      <c r="T9" s="18">
        <v>42721.290972222225</v>
      </c>
    </row>
    <row r="10" spans="1:20" ht="60" customHeight="1" x14ac:dyDescent="0.25">
      <c r="A10">
        <v>532</v>
      </c>
      <c r="B10" s="9" t="s">
        <v>533</v>
      </c>
      <c r="C10" s="3" t="s">
        <v>4642</v>
      </c>
      <c r="D10" s="7">
        <v>10000</v>
      </c>
      <c r="E10" s="5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8315</v>
      </c>
      <c r="R10" s="12" t="s">
        <v>8316</v>
      </c>
      <c r="S10" s="18">
        <v>42473.007037037038</v>
      </c>
      <c r="T10" s="18">
        <v>42503.007037037038</v>
      </c>
    </row>
    <row r="11" spans="1:20" ht="60" customHeight="1" x14ac:dyDescent="0.25">
      <c r="A11">
        <v>537</v>
      </c>
      <c r="B11" s="9" t="s">
        <v>538</v>
      </c>
      <c r="C11" s="3" t="s">
        <v>4647</v>
      </c>
      <c r="D11" s="7">
        <v>2000</v>
      </c>
      <c r="E11" s="5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8315</v>
      </c>
      <c r="R11" s="12" t="s">
        <v>8316</v>
      </c>
      <c r="S11" s="18">
        <v>42282.768414351856</v>
      </c>
      <c r="T11" s="18">
        <v>42312.810081018513</v>
      </c>
    </row>
    <row r="12" spans="1:20" ht="60" customHeight="1" x14ac:dyDescent="0.25">
      <c r="A12">
        <v>538</v>
      </c>
      <c r="B12" s="9" t="s">
        <v>539</v>
      </c>
      <c r="C12" s="3" t="s">
        <v>4648</v>
      </c>
      <c r="D12" s="7">
        <v>5000</v>
      </c>
      <c r="E12" s="5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8315</v>
      </c>
      <c r="R12" s="12" t="s">
        <v>8316</v>
      </c>
      <c r="S12" s="18">
        <v>42473.794710648144</v>
      </c>
      <c r="T12" s="18">
        <v>42503.794710648144</v>
      </c>
    </row>
    <row r="13" spans="1:20" ht="60" customHeight="1" x14ac:dyDescent="0.25">
      <c r="A13">
        <v>1284</v>
      </c>
      <c r="B13" s="9" t="s">
        <v>1285</v>
      </c>
      <c r="C13" s="3" t="s">
        <v>5394</v>
      </c>
      <c r="D13" s="7">
        <v>2000</v>
      </c>
      <c r="E13" s="5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8315</v>
      </c>
      <c r="R13" s="12" t="s">
        <v>8316</v>
      </c>
      <c r="S13" s="18">
        <v>42712.23474537037</v>
      </c>
      <c r="T13" s="18">
        <v>42735.707638888889</v>
      </c>
    </row>
    <row r="14" spans="1:20" ht="60" customHeight="1" x14ac:dyDescent="0.25">
      <c r="A14">
        <v>1288</v>
      </c>
      <c r="B14" s="9" t="s">
        <v>1289</v>
      </c>
      <c r="C14" s="3" t="s">
        <v>5398</v>
      </c>
      <c r="D14" s="7">
        <v>4000</v>
      </c>
      <c r="E14" s="5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8315</v>
      </c>
      <c r="R14" s="12" t="s">
        <v>8316</v>
      </c>
      <c r="S14" s="18">
        <v>42561.154664351852</v>
      </c>
      <c r="T14" s="18">
        <v>42592.166666666672</v>
      </c>
    </row>
    <row r="15" spans="1:20" ht="60" customHeight="1" x14ac:dyDescent="0.25">
      <c r="A15">
        <v>1289</v>
      </c>
      <c r="B15" s="9" t="s">
        <v>1290</v>
      </c>
      <c r="C15" s="3" t="s">
        <v>5399</v>
      </c>
      <c r="D15" s="7">
        <v>1500</v>
      </c>
      <c r="E15" s="5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8315</v>
      </c>
      <c r="R15" s="12" t="s">
        <v>8316</v>
      </c>
      <c r="S15" s="18">
        <v>42709.134780092587</v>
      </c>
      <c r="T15" s="18">
        <v>42739.134780092587</v>
      </c>
    </row>
    <row r="16" spans="1:20" ht="60" customHeight="1" x14ac:dyDescent="0.25">
      <c r="A16">
        <v>1290</v>
      </c>
      <c r="B16" s="9" t="s">
        <v>1291</v>
      </c>
      <c r="C16" s="3" t="s">
        <v>5400</v>
      </c>
      <c r="D16" s="7">
        <v>3500</v>
      </c>
      <c r="E16" s="5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8315</v>
      </c>
      <c r="R16" s="12" t="s">
        <v>8316</v>
      </c>
      <c r="S16" s="18">
        <v>42086.614942129629</v>
      </c>
      <c r="T16" s="18">
        <v>42117.290972222225</v>
      </c>
    </row>
    <row r="17" spans="1:20" ht="60" customHeight="1" x14ac:dyDescent="0.25">
      <c r="A17">
        <v>1291</v>
      </c>
      <c r="B17" s="9" t="s">
        <v>1292</v>
      </c>
      <c r="C17" s="3" t="s">
        <v>5401</v>
      </c>
      <c r="D17" s="7">
        <v>3000</v>
      </c>
      <c r="E17" s="5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8315</v>
      </c>
      <c r="R17" s="12" t="s">
        <v>8316</v>
      </c>
      <c r="S17" s="18">
        <v>42064.652673611112</v>
      </c>
      <c r="T17" s="18">
        <v>42101.291666666672</v>
      </c>
    </row>
    <row r="18" spans="1:20" ht="60" customHeight="1" x14ac:dyDescent="0.25">
      <c r="A18">
        <v>1293</v>
      </c>
      <c r="B18" s="9" t="s">
        <v>1294</v>
      </c>
      <c r="C18" s="3" t="s">
        <v>5403</v>
      </c>
      <c r="D18" s="7">
        <v>15000</v>
      </c>
      <c r="E18" s="5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8315</v>
      </c>
      <c r="R18" s="12" t="s">
        <v>8316</v>
      </c>
      <c r="S18" s="18">
        <v>42292.701053240744</v>
      </c>
      <c r="T18" s="18">
        <v>42322.742719907401</v>
      </c>
    </row>
    <row r="19" spans="1:20" ht="60" customHeight="1" x14ac:dyDescent="0.25">
      <c r="A19">
        <v>1297</v>
      </c>
      <c r="B19" s="9" t="s">
        <v>1298</v>
      </c>
      <c r="C19" s="3" t="s">
        <v>5407</v>
      </c>
      <c r="D19" s="7">
        <v>20000</v>
      </c>
      <c r="E19" s="5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8315</v>
      </c>
      <c r="R19" s="12" t="s">
        <v>8316</v>
      </c>
      <c r="S19" s="18">
        <v>42461.747199074074</v>
      </c>
      <c r="T19" s="18">
        <v>42491.747199074074</v>
      </c>
    </row>
    <row r="20" spans="1:20" ht="60" customHeight="1" x14ac:dyDescent="0.25">
      <c r="A20">
        <v>1299</v>
      </c>
      <c r="B20" s="9" t="s">
        <v>1300</v>
      </c>
      <c r="C20" s="3" t="s">
        <v>5409</v>
      </c>
      <c r="D20" s="7">
        <v>3500</v>
      </c>
      <c r="E20" s="5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8315</v>
      </c>
      <c r="R20" s="12" t="s">
        <v>8316</v>
      </c>
      <c r="S20" s="18">
        <v>42169.814340277779</v>
      </c>
      <c r="T20" s="18">
        <v>42199.814340277779</v>
      </c>
    </row>
    <row r="21" spans="1:20" ht="60" customHeight="1" x14ac:dyDescent="0.25">
      <c r="A21">
        <v>1300</v>
      </c>
      <c r="B21" s="9" t="s">
        <v>1301</v>
      </c>
      <c r="C21" s="3" t="s">
        <v>5410</v>
      </c>
      <c r="D21" s="7">
        <v>3000</v>
      </c>
      <c r="E21" s="5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8315</v>
      </c>
      <c r="R21" s="12" t="s">
        <v>8316</v>
      </c>
      <c r="S21" s="18">
        <v>42483.675208333334</v>
      </c>
      <c r="T21" s="18">
        <v>42522.789583333331</v>
      </c>
    </row>
    <row r="22" spans="1:20" ht="60" customHeight="1" x14ac:dyDescent="0.25">
      <c r="A22">
        <v>1301</v>
      </c>
      <c r="B22" s="9" t="s">
        <v>1302</v>
      </c>
      <c r="C22" s="3" t="s">
        <v>5411</v>
      </c>
      <c r="D22" s="7">
        <v>2000</v>
      </c>
      <c r="E22" s="5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8315</v>
      </c>
      <c r="R22" s="12" t="s">
        <v>8316</v>
      </c>
      <c r="S22" s="18">
        <v>42195.749745370369</v>
      </c>
      <c r="T22" s="18">
        <v>42206.125</v>
      </c>
    </row>
    <row r="23" spans="1:20" ht="60" customHeight="1" x14ac:dyDescent="0.25">
      <c r="A23">
        <v>1302</v>
      </c>
      <c r="B23" s="9" t="s">
        <v>1303</v>
      </c>
      <c r="C23" s="3" t="s">
        <v>5412</v>
      </c>
      <c r="D23" s="7">
        <v>2500</v>
      </c>
      <c r="E23" s="5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8315</v>
      </c>
      <c r="R23" s="12" t="s">
        <v>8316</v>
      </c>
      <c r="S23" s="18">
        <v>42675.057997685188</v>
      </c>
      <c r="T23" s="18">
        <v>42705.099664351852</v>
      </c>
    </row>
    <row r="24" spans="1:20" ht="60" customHeight="1" x14ac:dyDescent="0.25">
      <c r="A24">
        <v>2781</v>
      </c>
      <c r="B24" s="9" t="s">
        <v>2781</v>
      </c>
      <c r="C24" s="3" t="s">
        <v>6891</v>
      </c>
      <c r="D24" s="7">
        <v>1250</v>
      </c>
      <c r="E24" s="5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8315</v>
      </c>
      <c r="R24" s="12" t="s">
        <v>8316</v>
      </c>
      <c r="S24" s="18">
        <v>42018.94159722222</v>
      </c>
      <c r="T24" s="18">
        <v>42047.291666666672</v>
      </c>
    </row>
    <row r="25" spans="1:20" ht="60" customHeight="1" x14ac:dyDescent="0.25">
      <c r="A25">
        <v>2782</v>
      </c>
      <c r="B25" s="9" t="s">
        <v>2782</v>
      </c>
      <c r="C25" s="3" t="s">
        <v>6892</v>
      </c>
      <c r="D25" s="7">
        <v>1000</v>
      </c>
      <c r="E25" s="5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8315</v>
      </c>
      <c r="R25" s="12" t="s">
        <v>8316</v>
      </c>
      <c r="S25" s="18">
        <v>42026.924976851849</v>
      </c>
      <c r="T25" s="18">
        <v>42052.207638888889</v>
      </c>
    </row>
    <row r="26" spans="1:20" ht="60" customHeight="1" x14ac:dyDescent="0.25">
      <c r="A26">
        <v>2784</v>
      </c>
      <c r="B26" s="9" t="s">
        <v>2784</v>
      </c>
      <c r="C26" s="3" t="s">
        <v>6894</v>
      </c>
      <c r="D26" s="7">
        <v>6000</v>
      </c>
      <c r="E26" s="5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8315</v>
      </c>
      <c r="R26" s="12" t="s">
        <v>8316</v>
      </c>
      <c r="S26" s="18">
        <v>41920.787534722222</v>
      </c>
      <c r="T26" s="18">
        <v>41941.787534722222</v>
      </c>
    </row>
    <row r="27" spans="1:20" ht="60" customHeight="1" x14ac:dyDescent="0.25">
      <c r="A27">
        <v>2785</v>
      </c>
      <c r="B27" s="9" t="s">
        <v>2785</v>
      </c>
      <c r="C27" s="3" t="s">
        <v>6895</v>
      </c>
      <c r="D27" s="7">
        <v>5000</v>
      </c>
      <c r="E27" s="5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8315</v>
      </c>
      <c r="R27" s="12" t="s">
        <v>8316</v>
      </c>
      <c r="S27" s="18">
        <v>42558.189432870371</v>
      </c>
      <c r="T27" s="18">
        <v>42587.875</v>
      </c>
    </row>
    <row r="28" spans="1:20" ht="60" customHeight="1" x14ac:dyDescent="0.25">
      <c r="A28">
        <v>2787</v>
      </c>
      <c r="B28" s="9" t="s">
        <v>2787</v>
      </c>
      <c r="C28" s="3" t="s">
        <v>6897</v>
      </c>
      <c r="D28" s="7">
        <v>1000</v>
      </c>
      <c r="E28" s="5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8315</v>
      </c>
      <c r="R28" s="12" t="s">
        <v>8316</v>
      </c>
      <c r="S28" s="18">
        <v>41808.198518518519</v>
      </c>
      <c r="T28" s="18">
        <v>41838.198518518519</v>
      </c>
    </row>
    <row r="29" spans="1:20" ht="60" customHeight="1" x14ac:dyDescent="0.25">
      <c r="A29">
        <v>2788</v>
      </c>
      <c r="B29" s="9" t="s">
        <v>2788</v>
      </c>
      <c r="C29" s="3" t="s">
        <v>6898</v>
      </c>
      <c r="D29" s="7">
        <v>2000</v>
      </c>
      <c r="E29" s="5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8315</v>
      </c>
      <c r="R29" s="12" t="s">
        <v>8316</v>
      </c>
      <c r="S29" s="18">
        <v>42550.701886574068</v>
      </c>
      <c r="T29" s="18">
        <v>42580.701886574068</v>
      </c>
    </row>
    <row r="30" spans="1:20" ht="60" customHeight="1" x14ac:dyDescent="0.25">
      <c r="A30">
        <v>2789</v>
      </c>
      <c r="B30" s="9" t="s">
        <v>2789</v>
      </c>
      <c r="C30" s="3" t="s">
        <v>6899</v>
      </c>
      <c r="D30" s="7">
        <v>3000</v>
      </c>
      <c r="E30" s="5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8315</v>
      </c>
      <c r="R30" s="12" t="s">
        <v>8316</v>
      </c>
      <c r="S30" s="18">
        <v>42056.013124999998</v>
      </c>
      <c r="T30" s="18">
        <v>42075.166666666672</v>
      </c>
    </row>
    <row r="31" spans="1:20" ht="60" customHeight="1" x14ac:dyDescent="0.25">
      <c r="A31">
        <v>2790</v>
      </c>
      <c r="B31" s="9" t="s">
        <v>2790</v>
      </c>
      <c r="C31" s="3" t="s">
        <v>6900</v>
      </c>
      <c r="D31" s="7">
        <v>3000</v>
      </c>
      <c r="E31" s="5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8315</v>
      </c>
      <c r="R31" s="12" t="s">
        <v>8316</v>
      </c>
      <c r="S31" s="18">
        <v>42016.938692129625</v>
      </c>
      <c r="T31" s="18">
        <v>42046.938692129625</v>
      </c>
    </row>
    <row r="32" spans="1:20" ht="60" customHeight="1" x14ac:dyDescent="0.25">
      <c r="A32">
        <v>2791</v>
      </c>
      <c r="B32" s="9" t="s">
        <v>2791</v>
      </c>
      <c r="C32" s="3" t="s">
        <v>6901</v>
      </c>
      <c r="D32" s="7">
        <v>2000</v>
      </c>
      <c r="E32" s="5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8315</v>
      </c>
      <c r="R32" s="12" t="s">
        <v>8316</v>
      </c>
      <c r="S32" s="18">
        <v>42591.899988425925</v>
      </c>
      <c r="T32" s="18">
        <v>42622.166666666672</v>
      </c>
    </row>
    <row r="33" spans="1:20" ht="60" customHeight="1" x14ac:dyDescent="0.25">
      <c r="A33">
        <v>2792</v>
      </c>
      <c r="B33" s="9" t="s">
        <v>2792</v>
      </c>
      <c r="C33" s="3" t="s">
        <v>6902</v>
      </c>
      <c r="D33" s="7">
        <v>2000</v>
      </c>
      <c r="E33" s="5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8315</v>
      </c>
      <c r="R33" s="12" t="s">
        <v>8316</v>
      </c>
      <c r="S33" s="18">
        <v>42183.231006944443</v>
      </c>
      <c r="T33" s="18">
        <v>42228.231006944443</v>
      </c>
    </row>
    <row r="34" spans="1:20" ht="60" customHeight="1" x14ac:dyDescent="0.25">
      <c r="A34">
        <v>2795</v>
      </c>
      <c r="B34" s="9" t="s">
        <v>2795</v>
      </c>
      <c r="C34" s="3" t="s">
        <v>6905</v>
      </c>
      <c r="D34" s="7">
        <v>700</v>
      </c>
      <c r="E34" s="5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8315</v>
      </c>
      <c r="R34" s="12" t="s">
        <v>8316</v>
      </c>
      <c r="S34" s="18">
        <v>41780.525937500002</v>
      </c>
      <c r="T34" s="18">
        <v>41796.958333333336</v>
      </c>
    </row>
    <row r="35" spans="1:20" ht="60" customHeight="1" x14ac:dyDescent="0.25">
      <c r="A35">
        <v>2803</v>
      </c>
      <c r="B35" s="9" t="s">
        <v>2803</v>
      </c>
      <c r="C35" s="3" t="s">
        <v>6913</v>
      </c>
      <c r="D35" s="7">
        <v>10000</v>
      </c>
      <c r="E35" s="5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8315</v>
      </c>
      <c r="R35" s="12" t="s">
        <v>8316</v>
      </c>
      <c r="S35" s="18">
        <v>42158.065694444449</v>
      </c>
      <c r="T35" s="18">
        <v>42201</v>
      </c>
    </row>
    <row r="36" spans="1:20" ht="60" customHeight="1" x14ac:dyDescent="0.25">
      <c r="A36">
        <v>2807</v>
      </c>
      <c r="B36" s="9" t="s">
        <v>2807</v>
      </c>
      <c r="C36" s="3" t="s">
        <v>6917</v>
      </c>
      <c r="D36" s="7">
        <v>5000</v>
      </c>
      <c r="E36" s="5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8315</v>
      </c>
      <c r="R36" s="12" t="s">
        <v>8316</v>
      </c>
      <c r="S36" s="18">
        <v>42154.873124999998</v>
      </c>
      <c r="T36" s="18">
        <v>42184.873124999998</v>
      </c>
    </row>
    <row r="37" spans="1:20" ht="60" customHeight="1" x14ac:dyDescent="0.25">
      <c r="A37">
        <v>2808</v>
      </c>
      <c r="B37" s="9" t="s">
        <v>2808</v>
      </c>
      <c r="C37" s="3" t="s">
        <v>6918</v>
      </c>
      <c r="D37" s="7">
        <v>4500</v>
      </c>
      <c r="E37" s="5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8315</v>
      </c>
      <c r="R37" s="12" t="s">
        <v>8316</v>
      </c>
      <c r="S37" s="18">
        <v>42208.84646990741</v>
      </c>
      <c r="T37" s="18">
        <v>42238.84646990741</v>
      </c>
    </row>
    <row r="38" spans="1:20" ht="60" customHeight="1" x14ac:dyDescent="0.25">
      <c r="A38">
        <v>2809</v>
      </c>
      <c r="B38" s="9" t="s">
        <v>2809</v>
      </c>
      <c r="C38" s="3" t="s">
        <v>6919</v>
      </c>
      <c r="D38" s="7">
        <v>2500</v>
      </c>
      <c r="E38" s="5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8315</v>
      </c>
      <c r="R38" s="12" t="s">
        <v>8316</v>
      </c>
      <c r="S38" s="18">
        <v>42451.496817129635</v>
      </c>
      <c r="T38" s="18">
        <v>42459.610416666663</v>
      </c>
    </row>
    <row r="39" spans="1:20" ht="60" customHeight="1" x14ac:dyDescent="0.25">
      <c r="A39">
        <v>2810</v>
      </c>
      <c r="B39" s="9" t="s">
        <v>2810</v>
      </c>
      <c r="C39" s="3" t="s">
        <v>6920</v>
      </c>
      <c r="D39" s="7">
        <v>2500</v>
      </c>
      <c r="E39" s="5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8315</v>
      </c>
      <c r="R39" s="12" t="s">
        <v>8316</v>
      </c>
      <c r="S39" s="18">
        <v>41759.13962962963</v>
      </c>
      <c r="T39" s="18">
        <v>41791.165972222225</v>
      </c>
    </row>
    <row r="40" spans="1:20" ht="60" customHeight="1" x14ac:dyDescent="0.25">
      <c r="A40">
        <v>2813</v>
      </c>
      <c r="B40" s="9" t="s">
        <v>2813</v>
      </c>
      <c r="C40" s="3" t="s">
        <v>6923</v>
      </c>
      <c r="D40" s="7">
        <v>2800</v>
      </c>
      <c r="E40" s="5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8315</v>
      </c>
      <c r="R40" s="12" t="s">
        <v>8316</v>
      </c>
      <c r="S40" s="18">
        <v>42693.742604166662</v>
      </c>
      <c r="T40" s="18">
        <v>42718.742604166662</v>
      </c>
    </row>
    <row r="41" spans="1:20" ht="60" customHeight="1" x14ac:dyDescent="0.25">
      <c r="A41">
        <v>2818</v>
      </c>
      <c r="B41" s="9" t="s">
        <v>2818</v>
      </c>
      <c r="C41" s="3" t="s">
        <v>6928</v>
      </c>
      <c r="D41" s="7">
        <v>10000</v>
      </c>
      <c r="E41" s="5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8315</v>
      </c>
      <c r="R41" s="12" t="s">
        <v>8316</v>
      </c>
      <c r="S41" s="18">
        <v>42250.598217592589</v>
      </c>
      <c r="T41" s="18">
        <v>42270.598217592589</v>
      </c>
    </row>
    <row r="42" spans="1:20" ht="60" customHeight="1" x14ac:dyDescent="0.25">
      <c r="A42">
        <v>2822</v>
      </c>
      <c r="B42" s="9" t="s">
        <v>2822</v>
      </c>
      <c r="C42" s="3" t="s">
        <v>6932</v>
      </c>
      <c r="D42" s="7">
        <v>6000</v>
      </c>
      <c r="E42" s="5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8315</v>
      </c>
      <c r="R42" s="12" t="s">
        <v>8316</v>
      </c>
      <c r="S42" s="18">
        <v>42060.683935185181</v>
      </c>
      <c r="T42" s="18">
        <v>42090.642268518524</v>
      </c>
    </row>
    <row r="43" spans="1:20" ht="60" customHeight="1" x14ac:dyDescent="0.25">
      <c r="A43">
        <v>2824</v>
      </c>
      <c r="B43" s="9" t="s">
        <v>2824</v>
      </c>
      <c r="C43" s="3" t="s">
        <v>6934</v>
      </c>
      <c r="D43" s="7">
        <v>650</v>
      </c>
      <c r="E43" s="5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8315</v>
      </c>
      <c r="R43" s="12" t="s">
        <v>8316</v>
      </c>
      <c r="S43" s="18">
        <v>42136.270787037036</v>
      </c>
      <c r="T43" s="18">
        <v>42168.071527777778</v>
      </c>
    </row>
    <row r="44" spans="1:20" ht="60" customHeight="1" x14ac:dyDescent="0.25">
      <c r="A44">
        <v>2826</v>
      </c>
      <c r="B44" s="9" t="s">
        <v>2826</v>
      </c>
      <c r="C44" s="3" t="s">
        <v>6936</v>
      </c>
      <c r="D44" s="7">
        <v>2000</v>
      </c>
      <c r="E44" s="5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8315</v>
      </c>
      <c r="R44" s="12" t="s">
        <v>8316</v>
      </c>
      <c r="S44" s="18">
        <v>42171.034861111111</v>
      </c>
      <c r="T44" s="18">
        <v>42195.291666666672</v>
      </c>
    </row>
    <row r="45" spans="1:20" ht="60" customHeight="1" x14ac:dyDescent="0.25">
      <c r="A45">
        <v>2827</v>
      </c>
      <c r="B45" s="9" t="s">
        <v>2827</v>
      </c>
      <c r="C45" s="3" t="s">
        <v>6937</v>
      </c>
      <c r="D45" s="7">
        <v>2000</v>
      </c>
      <c r="E45" s="5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8315</v>
      </c>
      <c r="R45" s="12" t="s">
        <v>8316</v>
      </c>
      <c r="S45" s="18">
        <v>42494.683634259258</v>
      </c>
      <c r="T45" s="18">
        <v>42524.6875</v>
      </c>
    </row>
    <row r="46" spans="1:20" ht="60" customHeight="1" x14ac:dyDescent="0.25">
      <c r="A46">
        <v>2830</v>
      </c>
      <c r="B46" s="9" t="s">
        <v>2830</v>
      </c>
      <c r="C46" s="3" t="s">
        <v>6940</v>
      </c>
      <c r="D46" s="7">
        <v>3000</v>
      </c>
      <c r="E46" s="5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8315</v>
      </c>
      <c r="R46" s="12" t="s">
        <v>8316</v>
      </c>
      <c r="S46" s="18">
        <v>41758.839675925927</v>
      </c>
      <c r="T46" s="18">
        <v>41771.165972222225</v>
      </c>
    </row>
    <row r="47" spans="1:20" ht="60" customHeight="1" x14ac:dyDescent="0.25">
      <c r="A47">
        <v>2831</v>
      </c>
      <c r="B47" s="9" t="s">
        <v>2831</v>
      </c>
      <c r="C47" s="3" t="s">
        <v>6941</v>
      </c>
      <c r="D47" s="7">
        <v>3000</v>
      </c>
      <c r="E47" s="5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8315</v>
      </c>
      <c r="R47" s="12" t="s">
        <v>8316</v>
      </c>
      <c r="S47" s="18">
        <v>42171.824884259258</v>
      </c>
      <c r="T47" s="18">
        <v>42201.824884259258</v>
      </c>
    </row>
    <row r="48" spans="1:20" ht="60" customHeight="1" x14ac:dyDescent="0.25">
      <c r="A48">
        <v>2833</v>
      </c>
      <c r="B48" s="9" t="s">
        <v>2833</v>
      </c>
      <c r="C48" s="3" t="s">
        <v>6943</v>
      </c>
      <c r="D48" s="7">
        <v>2700</v>
      </c>
      <c r="E48" s="5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8315</v>
      </c>
      <c r="R48" s="12" t="s">
        <v>8316</v>
      </c>
      <c r="S48" s="18">
        <v>42268.127696759257</v>
      </c>
      <c r="T48" s="18">
        <v>42288.083333333328</v>
      </c>
    </row>
    <row r="49" spans="1:20" ht="60" customHeight="1" x14ac:dyDescent="0.25">
      <c r="A49">
        <v>2836</v>
      </c>
      <c r="B49" s="9" t="s">
        <v>2836</v>
      </c>
      <c r="C49" s="3" t="s">
        <v>6946</v>
      </c>
      <c r="D49" s="7">
        <v>450</v>
      </c>
      <c r="E49" s="5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8315</v>
      </c>
      <c r="R49" s="12" t="s">
        <v>8316</v>
      </c>
      <c r="S49" s="18">
        <v>42746.261782407411</v>
      </c>
      <c r="T49" s="18">
        <v>42784.207638888889</v>
      </c>
    </row>
    <row r="50" spans="1:20" ht="60" customHeight="1" x14ac:dyDescent="0.25">
      <c r="A50">
        <v>2838</v>
      </c>
      <c r="B50" s="9" t="s">
        <v>2838</v>
      </c>
      <c r="C50" s="3" t="s">
        <v>6948</v>
      </c>
      <c r="D50" s="7">
        <v>2000</v>
      </c>
      <c r="E50" s="5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8315</v>
      </c>
      <c r="R50" s="12" t="s">
        <v>8316</v>
      </c>
      <c r="S50" s="18">
        <v>41842.607592592591</v>
      </c>
      <c r="T50" s="18">
        <v>41864.916666666664</v>
      </c>
    </row>
    <row r="51" spans="1:20" ht="60" customHeight="1" x14ac:dyDescent="0.25">
      <c r="A51">
        <v>2839</v>
      </c>
      <c r="B51" s="9" t="s">
        <v>2839</v>
      </c>
      <c r="C51" s="3" t="s">
        <v>6949</v>
      </c>
      <c r="D51" s="7">
        <v>3500</v>
      </c>
      <c r="E51" s="5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8315</v>
      </c>
      <c r="R51" s="12" t="s">
        <v>8316</v>
      </c>
      <c r="S51" s="18">
        <v>41853.240208333329</v>
      </c>
      <c r="T51" s="18">
        <v>41876.207638888889</v>
      </c>
    </row>
    <row r="52" spans="1:20" ht="60" customHeight="1" x14ac:dyDescent="0.25">
      <c r="A52">
        <v>2961</v>
      </c>
      <c r="B52" s="9" t="s">
        <v>2961</v>
      </c>
      <c r="C52" s="3" t="s">
        <v>7071</v>
      </c>
      <c r="D52" s="7">
        <v>5000</v>
      </c>
      <c r="E52" s="5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8315</v>
      </c>
      <c r="R52" s="12" t="s">
        <v>8316</v>
      </c>
      <c r="S52" s="18">
        <v>42061.212488425925</v>
      </c>
      <c r="T52" s="18">
        <v>42089.166666666672</v>
      </c>
    </row>
    <row r="53" spans="1:20" ht="60" customHeight="1" x14ac:dyDescent="0.25">
      <c r="A53">
        <v>2962</v>
      </c>
      <c r="B53" s="9" t="s">
        <v>2962</v>
      </c>
      <c r="C53" s="3" t="s">
        <v>7072</v>
      </c>
      <c r="D53" s="7">
        <v>1000</v>
      </c>
      <c r="E53" s="5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8315</v>
      </c>
      <c r="R53" s="12" t="s">
        <v>8316</v>
      </c>
      <c r="S53" s="18">
        <v>42036.24428240741</v>
      </c>
      <c r="T53" s="18">
        <v>42064.290972222225</v>
      </c>
    </row>
    <row r="54" spans="1:20" ht="60" customHeight="1" x14ac:dyDescent="0.25">
      <c r="A54">
        <v>2963</v>
      </c>
      <c r="B54" s="9" t="s">
        <v>2963</v>
      </c>
      <c r="C54" s="3" t="s">
        <v>7073</v>
      </c>
      <c r="D54" s="7">
        <v>10000</v>
      </c>
      <c r="E54" s="5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8315</v>
      </c>
      <c r="R54" s="12" t="s">
        <v>8316</v>
      </c>
      <c r="S54" s="18">
        <v>42157.470185185186</v>
      </c>
      <c r="T54" s="18">
        <v>42187.470185185186</v>
      </c>
    </row>
    <row r="55" spans="1:20" ht="60" customHeight="1" x14ac:dyDescent="0.25">
      <c r="A55">
        <v>2964</v>
      </c>
      <c r="B55" s="9" t="s">
        <v>2964</v>
      </c>
      <c r="C55" s="3" t="s">
        <v>7074</v>
      </c>
      <c r="D55" s="7">
        <v>5000</v>
      </c>
      <c r="E55" s="5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8315</v>
      </c>
      <c r="R55" s="12" t="s">
        <v>8316</v>
      </c>
      <c r="S55" s="18">
        <v>41827.909942129627</v>
      </c>
      <c r="T55" s="18">
        <v>41857.897222222222</v>
      </c>
    </row>
    <row r="56" spans="1:20" ht="60" customHeight="1" x14ac:dyDescent="0.25">
      <c r="A56">
        <v>2965</v>
      </c>
      <c r="B56" s="9" t="s">
        <v>2965</v>
      </c>
      <c r="C56" s="3" t="s">
        <v>7075</v>
      </c>
      <c r="D56" s="7">
        <v>1500</v>
      </c>
      <c r="E56" s="5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8315</v>
      </c>
      <c r="R56" s="12" t="s">
        <v>8316</v>
      </c>
      <c r="S56" s="18">
        <v>42162.729548611111</v>
      </c>
      <c r="T56" s="18">
        <v>42192.729548611111</v>
      </c>
    </row>
    <row r="57" spans="1:20" ht="60" customHeight="1" x14ac:dyDescent="0.25">
      <c r="A57">
        <v>2966</v>
      </c>
      <c r="B57" s="9" t="s">
        <v>2966</v>
      </c>
      <c r="C57" s="3" t="s">
        <v>7076</v>
      </c>
      <c r="D57" s="7">
        <v>10000</v>
      </c>
      <c r="E57" s="5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8315</v>
      </c>
      <c r="R57" s="12" t="s">
        <v>8316</v>
      </c>
      <c r="S57" s="18">
        <v>42233.738564814819</v>
      </c>
      <c r="T57" s="18">
        <v>42263.738564814819</v>
      </c>
    </row>
    <row r="58" spans="1:20" ht="60" customHeight="1" x14ac:dyDescent="0.25">
      <c r="A58">
        <v>2967</v>
      </c>
      <c r="B58" s="9" t="s">
        <v>2967</v>
      </c>
      <c r="C58" s="3" t="s">
        <v>7077</v>
      </c>
      <c r="D58" s="7">
        <v>5000</v>
      </c>
      <c r="E58" s="5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8315</v>
      </c>
      <c r="R58" s="12" t="s">
        <v>8316</v>
      </c>
      <c r="S58" s="18">
        <v>42042.197824074072</v>
      </c>
      <c r="T58" s="18">
        <v>42072.156157407408</v>
      </c>
    </row>
    <row r="59" spans="1:20" ht="60" customHeight="1" x14ac:dyDescent="0.25">
      <c r="A59">
        <v>2968</v>
      </c>
      <c r="B59" s="9" t="s">
        <v>2968</v>
      </c>
      <c r="C59" s="3" t="s">
        <v>7078</v>
      </c>
      <c r="D59" s="7">
        <v>3500</v>
      </c>
      <c r="E59" s="5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8315</v>
      </c>
      <c r="R59" s="12" t="s">
        <v>8316</v>
      </c>
      <c r="S59" s="18">
        <v>42585.523842592593</v>
      </c>
      <c r="T59" s="18">
        <v>42599.165972222225</v>
      </c>
    </row>
    <row r="60" spans="1:20" ht="60" customHeight="1" x14ac:dyDescent="0.25">
      <c r="A60">
        <v>2970</v>
      </c>
      <c r="B60" s="9" t="s">
        <v>2970</v>
      </c>
      <c r="C60" s="3" t="s">
        <v>7080</v>
      </c>
      <c r="D60" s="7">
        <v>6000</v>
      </c>
      <c r="E60" s="5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8315</v>
      </c>
      <c r="R60" s="12" t="s">
        <v>8316</v>
      </c>
      <c r="S60" s="18">
        <v>41808.669571759259</v>
      </c>
      <c r="T60" s="18">
        <v>41838.669571759259</v>
      </c>
    </row>
    <row r="61" spans="1:20" ht="60" customHeight="1" x14ac:dyDescent="0.25">
      <c r="A61">
        <v>2971</v>
      </c>
      <c r="B61" s="9" t="s">
        <v>2971</v>
      </c>
      <c r="C61" s="3" t="s">
        <v>7081</v>
      </c>
      <c r="D61" s="7">
        <v>3200</v>
      </c>
      <c r="E61" s="5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8315</v>
      </c>
      <c r="R61" s="12" t="s">
        <v>8316</v>
      </c>
      <c r="S61" s="18">
        <v>41852.658310185187</v>
      </c>
      <c r="T61" s="18">
        <v>41882.658310185187</v>
      </c>
    </row>
    <row r="62" spans="1:20" ht="60" customHeight="1" x14ac:dyDescent="0.25">
      <c r="A62">
        <v>2972</v>
      </c>
      <c r="B62" s="9" t="s">
        <v>2972</v>
      </c>
      <c r="C62" s="3" t="s">
        <v>7082</v>
      </c>
      <c r="D62" s="7">
        <v>2000</v>
      </c>
      <c r="E62" s="5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8315</v>
      </c>
      <c r="R62" s="12" t="s">
        <v>8316</v>
      </c>
      <c r="S62" s="18">
        <v>42694.110185185185</v>
      </c>
      <c r="T62" s="18">
        <v>42709.041666666672</v>
      </c>
    </row>
    <row r="63" spans="1:20" ht="60" customHeight="1" x14ac:dyDescent="0.25">
      <c r="A63">
        <v>2973</v>
      </c>
      <c r="B63" s="9" t="s">
        <v>2973</v>
      </c>
      <c r="C63" s="3" t="s">
        <v>7083</v>
      </c>
      <c r="D63" s="7">
        <v>5000</v>
      </c>
      <c r="E63" s="5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8315</v>
      </c>
      <c r="R63" s="12" t="s">
        <v>8316</v>
      </c>
      <c r="S63" s="18">
        <v>42341.818379629629</v>
      </c>
      <c r="T63" s="18">
        <v>42370.166666666672</v>
      </c>
    </row>
    <row r="64" spans="1:20" ht="60" customHeight="1" x14ac:dyDescent="0.25">
      <c r="A64">
        <v>2974</v>
      </c>
      <c r="B64" s="9" t="s">
        <v>2974</v>
      </c>
      <c r="C64" s="3" t="s">
        <v>7084</v>
      </c>
      <c r="D64" s="7">
        <v>5000</v>
      </c>
      <c r="E64" s="5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8315</v>
      </c>
      <c r="R64" s="12" t="s">
        <v>8316</v>
      </c>
      <c r="S64" s="18">
        <v>41880.061006944445</v>
      </c>
      <c r="T64" s="18">
        <v>41908.065972222219</v>
      </c>
    </row>
    <row r="65" spans="1:20" ht="60" customHeight="1" x14ac:dyDescent="0.25">
      <c r="A65">
        <v>2975</v>
      </c>
      <c r="B65" s="9" t="s">
        <v>2975</v>
      </c>
      <c r="C65" s="3" t="s">
        <v>7085</v>
      </c>
      <c r="D65" s="7">
        <v>8000</v>
      </c>
      <c r="E65" s="5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8315</v>
      </c>
      <c r="R65" s="12" t="s">
        <v>8316</v>
      </c>
      <c r="S65" s="18">
        <v>41941.683865740742</v>
      </c>
      <c r="T65" s="18">
        <v>41970.125</v>
      </c>
    </row>
    <row r="66" spans="1:20" ht="60" customHeight="1" x14ac:dyDescent="0.25">
      <c r="A66">
        <v>2977</v>
      </c>
      <c r="B66" s="9" t="s">
        <v>2977</v>
      </c>
      <c r="C66" s="3" t="s">
        <v>7087</v>
      </c>
      <c r="D66" s="7">
        <v>3000</v>
      </c>
      <c r="E66" s="5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8315</v>
      </c>
      <c r="R66" s="12" t="s">
        <v>8316</v>
      </c>
      <c r="S66" s="18">
        <v>42026.88118055556</v>
      </c>
      <c r="T66" s="18">
        <v>42086.093055555553</v>
      </c>
    </row>
    <row r="67" spans="1:20" ht="60" customHeight="1" x14ac:dyDescent="0.25">
      <c r="A67">
        <v>2978</v>
      </c>
      <c r="B67" s="9" t="s">
        <v>2978</v>
      </c>
      <c r="C67" s="3" t="s">
        <v>7088</v>
      </c>
      <c r="D67" s="7">
        <v>750</v>
      </c>
      <c r="E67" s="5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8315</v>
      </c>
      <c r="R67" s="12" t="s">
        <v>8316</v>
      </c>
      <c r="S67" s="18">
        <v>41922.640590277777</v>
      </c>
      <c r="T67" s="18">
        <v>41932.249305555553</v>
      </c>
    </row>
    <row r="68" spans="1:20" ht="60" customHeight="1" x14ac:dyDescent="0.25">
      <c r="A68">
        <v>2979</v>
      </c>
      <c r="B68" s="9" t="s">
        <v>2979</v>
      </c>
      <c r="C68" s="3" t="s">
        <v>7089</v>
      </c>
      <c r="D68" s="7">
        <v>5000</v>
      </c>
      <c r="E68" s="5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8315</v>
      </c>
      <c r="R68" s="12" t="s">
        <v>8316</v>
      </c>
      <c r="S68" s="18">
        <v>41993.824340277773</v>
      </c>
      <c r="T68" s="18">
        <v>42010.25</v>
      </c>
    </row>
    <row r="69" spans="1:20" ht="60" customHeight="1" x14ac:dyDescent="0.25">
      <c r="A69">
        <v>2980</v>
      </c>
      <c r="B69" s="9" t="s">
        <v>2980</v>
      </c>
      <c r="C69" s="3" t="s">
        <v>7090</v>
      </c>
      <c r="D69" s="7">
        <v>3000</v>
      </c>
      <c r="E69" s="5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8315</v>
      </c>
      <c r="R69" s="12" t="s">
        <v>8316</v>
      </c>
      <c r="S69" s="18">
        <v>42219.915856481486</v>
      </c>
      <c r="T69" s="18">
        <v>42240.083333333328</v>
      </c>
    </row>
    <row r="70" spans="1:20" ht="60" customHeight="1" x14ac:dyDescent="0.25">
      <c r="A70">
        <v>3147</v>
      </c>
      <c r="B70" s="9" t="s">
        <v>3147</v>
      </c>
      <c r="C70" s="3" t="s">
        <v>7257</v>
      </c>
      <c r="D70" s="7">
        <v>20000</v>
      </c>
      <c r="E70" s="5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8315</v>
      </c>
      <c r="R70" s="12" t="s">
        <v>8316</v>
      </c>
      <c r="S70" s="18">
        <v>41909.969386574077</v>
      </c>
      <c r="T70" s="18">
        <v>41950.011053240742</v>
      </c>
    </row>
    <row r="71" spans="1:20" ht="60" customHeight="1" x14ac:dyDescent="0.25">
      <c r="A71">
        <v>3148</v>
      </c>
      <c r="B71" s="9" t="s">
        <v>3148</v>
      </c>
      <c r="C71" s="3" t="s">
        <v>7258</v>
      </c>
      <c r="D71" s="7">
        <v>1800</v>
      </c>
      <c r="E71" s="5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8315</v>
      </c>
      <c r="R71" s="12" t="s">
        <v>8316</v>
      </c>
      <c r="S71" s="18">
        <v>41891.665324074071</v>
      </c>
      <c r="T71" s="18">
        <v>41913.166666666664</v>
      </c>
    </row>
    <row r="72" spans="1:20" ht="60" customHeight="1" x14ac:dyDescent="0.25">
      <c r="A72">
        <v>3149</v>
      </c>
      <c r="B72" s="9" t="s">
        <v>3149</v>
      </c>
      <c r="C72" s="3" t="s">
        <v>7259</v>
      </c>
      <c r="D72" s="7">
        <v>1250</v>
      </c>
      <c r="E72" s="5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8315</v>
      </c>
      <c r="R72" s="12" t="s">
        <v>8316</v>
      </c>
      <c r="S72" s="18">
        <v>41226.017361111109</v>
      </c>
      <c r="T72" s="18">
        <v>41250.083333333336</v>
      </c>
    </row>
    <row r="73" spans="1:20" ht="60" customHeight="1" x14ac:dyDescent="0.25">
      <c r="A73">
        <v>3150</v>
      </c>
      <c r="B73" s="9" t="s">
        <v>3150</v>
      </c>
      <c r="C73" s="3" t="s">
        <v>7260</v>
      </c>
      <c r="D73" s="7">
        <v>3500</v>
      </c>
      <c r="E73" s="5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8315</v>
      </c>
      <c r="R73" s="12" t="s">
        <v>8316</v>
      </c>
      <c r="S73" s="18">
        <v>40478.263923611114</v>
      </c>
      <c r="T73" s="18">
        <v>40568.166666666664</v>
      </c>
    </row>
    <row r="74" spans="1:20" ht="60" customHeight="1" x14ac:dyDescent="0.25">
      <c r="A74">
        <v>3151</v>
      </c>
      <c r="B74" s="9" t="s">
        <v>3151</v>
      </c>
      <c r="C74" s="3" t="s">
        <v>7261</v>
      </c>
      <c r="D74" s="7">
        <v>3500</v>
      </c>
      <c r="E74" s="5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8315</v>
      </c>
      <c r="R74" s="12" t="s">
        <v>8316</v>
      </c>
      <c r="S74" s="18">
        <v>41862.83997685185</v>
      </c>
      <c r="T74" s="18">
        <v>41892.83997685185</v>
      </c>
    </row>
    <row r="75" spans="1:20" ht="60" customHeight="1" x14ac:dyDescent="0.25">
      <c r="A75">
        <v>3153</v>
      </c>
      <c r="B75" s="9" t="s">
        <v>3153</v>
      </c>
      <c r="C75" s="3" t="s">
        <v>7263</v>
      </c>
      <c r="D75" s="7">
        <v>3000</v>
      </c>
      <c r="E75" s="5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8315</v>
      </c>
      <c r="R75" s="12" t="s">
        <v>8316</v>
      </c>
      <c r="S75" s="18">
        <v>40633.154363425929</v>
      </c>
      <c r="T75" s="18">
        <v>40664.207638888889</v>
      </c>
    </row>
    <row r="76" spans="1:20" ht="60" customHeight="1" x14ac:dyDescent="0.25">
      <c r="A76">
        <v>3154</v>
      </c>
      <c r="B76" s="9" t="s">
        <v>3154</v>
      </c>
      <c r="C76" s="3" t="s">
        <v>7264</v>
      </c>
      <c r="D76" s="7">
        <v>7000</v>
      </c>
      <c r="E76" s="5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8315</v>
      </c>
      <c r="R76" s="12" t="s">
        <v>8316</v>
      </c>
      <c r="S76" s="18">
        <v>40970.875671296293</v>
      </c>
      <c r="T76" s="18">
        <v>41000.834004629629</v>
      </c>
    </row>
    <row r="77" spans="1:20" ht="60" customHeight="1" x14ac:dyDescent="0.25">
      <c r="A77">
        <v>3156</v>
      </c>
      <c r="B77" s="9" t="s">
        <v>3156</v>
      </c>
      <c r="C77" s="3" t="s">
        <v>7266</v>
      </c>
      <c r="D77" s="7">
        <v>5500</v>
      </c>
      <c r="E77" s="5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8315</v>
      </c>
      <c r="R77" s="12" t="s">
        <v>8316</v>
      </c>
      <c r="S77" s="18">
        <v>41026.953055555554</v>
      </c>
      <c r="T77" s="18">
        <v>41061.953055555554</v>
      </c>
    </row>
    <row r="78" spans="1:20" ht="60" customHeight="1" x14ac:dyDescent="0.25">
      <c r="A78">
        <v>3157</v>
      </c>
      <c r="B78" s="9" t="s">
        <v>3157</v>
      </c>
      <c r="C78" s="3" t="s">
        <v>7267</v>
      </c>
      <c r="D78" s="7">
        <v>4000</v>
      </c>
      <c r="E78" s="5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8315</v>
      </c>
      <c r="R78" s="12" t="s">
        <v>8316</v>
      </c>
      <c r="S78" s="18">
        <v>41829.788252314815</v>
      </c>
      <c r="T78" s="18">
        <v>41839.208333333336</v>
      </c>
    </row>
    <row r="79" spans="1:20" ht="60" customHeight="1" x14ac:dyDescent="0.25">
      <c r="A79">
        <v>3158</v>
      </c>
      <c r="B79" s="9" t="s">
        <v>3158</v>
      </c>
      <c r="C79" s="3" t="s">
        <v>7268</v>
      </c>
      <c r="D79" s="7">
        <v>5000</v>
      </c>
      <c r="E79" s="5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8315</v>
      </c>
      <c r="R79" s="12" t="s">
        <v>8316</v>
      </c>
      <c r="S79" s="18">
        <v>41447.839722222219</v>
      </c>
      <c r="T79" s="18">
        <v>41477.839722222219</v>
      </c>
    </row>
    <row r="80" spans="1:20" ht="60" customHeight="1" x14ac:dyDescent="0.25">
      <c r="A80">
        <v>3159</v>
      </c>
      <c r="B80" s="9" t="s">
        <v>3159</v>
      </c>
      <c r="C80" s="3" t="s">
        <v>7269</v>
      </c>
      <c r="D80" s="7">
        <v>1500</v>
      </c>
      <c r="E80" s="5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8315</v>
      </c>
      <c r="R80" s="12" t="s">
        <v>8316</v>
      </c>
      <c r="S80" s="18">
        <v>40884.066678240742</v>
      </c>
      <c r="T80" s="18">
        <v>40926.958333333336</v>
      </c>
    </row>
    <row r="81" spans="1:20" ht="60" customHeight="1" x14ac:dyDescent="0.25">
      <c r="A81">
        <v>3160</v>
      </c>
      <c r="B81" s="9" t="s">
        <v>3160</v>
      </c>
      <c r="C81" s="3" t="s">
        <v>7270</v>
      </c>
      <c r="D81" s="7">
        <v>4500</v>
      </c>
      <c r="E81" s="5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8315</v>
      </c>
      <c r="R81" s="12" t="s">
        <v>8316</v>
      </c>
      <c r="S81" s="18">
        <v>41841.26489583333</v>
      </c>
      <c r="T81" s="18">
        <v>41864.207638888889</v>
      </c>
    </row>
    <row r="82" spans="1:20" ht="60" customHeight="1" x14ac:dyDescent="0.25">
      <c r="A82">
        <v>3162</v>
      </c>
      <c r="B82" s="9" t="s">
        <v>3162</v>
      </c>
      <c r="C82" s="3" t="s">
        <v>7272</v>
      </c>
      <c r="D82" s="7">
        <v>4000</v>
      </c>
      <c r="E82" s="5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8315</v>
      </c>
      <c r="R82" s="12" t="s">
        <v>8316</v>
      </c>
      <c r="S82" s="18">
        <v>41799.685902777775</v>
      </c>
      <c r="T82" s="18">
        <v>41827.083333333336</v>
      </c>
    </row>
    <row r="83" spans="1:20" ht="60" customHeight="1" x14ac:dyDescent="0.25">
      <c r="A83">
        <v>3163</v>
      </c>
      <c r="B83" s="9" t="s">
        <v>3163</v>
      </c>
      <c r="C83" s="3" t="s">
        <v>7273</v>
      </c>
      <c r="D83" s="7">
        <v>13000</v>
      </c>
      <c r="E83" s="5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8315</v>
      </c>
      <c r="R83" s="12" t="s">
        <v>8316</v>
      </c>
      <c r="S83" s="18">
        <v>41775.753761574073</v>
      </c>
      <c r="T83" s="18">
        <v>41805.753761574073</v>
      </c>
    </row>
    <row r="84" spans="1:20" ht="60" customHeight="1" x14ac:dyDescent="0.25">
      <c r="A84">
        <v>3164</v>
      </c>
      <c r="B84" s="9" t="s">
        <v>3164</v>
      </c>
      <c r="C84" s="3" t="s">
        <v>7274</v>
      </c>
      <c r="D84" s="7">
        <v>2500</v>
      </c>
      <c r="E84" s="5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8315</v>
      </c>
      <c r="R84" s="12" t="s">
        <v>8316</v>
      </c>
      <c r="S84" s="18">
        <v>41766.80572916667</v>
      </c>
      <c r="T84" s="18">
        <v>41799.80572916667</v>
      </c>
    </row>
    <row r="85" spans="1:20" ht="60" customHeight="1" x14ac:dyDescent="0.25">
      <c r="A85">
        <v>3165</v>
      </c>
      <c r="B85" s="9" t="s">
        <v>3165</v>
      </c>
      <c r="C85" s="3" t="s">
        <v>7275</v>
      </c>
      <c r="D85" s="7">
        <v>750</v>
      </c>
      <c r="E85" s="5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8315</v>
      </c>
      <c r="R85" s="12" t="s">
        <v>8316</v>
      </c>
      <c r="S85" s="18">
        <v>40644.159259259257</v>
      </c>
      <c r="T85" s="18">
        <v>40666.165972222225</v>
      </c>
    </row>
    <row r="86" spans="1:20" ht="60" customHeight="1" x14ac:dyDescent="0.25">
      <c r="A86">
        <v>3166</v>
      </c>
      <c r="B86" s="9" t="s">
        <v>3166</v>
      </c>
      <c r="C86" s="3" t="s">
        <v>7276</v>
      </c>
      <c r="D86" s="7">
        <v>35000</v>
      </c>
      <c r="E86" s="5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8315</v>
      </c>
      <c r="R86" s="12" t="s">
        <v>8316</v>
      </c>
      <c r="S86" s="18">
        <v>41940.69158564815</v>
      </c>
      <c r="T86" s="18">
        <v>41969.332638888889</v>
      </c>
    </row>
    <row r="87" spans="1:20" ht="60" customHeight="1" x14ac:dyDescent="0.25">
      <c r="A87">
        <v>3167</v>
      </c>
      <c r="B87" s="9" t="s">
        <v>3167</v>
      </c>
      <c r="C87" s="3" t="s">
        <v>7277</v>
      </c>
      <c r="D87" s="7">
        <v>3000</v>
      </c>
      <c r="E87" s="5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8315</v>
      </c>
      <c r="R87" s="12" t="s">
        <v>8316</v>
      </c>
      <c r="S87" s="18">
        <v>41839.175706018519</v>
      </c>
      <c r="T87" s="18">
        <v>41853.175706018519</v>
      </c>
    </row>
    <row r="88" spans="1:20" ht="60" customHeight="1" x14ac:dyDescent="0.25">
      <c r="A88">
        <v>3168</v>
      </c>
      <c r="B88" s="9" t="s">
        <v>3168</v>
      </c>
      <c r="C88" s="3" t="s">
        <v>7278</v>
      </c>
      <c r="D88" s="7">
        <v>2500</v>
      </c>
      <c r="E88" s="5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8315</v>
      </c>
      <c r="R88" s="12" t="s">
        <v>8316</v>
      </c>
      <c r="S88" s="18">
        <v>41772.105937500004</v>
      </c>
      <c r="T88" s="18">
        <v>41803.916666666664</v>
      </c>
    </row>
    <row r="89" spans="1:20" ht="60" customHeight="1" x14ac:dyDescent="0.25">
      <c r="A89">
        <v>3169</v>
      </c>
      <c r="B89" s="9" t="s">
        <v>3169</v>
      </c>
      <c r="C89" s="3" t="s">
        <v>7279</v>
      </c>
      <c r="D89" s="7">
        <v>8000</v>
      </c>
      <c r="E89" s="5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8315</v>
      </c>
      <c r="R89" s="12" t="s">
        <v>8316</v>
      </c>
      <c r="S89" s="18">
        <v>41591.737974537034</v>
      </c>
      <c r="T89" s="18">
        <v>41621.207638888889</v>
      </c>
    </row>
    <row r="90" spans="1:20" ht="60" customHeight="1" x14ac:dyDescent="0.25">
      <c r="A90">
        <v>3170</v>
      </c>
      <c r="B90" s="9" t="s">
        <v>3170</v>
      </c>
      <c r="C90" s="3" t="s">
        <v>7280</v>
      </c>
      <c r="D90" s="7">
        <v>2000</v>
      </c>
      <c r="E90" s="5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8315</v>
      </c>
      <c r="R90" s="12" t="s">
        <v>8316</v>
      </c>
      <c r="S90" s="18">
        <v>41789.080370370371</v>
      </c>
      <c r="T90" s="18">
        <v>41822.166666666664</v>
      </c>
    </row>
    <row r="91" spans="1:20" ht="60" customHeight="1" x14ac:dyDescent="0.25">
      <c r="A91">
        <v>3172</v>
      </c>
      <c r="B91" s="9" t="s">
        <v>3172</v>
      </c>
      <c r="C91" s="3" t="s">
        <v>7282</v>
      </c>
      <c r="D91" s="7">
        <v>2000</v>
      </c>
      <c r="E91" s="5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8315</v>
      </c>
      <c r="R91" s="12" t="s">
        <v>8316</v>
      </c>
      <c r="S91" s="18">
        <v>40923.729953703703</v>
      </c>
      <c r="T91" s="18">
        <v>40953.729953703703</v>
      </c>
    </row>
    <row r="92" spans="1:20" ht="60" customHeight="1" x14ac:dyDescent="0.25">
      <c r="A92">
        <v>3173</v>
      </c>
      <c r="B92" s="9" t="s">
        <v>3173</v>
      </c>
      <c r="C92" s="3" t="s">
        <v>7283</v>
      </c>
      <c r="D92" s="7">
        <v>10000</v>
      </c>
      <c r="E92" s="5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8315</v>
      </c>
      <c r="R92" s="12" t="s">
        <v>8316</v>
      </c>
      <c r="S92" s="18">
        <v>41878.878379629627</v>
      </c>
      <c r="T92" s="18">
        <v>41908.878379629627</v>
      </c>
    </row>
    <row r="93" spans="1:20" ht="60" customHeight="1" x14ac:dyDescent="0.25">
      <c r="A93">
        <v>3174</v>
      </c>
      <c r="B93" s="9" t="s">
        <v>3174</v>
      </c>
      <c r="C93" s="3" t="s">
        <v>7284</v>
      </c>
      <c r="D93" s="7">
        <v>3000</v>
      </c>
      <c r="E93" s="5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8315</v>
      </c>
      <c r="R93" s="12" t="s">
        <v>8316</v>
      </c>
      <c r="S93" s="18">
        <v>41862.864675925928</v>
      </c>
      <c r="T93" s="18">
        <v>41876.864675925928</v>
      </c>
    </row>
    <row r="94" spans="1:20" ht="60" customHeight="1" x14ac:dyDescent="0.25">
      <c r="A94">
        <v>3175</v>
      </c>
      <c r="B94" s="9" t="s">
        <v>3175</v>
      </c>
      <c r="C94" s="3" t="s">
        <v>7285</v>
      </c>
      <c r="D94" s="7">
        <v>5000</v>
      </c>
      <c r="E94" s="5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8315</v>
      </c>
      <c r="R94" s="12" t="s">
        <v>8316</v>
      </c>
      <c r="S94" s="18">
        <v>40531.886886574073</v>
      </c>
      <c r="T94" s="18">
        <v>40591.886886574073</v>
      </c>
    </row>
    <row r="95" spans="1:20" ht="60" customHeight="1" x14ac:dyDescent="0.25">
      <c r="A95">
        <v>3176</v>
      </c>
      <c r="B95" s="9" t="s">
        <v>3176</v>
      </c>
      <c r="C95" s="3" t="s">
        <v>7286</v>
      </c>
      <c r="D95" s="7">
        <v>1900</v>
      </c>
      <c r="E95" s="5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8315</v>
      </c>
      <c r="R95" s="12" t="s">
        <v>8316</v>
      </c>
      <c r="S95" s="18">
        <v>41477.930914351848</v>
      </c>
      <c r="T95" s="18">
        <v>41504.625</v>
      </c>
    </row>
    <row r="96" spans="1:20" ht="60" customHeight="1" x14ac:dyDescent="0.25">
      <c r="A96">
        <v>3177</v>
      </c>
      <c r="B96" s="9" t="s">
        <v>3177</v>
      </c>
      <c r="C96" s="3" t="s">
        <v>7287</v>
      </c>
      <c r="D96" s="7">
        <v>2500</v>
      </c>
      <c r="E96" s="5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8315</v>
      </c>
      <c r="R96" s="12" t="s">
        <v>8316</v>
      </c>
      <c r="S96" s="18">
        <v>41781.666770833333</v>
      </c>
      <c r="T96" s="18">
        <v>41811.666770833333</v>
      </c>
    </row>
    <row r="97" spans="1:20" ht="60" customHeight="1" x14ac:dyDescent="0.25">
      <c r="A97">
        <v>3179</v>
      </c>
      <c r="B97" s="9" t="s">
        <v>3179</v>
      </c>
      <c r="C97" s="3" t="s">
        <v>7289</v>
      </c>
      <c r="D97" s="7">
        <v>4200</v>
      </c>
      <c r="E97" s="5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8315</v>
      </c>
      <c r="R97" s="12" t="s">
        <v>8316</v>
      </c>
      <c r="S97" s="18">
        <v>41375.702210648145</v>
      </c>
      <c r="T97" s="18">
        <v>41400.702210648145</v>
      </c>
    </row>
    <row r="98" spans="1:20" ht="60" customHeight="1" x14ac:dyDescent="0.25">
      <c r="A98">
        <v>3182</v>
      </c>
      <c r="B98" s="9" t="s">
        <v>3182</v>
      </c>
      <c r="C98" s="3" t="s">
        <v>7292</v>
      </c>
      <c r="D98" s="7">
        <v>7000</v>
      </c>
      <c r="E98" s="5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8315</v>
      </c>
      <c r="R98" s="12" t="s">
        <v>8316</v>
      </c>
      <c r="S98" s="18">
        <v>40883.949317129627</v>
      </c>
      <c r="T98" s="18">
        <v>40939.708333333336</v>
      </c>
    </row>
    <row r="99" spans="1:20" ht="60" customHeight="1" x14ac:dyDescent="0.25">
      <c r="A99">
        <v>3183</v>
      </c>
      <c r="B99" s="9" t="s">
        <v>3183</v>
      </c>
      <c r="C99" s="3" t="s">
        <v>7293</v>
      </c>
      <c r="D99" s="7">
        <v>2500</v>
      </c>
      <c r="E99" s="5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8315</v>
      </c>
      <c r="R99" s="12" t="s">
        <v>8316</v>
      </c>
      <c r="S99" s="18">
        <v>41491.79478009259</v>
      </c>
      <c r="T99" s="18">
        <v>41509.79478009259</v>
      </c>
    </row>
    <row r="100" spans="1:20" ht="60" customHeight="1" x14ac:dyDescent="0.25">
      <c r="A100">
        <v>3184</v>
      </c>
      <c r="B100" s="9" t="s">
        <v>3184</v>
      </c>
      <c r="C100" s="3" t="s">
        <v>7294</v>
      </c>
      <c r="D100" s="7">
        <v>4300</v>
      </c>
      <c r="E100" s="5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8315</v>
      </c>
      <c r="R100" s="12" t="s">
        <v>8316</v>
      </c>
      <c r="S100" s="18">
        <v>41791.993414351848</v>
      </c>
      <c r="T100" s="18">
        <v>41821.993414351848</v>
      </c>
    </row>
    <row r="101" spans="1:20" ht="60" customHeight="1" x14ac:dyDescent="0.25">
      <c r="A101">
        <v>3187</v>
      </c>
      <c r="B101" s="9" t="s">
        <v>3187</v>
      </c>
      <c r="C101" s="3" t="s">
        <v>7297</v>
      </c>
      <c r="D101" s="7">
        <v>15000</v>
      </c>
      <c r="E101" s="5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8315</v>
      </c>
      <c r="R101" s="12" t="s">
        <v>8316</v>
      </c>
      <c r="S101" s="18">
        <v>41835.666354166664</v>
      </c>
      <c r="T101" s="18">
        <v>41855.666354166664</v>
      </c>
    </row>
    <row r="102" spans="1:20" ht="60" customHeight="1" x14ac:dyDescent="0.25">
      <c r="A102">
        <v>3208</v>
      </c>
      <c r="B102" s="9" t="s">
        <v>3208</v>
      </c>
      <c r="C102" s="3" t="s">
        <v>7318</v>
      </c>
      <c r="D102" s="7">
        <v>5000</v>
      </c>
      <c r="E102" s="5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8315</v>
      </c>
      <c r="R102" s="12" t="s">
        <v>8316</v>
      </c>
      <c r="S102" s="18">
        <v>41827.605057870373</v>
      </c>
      <c r="T102" s="18">
        <v>41848.605057870373</v>
      </c>
    </row>
    <row r="103" spans="1:20" ht="60" customHeight="1" x14ac:dyDescent="0.25">
      <c r="A103">
        <v>3209</v>
      </c>
      <c r="B103" s="9" t="s">
        <v>3209</v>
      </c>
      <c r="C103" s="3" t="s">
        <v>7319</v>
      </c>
      <c r="D103" s="7">
        <v>9500</v>
      </c>
      <c r="E103" s="5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8315</v>
      </c>
      <c r="R103" s="12" t="s">
        <v>8316</v>
      </c>
      <c r="S103" s="18">
        <v>41778.637245370373</v>
      </c>
      <c r="T103" s="18">
        <v>41810.958333333336</v>
      </c>
    </row>
    <row r="104" spans="1:20" ht="60" customHeight="1" x14ac:dyDescent="0.25">
      <c r="A104">
        <v>3210</v>
      </c>
      <c r="B104" s="9" t="s">
        <v>3210</v>
      </c>
      <c r="C104" s="3" t="s">
        <v>7320</v>
      </c>
      <c r="D104" s="7">
        <v>3000</v>
      </c>
      <c r="E104" s="5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8315</v>
      </c>
      <c r="R104" s="12" t="s">
        <v>8316</v>
      </c>
      <c r="S104" s="18">
        <v>41013.936562499999</v>
      </c>
      <c r="T104" s="18">
        <v>41061.165972222225</v>
      </c>
    </row>
    <row r="105" spans="1:20" ht="60" customHeight="1" x14ac:dyDescent="0.25">
      <c r="A105">
        <v>3211</v>
      </c>
      <c r="B105" s="9" t="s">
        <v>3211</v>
      </c>
      <c r="C105" s="3" t="s">
        <v>7321</v>
      </c>
      <c r="D105" s="7">
        <v>23000</v>
      </c>
      <c r="E105" s="5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8315</v>
      </c>
      <c r="R105" s="12" t="s">
        <v>8316</v>
      </c>
      <c r="S105" s="18">
        <v>41834.586574074077</v>
      </c>
      <c r="T105" s="18">
        <v>41866.083333333336</v>
      </c>
    </row>
    <row r="106" spans="1:20" ht="60" customHeight="1" x14ac:dyDescent="0.25">
      <c r="A106">
        <v>3212</v>
      </c>
      <c r="B106" s="9" t="s">
        <v>3212</v>
      </c>
      <c r="C106" s="3" t="s">
        <v>7322</v>
      </c>
      <c r="D106" s="7">
        <v>4000</v>
      </c>
      <c r="E106" s="5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8315</v>
      </c>
      <c r="R106" s="12" t="s">
        <v>8316</v>
      </c>
      <c r="S106" s="18">
        <v>41829.795729166668</v>
      </c>
      <c r="T106" s="18">
        <v>41859.795729166668</v>
      </c>
    </row>
    <row r="107" spans="1:20" ht="60" customHeight="1" x14ac:dyDescent="0.25">
      <c r="A107">
        <v>3215</v>
      </c>
      <c r="B107" s="9" t="s">
        <v>3215</v>
      </c>
      <c r="C107" s="3" t="s">
        <v>7325</v>
      </c>
      <c r="D107" s="7">
        <v>35000</v>
      </c>
      <c r="E107" s="5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8315</v>
      </c>
      <c r="R107" s="12" t="s">
        <v>8316</v>
      </c>
      <c r="S107" s="18">
        <v>42219.665173611109</v>
      </c>
      <c r="T107" s="18">
        <v>42257.165972222225</v>
      </c>
    </row>
    <row r="108" spans="1:20" ht="60" customHeight="1" x14ac:dyDescent="0.25">
      <c r="A108">
        <v>3217</v>
      </c>
      <c r="B108" s="9" t="s">
        <v>3217</v>
      </c>
      <c r="C108" s="3" t="s">
        <v>7327</v>
      </c>
      <c r="D108" s="7">
        <v>4500</v>
      </c>
      <c r="E108" s="5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8315</v>
      </c>
      <c r="R108" s="12" t="s">
        <v>8316</v>
      </c>
      <c r="S108" s="18">
        <v>42648.546111111107</v>
      </c>
      <c r="T108" s="18">
        <v>42678.546111111107</v>
      </c>
    </row>
    <row r="109" spans="1:20" ht="60" customHeight="1" x14ac:dyDescent="0.25">
      <c r="A109">
        <v>3219</v>
      </c>
      <c r="B109" s="9" t="s">
        <v>3219</v>
      </c>
      <c r="C109" s="3" t="s">
        <v>7329</v>
      </c>
      <c r="D109" s="7">
        <v>20000</v>
      </c>
      <c r="E109" s="5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8315</v>
      </c>
      <c r="R109" s="12" t="s">
        <v>8316</v>
      </c>
      <c r="S109" s="18">
        <v>42050.983182870375</v>
      </c>
      <c r="T109" s="18">
        <v>42085.941516203704</v>
      </c>
    </row>
    <row r="110" spans="1:20" ht="60" customHeight="1" x14ac:dyDescent="0.25">
      <c r="A110">
        <v>3220</v>
      </c>
      <c r="B110" s="9" t="s">
        <v>3220</v>
      </c>
      <c r="C110" s="3" t="s">
        <v>7330</v>
      </c>
      <c r="D110" s="7">
        <v>15000</v>
      </c>
      <c r="E110" s="5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8315</v>
      </c>
      <c r="R110" s="12" t="s">
        <v>8316</v>
      </c>
      <c r="S110" s="18">
        <v>42772.833379629628</v>
      </c>
      <c r="T110" s="18">
        <v>42806.875</v>
      </c>
    </row>
    <row r="111" spans="1:20" ht="60" customHeight="1" x14ac:dyDescent="0.25">
      <c r="A111">
        <v>3222</v>
      </c>
      <c r="B111" s="9" t="s">
        <v>3222</v>
      </c>
      <c r="C111" s="3" t="s">
        <v>7332</v>
      </c>
      <c r="D111" s="7">
        <v>2500</v>
      </c>
      <c r="E111" s="5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8315</v>
      </c>
      <c r="R111" s="12" t="s">
        <v>8316</v>
      </c>
      <c r="S111" s="18">
        <v>42270.582141203704</v>
      </c>
      <c r="T111" s="18">
        <v>42301.895138888889</v>
      </c>
    </row>
    <row r="112" spans="1:20" ht="60" customHeight="1" x14ac:dyDescent="0.25">
      <c r="A112">
        <v>3223</v>
      </c>
      <c r="B112" s="9" t="s">
        <v>3223</v>
      </c>
      <c r="C112" s="3" t="s">
        <v>7333</v>
      </c>
      <c r="D112" s="7">
        <v>3100</v>
      </c>
      <c r="E112" s="5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8315</v>
      </c>
      <c r="R112" s="12" t="s">
        <v>8316</v>
      </c>
      <c r="S112" s="18">
        <v>42206.835370370376</v>
      </c>
      <c r="T112" s="18">
        <v>42236.835370370376</v>
      </c>
    </row>
    <row r="113" spans="1:20" ht="60" customHeight="1" x14ac:dyDescent="0.25">
      <c r="A113">
        <v>3224</v>
      </c>
      <c r="B113" s="9" t="s">
        <v>3224</v>
      </c>
      <c r="C113" s="3" t="s">
        <v>7334</v>
      </c>
      <c r="D113" s="7">
        <v>30000</v>
      </c>
      <c r="E113" s="5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8315</v>
      </c>
      <c r="R113" s="12" t="s">
        <v>8316</v>
      </c>
      <c r="S113" s="18">
        <v>42697.850844907407</v>
      </c>
      <c r="T113" s="18">
        <v>42745.208333333328</v>
      </c>
    </row>
    <row r="114" spans="1:20" ht="60" customHeight="1" x14ac:dyDescent="0.25">
      <c r="A114">
        <v>3225</v>
      </c>
      <c r="B114" s="9" t="s">
        <v>3225</v>
      </c>
      <c r="C114" s="3" t="s">
        <v>7335</v>
      </c>
      <c r="D114" s="7">
        <v>2000</v>
      </c>
      <c r="E114" s="5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8315</v>
      </c>
      <c r="R114" s="12" t="s">
        <v>8316</v>
      </c>
      <c r="S114" s="18">
        <v>42503.559467592597</v>
      </c>
      <c r="T114" s="18">
        <v>42524.875</v>
      </c>
    </row>
    <row r="115" spans="1:20" ht="60" customHeight="1" x14ac:dyDescent="0.25">
      <c r="A115">
        <v>3228</v>
      </c>
      <c r="B115" s="9" t="s">
        <v>3228</v>
      </c>
      <c r="C115" s="3" t="s">
        <v>7338</v>
      </c>
      <c r="D115" s="7">
        <v>7000</v>
      </c>
      <c r="E115" s="5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8315</v>
      </c>
      <c r="R115" s="12" t="s">
        <v>8316</v>
      </c>
      <c r="S115" s="18">
        <v>42323.70930555556</v>
      </c>
      <c r="T115" s="18">
        <v>42355.207638888889</v>
      </c>
    </row>
    <row r="116" spans="1:20" ht="60" customHeight="1" x14ac:dyDescent="0.25">
      <c r="A116">
        <v>3229</v>
      </c>
      <c r="B116" s="9" t="s">
        <v>3229</v>
      </c>
      <c r="C116" s="3" t="s">
        <v>7339</v>
      </c>
      <c r="D116" s="7">
        <v>20000</v>
      </c>
      <c r="E116" s="5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8315</v>
      </c>
      <c r="R116" s="12" t="s">
        <v>8316</v>
      </c>
      <c r="S116" s="18">
        <v>41933.291643518518</v>
      </c>
      <c r="T116" s="18">
        <v>41963.333310185189</v>
      </c>
    </row>
    <row r="117" spans="1:20" ht="60" customHeight="1" x14ac:dyDescent="0.25">
      <c r="A117">
        <v>3230</v>
      </c>
      <c r="B117" s="9" t="s">
        <v>3230</v>
      </c>
      <c r="C117" s="3" t="s">
        <v>7340</v>
      </c>
      <c r="D117" s="7">
        <v>2600</v>
      </c>
      <c r="E117" s="5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8315</v>
      </c>
      <c r="R117" s="12" t="s">
        <v>8316</v>
      </c>
      <c r="S117" s="18">
        <v>41898.168125000004</v>
      </c>
      <c r="T117" s="18">
        <v>41913.165972222225</v>
      </c>
    </row>
    <row r="118" spans="1:20" ht="60" customHeight="1" x14ac:dyDescent="0.25">
      <c r="A118">
        <v>3231</v>
      </c>
      <c r="B118" s="9" t="s">
        <v>3231</v>
      </c>
      <c r="C118" s="3" t="s">
        <v>7341</v>
      </c>
      <c r="D118" s="7">
        <v>1000</v>
      </c>
      <c r="E118" s="5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8315</v>
      </c>
      <c r="R118" s="12" t="s">
        <v>8316</v>
      </c>
      <c r="S118" s="18">
        <v>42446.943831018521</v>
      </c>
      <c r="T118" s="18">
        <v>42476.943831018521</v>
      </c>
    </row>
    <row r="119" spans="1:20" ht="60" customHeight="1" x14ac:dyDescent="0.25">
      <c r="A119">
        <v>3232</v>
      </c>
      <c r="B119" s="9" t="s">
        <v>3232</v>
      </c>
      <c r="C119" s="3" t="s">
        <v>7342</v>
      </c>
      <c r="D119" s="7">
        <v>1000</v>
      </c>
      <c r="E119" s="5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8315</v>
      </c>
      <c r="R119" s="12" t="s">
        <v>8316</v>
      </c>
      <c r="S119" s="18">
        <v>42463.81385416667</v>
      </c>
      <c r="T119" s="18">
        <v>42494.165972222225</v>
      </c>
    </row>
    <row r="120" spans="1:20" ht="60" customHeight="1" x14ac:dyDescent="0.25">
      <c r="A120">
        <v>3233</v>
      </c>
      <c r="B120" s="9" t="s">
        <v>3233</v>
      </c>
      <c r="C120" s="3" t="s">
        <v>7343</v>
      </c>
      <c r="D120" s="7">
        <v>5000</v>
      </c>
      <c r="E120" s="5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8315</v>
      </c>
      <c r="R120" s="12" t="s">
        <v>8316</v>
      </c>
      <c r="S120" s="18">
        <v>42766.805034722223</v>
      </c>
      <c r="T120" s="18">
        <v>42796.805034722223</v>
      </c>
    </row>
    <row r="121" spans="1:20" ht="60" customHeight="1" x14ac:dyDescent="0.25">
      <c r="A121">
        <v>3235</v>
      </c>
      <c r="B121" s="9" t="s">
        <v>3235</v>
      </c>
      <c r="C121" s="3" t="s">
        <v>7345</v>
      </c>
      <c r="D121" s="7">
        <v>15000</v>
      </c>
      <c r="E121" s="5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8315</v>
      </c>
      <c r="R121" s="12" t="s">
        <v>8316</v>
      </c>
      <c r="S121" s="18">
        <v>42522.347812499997</v>
      </c>
      <c r="T121" s="18">
        <v>42552.347812499997</v>
      </c>
    </row>
    <row r="122" spans="1:20" ht="60" customHeight="1" x14ac:dyDescent="0.25">
      <c r="A122">
        <v>3236</v>
      </c>
      <c r="B122" s="9" t="s">
        <v>3236</v>
      </c>
      <c r="C122" s="3" t="s">
        <v>7346</v>
      </c>
      <c r="D122" s="7">
        <v>20000</v>
      </c>
      <c r="E122" s="5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8315</v>
      </c>
      <c r="R122" s="12" t="s">
        <v>8316</v>
      </c>
      <c r="S122" s="18">
        <v>42702.917048611111</v>
      </c>
      <c r="T122" s="18">
        <v>42732.917048611111</v>
      </c>
    </row>
    <row r="123" spans="1:20" ht="60" customHeight="1" x14ac:dyDescent="0.25">
      <c r="A123">
        <v>3237</v>
      </c>
      <c r="B123" s="9" t="s">
        <v>3237</v>
      </c>
      <c r="C123" s="3" t="s">
        <v>7347</v>
      </c>
      <c r="D123" s="7">
        <v>35000</v>
      </c>
      <c r="E123" s="5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8315</v>
      </c>
      <c r="R123" s="12" t="s">
        <v>8316</v>
      </c>
      <c r="S123" s="18">
        <v>42252.474351851852</v>
      </c>
      <c r="T123" s="18">
        <v>42276.165972222225</v>
      </c>
    </row>
    <row r="124" spans="1:20" ht="60" customHeight="1" x14ac:dyDescent="0.25">
      <c r="A124">
        <v>3241</v>
      </c>
      <c r="B124" s="9" t="s">
        <v>3241</v>
      </c>
      <c r="C124" s="3" t="s">
        <v>7351</v>
      </c>
      <c r="D124" s="7">
        <v>8500</v>
      </c>
      <c r="E124" s="5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8315</v>
      </c>
      <c r="R124" s="12" t="s">
        <v>8316</v>
      </c>
      <c r="S124" s="18">
        <v>41893.324884259258</v>
      </c>
      <c r="T124" s="18">
        <v>41926.290972222225</v>
      </c>
    </row>
    <row r="125" spans="1:20" ht="60" customHeight="1" x14ac:dyDescent="0.25">
      <c r="A125">
        <v>3242</v>
      </c>
      <c r="B125" s="9" t="s">
        <v>3242</v>
      </c>
      <c r="C125" s="3" t="s">
        <v>7352</v>
      </c>
      <c r="D125" s="7">
        <v>10000</v>
      </c>
      <c r="E125" s="5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8315</v>
      </c>
      <c r="R125" s="12" t="s">
        <v>8316</v>
      </c>
      <c r="S125" s="18">
        <v>41871.755694444444</v>
      </c>
      <c r="T125" s="18">
        <v>41901.755694444444</v>
      </c>
    </row>
    <row r="126" spans="1:20" ht="60" customHeight="1" x14ac:dyDescent="0.25">
      <c r="A126">
        <v>3243</v>
      </c>
      <c r="B126" s="9" t="s">
        <v>3243</v>
      </c>
      <c r="C126" s="3" t="s">
        <v>7353</v>
      </c>
      <c r="D126" s="7">
        <v>8000</v>
      </c>
      <c r="E126" s="5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8315</v>
      </c>
      <c r="R126" s="12" t="s">
        <v>8316</v>
      </c>
      <c r="S126" s="18">
        <v>42262.096782407403</v>
      </c>
      <c r="T126" s="18">
        <v>42286</v>
      </c>
    </row>
    <row r="127" spans="1:20" ht="60" customHeight="1" x14ac:dyDescent="0.25">
      <c r="A127">
        <v>3245</v>
      </c>
      <c r="B127" s="9" t="s">
        <v>3245</v>
      </c>
      <c r="C127" s="3" t="s">
        <v>7355</v>
      </c>
      <c r="D127" s="7">
        <v>21000</v>
      </c>
      <c r="E127" s="5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8315</v>
      </c>
      <c r="R127" s="12" t="s">
        <v>8316</v>
      </c>
      <c r="S127" s="18">
        <v>42135.60020833333</v>
      </c>
      <c r="T127" s="18">
        <v>42167.083333333328</v>
      </c>
    </row>
    <row r="128" spans="1:20" ht="60" customHeight="1" x14ac:dyDescent="0.25">
      <c r="A128">
        <v>3246</v>
      </c>
      <c r="B128" s="9" t="s">
        <v>3246</v>
      </c>
      <c r="C128" s="3" t="s">
        <v>7356</v>
      </c>
      <c r="D128" s="7">
        <v>10000</v>
      </c>
      <c r="E128" s="5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8315</v>
      </c>
      <c r="R128" s="12" t="s">
        <v>8316</v>
      </c>
      <c r="S128" s="18">
        <v>42230.472222222219</v>
      </c>
      <c r="T128" s="18">
        <v>42259.165972222225</v>
      </c>
    </row>
    <row r="129" spans="1:20" ht="60" customHeight="1" x14ac:dyDescent="0.25">
      <c r="A129">
        <v>3248</v>
      </c>
      <c r="B129" s="9" t="s">
        <v>3248</v>
      </c>
      <c r="C129" s="3" t="s">
        <v>7358</v>
      </c>
      <c r="D129" s="7">
        <v>12000</v>
      </c>
      <c r="E129" s="5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8315</v>
      </c>
      <c r="R129" s="12" t="s">
        <v>8316</v>
      </c>
      <c r="S129" s="18">
        <v>42068.888391203705</v>
      </c>
      <c r="T129" s="18">
        <v>42098.846724537041</v>
      </c>
    </row>
    <row r="130" spans="1:20" ht="60" customHeight="1" x14ac:dyDescent="0.25">
      <c r="A130">
        <v>3249</v>
      </c>
      <c r="B130" s="9" t="s">
        <v>3249</v>
      </c>
      <c r="C130" s="3" t="s">
        <v>7359</v>
      </c>
      <c r="D130" s="7">
        <v>5500</v>
      </c>
      <c r="E130" s="5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8315</v>
      </c>
      <c r="R130" s="12" t="s">
        <v>8316</v>
      </c>
      <c r="S130" s="18">
        <v>42145.746689814812</v>
      </c>
      <c r="T130" s="18">
        <v>42175.746689814812</v>
      </c>
    </row>
    <row r="131" spans="1:20" ht="60" customHeight="1" x14ac:dyDescent="0.25">
      <c r="A131">
        <v>3250</v>
      </c>
      <c r="B131" s="9" t="s">
        <v>3250</v>
      </c>
      <c r="C131" s="3" t="s">
        <v>7360</v>
      </c>
      <c r="D131" s="7">
        <v>25000</v>
      </c>
      <c r="E131" s="5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8315</v>
      </c>
      <c r="R131" s="12" t="s">
        <v>8316</v>
      </c>
      <c r="S131" s="18">
        <v>41918.742175925923</v>
      </c>
      <c r="T131" s="18">
        <v>41948.783842592595</v>
      </c>
    </row>
    <row r="132" spans="1:20" ht="60" customHeight="1" x14ac:dyDescent="0.25">
      <c r="A132">
        <v>3251</v>
      </c>
      <c r="B132" s="9" t="s">
        <v>3251</v>
      </c>
      <c r="C132" s="3" t="s">
        <v>7361</v>
      </c>
      <c r="D132" s="7">
        <v>1500</v>
      </c>
      <c r="E132" s="5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8315</v>
      </c>
      <c r="R132" s="12" t="s">
        <v>8316</v>
      </c>
      <c r="S132" s="18">
        <v>42146.731087962966</v>
      </c>
      <c r="T132" s="18">
        <v>42176.731087962966</v>
      </c>
    </row>
    <row r="133" spans="1:20" ht="60" customHeight="1" x14ac:dyDescent="0.25">
      <c r="A133">
        <v>3253</v>
      </c>
      <c r="B133" s="9" t="s">
        <v>3253</v>
      </c>
      <c r="C133" s="3" t="s">
        <v>7363</v>
      </c>
      <c r="D133" s="7">
        <v>20000</v>
      </c>
      <c r="E133" s="5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8315</v>
      </c>
      <c r="R133" s="12" t="s">
        <v>8316</v>
      </c>
      <c r="S133" s="18">
        <v>42602.576712962968</v>
      </c>
      <c r="T133" s="18">
        <v>42621.15625</v>
      </c>
    </row>
    <row r="134" spans="1:20" ht="60" customHeight="1" x14ac:dyDescent="0.25">
      <c r="A134">
        <v>3256</v>
      </c>
      <c r="B134" s="9" t="s">
        <v>3256</v>
      </c>
      <c r="C134" s="3" t="s">
        <v>7366</v>
      </c>
      <c r="D134" s="7">
        <v>10000</v>
      </c>
      <c r="E134" s="5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8315</v>
      </c>
      <c r="R134" s="12" t="s">
        <v>8316</v>
      </c>
      <c r="S134" s="18">
        <v>42144.573807870373</v>
      </c>
      <c r="T134" s="18">
        <v>42166.165972222225</v>
      </c>
    </row>
    <row r="135" spans="1:20" ht="60" customHeight="1" x14ac:dyDescent="0.25">
      <c r="A135">
        <v>3258</v>
      </c>
      <c r="B135" s="9" t="s">
        <v>3258</v>
      </c>
      <c r="C135" s="3" t="s">
        <v>7368</v>
      </c>
      <c r="D135" s="7">
        <v>7000</v>
      </c>
      <c r="E135" s="5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8315</v>
      </c>
      <c r="R135" s="12" t="s">
        <v>8316</v>
      </c>
      <c r="S135" s="18">
        <v>41982.887280092589</v>
      </c>
      <c r="T135" s="18">
        <v>42012.887280092589</v>
      </c>
    </row>
    <row r="136" spans="1:20" ht="60" customHeight="1" x14ac:dyDescent="0.25">
      <c r="A136">
        <v>3259</v>
      </c>
      <c r="B136" s="9" t="s">
        <v>3259</v>
      </c>
      <c r="C136" s="3" t="s">
        <v>7369</v>
      </c>
      <c r="D136" s="7">
        <v>23000</v>
      </c>
      <c r="E136" s="5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8315</v>
      </c>
      <c r="R136" s="12" t="s">
        <v>8316</v>
      </c>
      <c r="S136" s="18">
        <v>42614.760937500003</v>
      </c>
      <c r="T136" s="18">
        <v>42644.165972222225</v>
      </c>
    </row>
    <row r="137" spans="1:20" ht="60" customHeight="1" x14ac:dyDescent="0.25">
      <c r="A137">
        <v>3260</v>
      </c>
      <c r="B137" s="9" t="s">
        <v>3260</v>
      </c>
      <c r="C137" s="3" t="s">
        <v>7370</v>
      </c>
      <c r="D137" s="7">
        <v>5000</v>
      </c>
      <c r="E137" s="5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8315</v>
      </c>
      <c r="R137" s="12" t="s">
        <v>8316</v>
      </c>
      <c r="S137" s="18">
        <v>42303.672662037032</v>
      </c>
      <c r="T137" s="18">
        <v>42338.714328703703</v>
      </c>
    </row>
    <row r="138" spans="1:20" ht="60" customHeight="1" x14ac:dyDescent="0.25">
      <c r="A138">
        <v>3261</v>
      </c>
      <c r="B138" s="9" t="s">
        <v>3261</v>
      </c>
      <c r="C138" s="3" t="s">
        <v>7371</v>
      </c>
      <c r="D138" s="7">
        <v>3300</v>
      </c>
      <c r="E138" s="5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8315</v>
      </c>
      <c r="R138" s="12" t="s">
        <v>8316</v>
      </c>
      <c r="S138" s="18">
        <v>42171.725416666668</v>
      </c>
      <c r="T138" s="18">
        <v>42201.725416666668</v>
      </c>
    </row>
    <row r="139" spans="1:20" ht="60" customHeight="1" x14ac:dyDescent="0.25">
      <c r="A139">
        <v>3262</v>
      </c>
      <c r="B139" s="9" t="s">
        <v>3262</v>
      </c>
      <c r="C139" s="3" t="s">
        <v>7372</v>
      </c>
      <c r="D139" s="7">
        <v>12200</v>
      </c>
      <c r="E139" s="5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8315</v>
      </c>
      <c r="R139" s="12" t="s">
        <v>8316</v>
      </c>
      <c r="S139" s="18">
        <v>41964.315532407403</v>
      </c>
      <c r="T139" s="18">
        <v>41995.166666666672</v>
      </c>
    </row>
    <row r="140" spans="1:20" ht="60" customHeight="1" x14ac:dyDescent="0.25">
      <c r="A140">
        <v>3263</v>
      </c>
      <c r="B140" s="9" t="s">
        <v>3263</v>
      </c>
      <c r="C140" s="3" t="s">
        <v>7373</v>
      </c>
      <c r="D140" s="7">
        <v>2500</v>
      </c>
      <c r="E140" s="5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8315</v>
      </c>
      <c r="R140" s="12" t="s">
        <v>8316</v>
      </c>
      <c r="S140" s="18">
        <v>42284.516064814816</v>
      </c>
      <c r="T140" s="18">
        <v>42307.875</v>
      </c>
    </row>
    <row r="141" spans="1:20" ht="60" customHeight="1" x14ac:dyDescent="0.25">
      <c r="A141">
        <v>3264</v>
      </c>
      <c r="B141" s="9" t="s">
        <v>3264</v>
      </c>
      <c r="C141" s="3" t="s">
        <v>7374</v>
      </c>
      <c r="D141" s="7">
        <v>2500</v>
      </c>
      <c r="E141" s="5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8315</v>
      </c>
      <c r="R141" s="12" t="s">
        <v>8316</v>
      </c>
      <c r="S141" s="18">
        <v>42016.800208333334</v>
      </c>
      <c r="T141" s="18">
        <v>42032.916666666672</v>
      </c>
    </row>
    <row r="142" spans="1:20" ht="60" customHeight="1" x14ac:dyDescent="0.25">
      <c r="A142">
        <v>3266</v>
      </c>
      <c r="B142" s="9" t="s">
        <v>3266</v>
      </c>
      <c r="C142" s="3" t="s">
        <v>7376</v>
      </c>
      <c r="D142" s="7">
        <v>6000</v>
      </c>
      <c r="E142" s="5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8315</v>
      </c>
      <c r="R142" s="12" t="s">
        <v>8316</v>
      </c>
      <c r="S142" s="18">
        <v>42136.536134259266</v>
      </c>
      <c r="T142" s="18">
        <v>42167.875</v>
      </c>
    </row>
    <row r="143" spans="1:20" ht="60" customHeight="1" x14ac:dyDescent="0.25">
      <c r="A143">
        <v>3267</v>
      </c>
      <c r="B143" s="9" t="s">
        <v>3267</v>
      </c>
      <c r="C143" s="3" t="s">
        <v>7377</v>
      </c>
      <c r="D143" s="7">
        <v>15000</v>
      </c>
      <c r="E143" s="5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8315</v>
      </c>
      <c r="R143" s="12" t="s">
        <v>8316</v>
      </c>
      <c r="S143" s="18">
        <v>42172.757638888885</v>
      </c>
      <c r="T143" s="18">
        <v>42202.757638888885</v>
      </c>
    </row>
    <row r="144" spans="1:20" ht="60" customHeight="1" x14ac:dyDescent="0.25">
      <c r="A144">
        <v>3268</v>
      </c>
      <c r="B144" s="9" t="s">
        <v>3268</v>
      </c>
      <c r="C144" s="3" t="s">
        <v>7378</v>
      </c>
      <c r="D144" s="7">
        <v>2000</v>
      </c>
      <c r="E144" s="5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8315</v>
      </c>
      <c r="R144" s="12" t="s">
        <v>8316</v>
      </c>
      <c r="S144" s="18">
        <v>42590.90425925926</v>
      </c>
      <c r="T144" s="18">
        <v>42606.90425925926</v>
      </c>
    </row>
    <row r="145" spans="1:20" ht="60" customHeight="1" x14ac:dyDescent="0.25">
      <c r="A145">
        <v>3272</v>
      </c>
      <c r="B145" s="9" t="s">
        <v>3272</v>
      </c>
      <c r="C145" s="3" t="s">
        <v>7382</v>
      </c>
      <c r="D145" s="7">
        <v>10000</v>
      </c>
      <c r="E145" s="5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8315</v>
      </c>
      <c r="R145" s="12" t="s">
        <v>8316</v>
      </c>
      <c r="S145" s="18">
        <v>42284.500104166669</v>
      </c>
      <c r="T145" s="18">
        <v>42314.541770833333</v>
      </c>
    </row>
    <row r="146" spans="1:20" ht="60" customHeight="1" x14ac:dyDescent="0.25">
      <c r="A146">
        <v>3273</v>
      </c>
      <c r="B146" s="9" t="s">
        <v>3273</v>
      </c>
      <c r="C146" s="3" t="s">
        <v>7383</v>
      </c>
      <c r="D146" s="7">
        <v>4000</v>
      </c>
      <c r="E146" s="5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8315</v>
      </c>
      <c r="R146" s="12" t="s">
        <v>8316</v>
      </c>
      <c r="S146" s="18">
        <v>42611.801412037035</v>
      </c>
      <c r="T146" s="18">
        <v>42627.791666666672</v>
      </c>
    </row>
    <row r="147" spans="1:20" ht="60" customHeight="1" x14ac:dyDescent="0.25">
      <c r="A147">
        <v>3274</v>
      </c>
      <c r="B147" s="9" t="s">
        <v>3274</v>
      </c>
      <c r="C147" s="3" t="s">
        <v>7384</v>
      </c>
      <c r="D147" s="7">
        <v>15500</v>
      </c>
      <c r="E147" s="5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8315</v>
      </c>
      <c r="R147" s="12" t="s">
        <v>8316</v>
      </c>
      <c r="S147" s="18">
        <v>42400.704537037032</v>
      </c>
      <c r="T147" s="18">
        <v>42444.875</v>
      </c>
    </row>
    <row r="148" spans="1:20" ht="60" customHeight="1" x14ac:dyDescent="0.25">
      <c r="A148">
        <v>3275</v>
      </c>
      <c r="B148" s="9" t="s">
        <v>3275</v>
      </c>
      <c r="C148" s="3" t="s">
        <v>7385</v>
      </c>
      <c r="D148" s="7">
        <v>1800</v>
      </c>
      <c r="E148" s="5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8315</v>
      </c>
      <c r="R148" s="12" t="s">
        <v>8316</v>
      </c>
      <c r="S148" s="18">
        <v>42017.88045138889</v>
      </c>
      <c r="T148" s="18">
        <v>42044.1875</v>
      </c>
    </row>
    <row r="149" spans="1:20" ht="60" customHeight="1" x14ac:dyDescent="0.25">
      <c r="A149">
        <v>3279</v>
      </c>
      <c r="B149" s="9" t="s">
        <v>3279</v>
      </c>
      <c r="C149" s="3" t="s">
        <v>7389</v>
      </c>
      <c r="D149" s="7">
        <v>5800</v>
      </c>
      <c r="E149" s="5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8315</v>
      </c>
      <c r="R149" s="12" t="s">
        <v>8316</v>
      </c>
      <c r="S149" s="18">
        <v>42431.102534722217</v>
      </c>
      <c r="T149" s="18">
        <v>42461.06086805556</v>
      </c>
    </row>
    <row r="150" spans="1:20" ht="60" customHeight="1" x14ac:dyDescent="0.25">
      <c r="A150">
        <v>3280</v>
      </c>
      <c r="B150" s="9" t="s">
        <v>3280</v>
      </c>
      <c r="C150" s="3" t="s">
        <v>7390</v>
      </c>
      <c r="D150" s="7">
        <v>2000</v>
      </c>
      <c r="E150" s="5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8315</v>
      </c>
      <c r="R150" s="12" t="s">
        <v>8316</v>
      </c>
      <c r="S150" s="18">
        <v>42121.756921296299</v>
      </c>
      <c r="T150" s="18">
        <v>42156.208333333328</v>
      </c>
    </row>
    <row r="151" spans="1:20" ht="60" customHeight="1" x14ac:dyDescent="0.25">
      <c r="A151">
        <v>3281</v>
      </c>
      <c r="B151" s="9" t="s">
        <v>3281</v>
      </c>
      <c r="C151" s="3" t="s">
        <v>7391</v>
      </c>
      <c r="D151" s="7">
        <v>5000</v>
      </c>
      <c r="E151" s="5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8315</v>
      </c>
      <c r="R151" s="12" t="s">
        <v>8316</v>
      </c>
      <c r="S151" s="18">
        <v>42219.019733796296</v>
      </c>
      <c r="T151" s="18">
        <v>42249.019733796296</v>
      </c>
    </row>
    <row r="152" spans="1:20" ht="60" customHeight="1" x14ac:dyDescent="0.25">
      <c r="A152">
        <v>3282</v>
      </c>
      <c r="B152" s="9" t="s">
        <v>3282</v>
      </c>
      <c r="C152" s="3" t="s">
        <v>7392</v>
      </c>
      <c r="D152" s="7">
        <v>31000</v>
      </c>
      <c r="E152" s="5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8315</v>
      </c>
      <c r="R152" s="12" t="s">
        <v>8316</v>
      </c>
      <c r="S152" s="18">
        <v>42445.19430555556</v>
      </c>
      <c r="T152" s="18">
        <v>42489.19430555556</v>
      </c>
    </row>
    <row r="153" spans="1:20" ht="60" customHeight="1" x14ac:dyDescent="0.25">
      <c r="A153">
        <v>3284</v>
      </c>
      <c r="B153" s="9" t="s">
        <v>3284</v>
      </c>
      <c r="C153" s="3" t="s">
        <v>7394</v>
      </c>
      <c r="D153" s="7">
        <v>3000</v>
      </c>
      <c r="E153" s="5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8315</v>
      </c>
      <c r="R153" s="12" t="s">
        <v>8316</v>
      </c>
      <c r="S153" s="18">
        <v>42380.884872685187</v>
      </c>
      <c r="T153" s="18">
        <v>42398.249305555553</v>
      </c>
    </row>
    <row r="154" spans="1:20" ht="60" customHeight="1" x14ac:dyDescent="0.25">
      <c r="A154">
        <v>3285</v>
      </c>
      <c r="B154" s="9" t="s">
        <v>3285</v>
      </c>
      <c r="C154" s="3" t="s">
        <v>7395</v>
      </c>
      <c r="D154" s="7">
        <v>4999</v>
      </c>
      <c r="E154" s="5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8315</v>
      </c>
      <c r="R154" s="12" t="s">
        <v>8316</v>
      </c>
      <c r="S154" s="18">
        <v>42762.942430555559</v>
      </c>
      <c r="T154" s="18">
        <v>42794.208333333328</v>
      </c>
    </row>
    <row r="155" spans="1:20" ht="60" customHeight="1" x14ac:dyDescent="0.25">
      <c r="A155">
        <v>3286</v>
      </c>
      <c r="B155" s="9" t="s">
        <v>3286</v>
      </c>
      <c r="C155" s="3" t="s">
        <v>7396</v>
      </c>
      <c r="D155" s="7">
        <v>15000</v>
      </c>
      <c r="E155" s="5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8315</v>
      </c>
      <c r="R155" s="12" t="s">
        <v>8316</v>
      </c>
      <c r="S155" s="18">
        <v>42567.840069444443</v>
      </c>
      <c r="T155" s="18">
        <v>42597.840069444443</v>
      </c>
    </row>
    <row r="156" spans="1:20" ht="60" customHeight="1" x14ac:dyDescent="0.25">
      <c r="A156">
        <v>3291</v>
      </c>
      <c r="B156" s="9" t="s">
        <v>3291</v>
      </c>
      <c r="C156" s="3" t="s">
        <v>7401</v>
      </c>
      <c r="D156" s="7">
        <v>500</v>
      </c>
      <c r="E156" s="5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8315</v>
      </c>
      <c r="R156" s="12" t="s">
        <v>8316</v>
      </c>
      <c r="S156" s="18">
        <v>42232.702546296292</v>
      </c>
      <c r="T156" s="18">
        <v>42264.165972222225</v>
      </c>
    </row>
    <row r="157" spans="1:20" ht="60" customHeight="1" x14ac:dyDescent="0.25">
      <c r="A157">
        <v>3298</v>
      </c>
      <c r="B157" s="9" t="s">
        <v>3298</v>
      </c>
      <c r="C157" s="3" t="s">
        <v>7408</v>
      </c>
      <c r="D157" s="7">
        <v>10000</v>
      </c>
      <c r="E157" s="5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8315</v>
      </c>
      <c r="R157" s="12" t="s">
        <v>8316</v>
      </c>
      <c r="S157" s="18">
        <v>42239.957962962959</v>
      </c>
      <c r="T157" s="18">
        <v>42260</v>
      </c>
    </row>
    <row r="158" spans="1:20" ht="60" customHeight="1" x14ac:dyDescent="0.25">
      <c r="A158">
        <v>3299</v>
      </c>
      <c r="B158" s="9" t="s">
        <v>3299</v>
      </c>
      <c r="C158" s="3" t="s">
        <v>7409</v>
      </c>
      <c r="D158" s="7">
        <v>3000</v>
      </c>
      <c r="E158" s="5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8315</v>
      </c>
      <c r="R158" s="12" t="s">
        <v>8316</v>
      </c>
      <c r="S158" s="18">
        <v>42261.917395833334</v>
      </c>
      <c r="T158" s="18">
        <v>42291.917395833334</v>
      </c>
    </row>
    <row r="159" spans="1:20" ht="60" customHeight="1" x14ac:dyDescent="0.25">
      <c r="A159">
        <v>3300</v>
      </c>
      <c r="B159" s="9" t="s">
        <v>3300</v>
      </c>
      <c r="C159" s="3" t="s">
        <v>7410</v>
      </c>
      <c r="D159" s="7">
        <v>3000</v>
      </c>
      <c r="E159" s="5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8315</v>
      </c>
      <c r="R159" s="12" t="s">
        <v>8316</v>
      </c>
      <c r="S159" s="18">
        <v>42102.743773148148</v>
      </c>
      <c r="T159" s="18">
        <v>42123.743773148148</v>
      </c>
    </row>
    <row r="160" spans="1:20" ht="60" customHeight="1" x14ac:dyDescent="0.25">
      <c r="A160">
        <v>3301</v>
      </c>
      <c r="B160" s="9" t="s">
        <v>3301</v>
      </c>
      <c r="C160" s="3" t="s">
        <v>7411</v>
      </c>
      <c r="D160" s="7">
        <v>3000</v>
      </c>
      <c r="E160" s="5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8315</v>
      </c>
      <c r="R160" s="12" t="s">
        <v>8316</v>
      </c>
      <c r="S160" s="18">
        <v>42538.73583333334</v>
      </c>
      <c r="T160" s="18">
        <v>42583.290972222225</v>
      </c>
    </row>
    <row r="161" spans="1:20" ht="60" customHeight="1" x14ac:dyDescent="0.25">
      <c r="A161">
        <v>3303</v>
      </c>
      <c r="B161" s="9" t="s">
        <v>3303</v>
      </c>
      <c r="C161" s="3" t="s">
        <v>7413</v>
      </c>
      <c r="D161" s="7">
        <v>1800</v>
      </c>
      <c r="E161" s="5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8315</v>
      </c>
      <c r="R161" s="12" t="s">
        <v>8316</v>
      </c>
      <c r="S161" s="18">
        <v>42056.65143518518</v>
      </c>
      <c r="T161" s="18">
        <v>42091.609768518523</v>
      </c>
    </row>
    <row r="162" spans="1:20" ht="60" customHeight="1" x14ac:dyDescent="0.25">
      <c r="A162">
        <v>3304</v>
      </c>
      <c r="B162" s="9" t="s">
        <v>3304</v>
      </c>
      <c r="C162" s="3" t="s">
        <v>7414</v>
      </c>
      <c r="D162" s="7">
        <v>15000</v>
      </c>
      <c r="E162" s="5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8315</v>
      </c>
      <c r="R162" s="12" t="s">
        <v>8316</v>
      </c>
      <c r="S162" s="18">
        <v>42696.624444444446</v>
      </c>
      <c r="T162" s="18">
        <v>42726.624444444446</v>
      </c>
    </row>
    <row r="163" spans="1:20" ht="60" customHeight="1" x14ac:dyDescent="0.25">
      <c r="A163">
        <v>3305</v>
      </c>
      <c r="B163" s="9" t="s">
        <v>3305</v>
      </c>
      <c r="C163" s="3" t="s">
        <v>7415</v>
      </c>
      <c r="D163" s="7">
        <v>4000</v>
      </c>
      <c r="E163" s="5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8315</v>
      </c>
      <c r="R163" s="12" t="s">
        <v>8316</v>
      </c>
      <c r="S163" s="18">
        <v>42186.855879629627</v>
      </c>
      <c r="T163" s="18">
        <v>42216.855879629627</v>
      </c>
    </row>
    <row r="164" spans="1:20" ht="60" customHeight="1" x14ac:dyDescent="0.25">
      <c r="A164">
        <v>3306</v>
      </c>
      <c r="B164" s="9" t="s">
        <v>3306</v>
      </c>
      <c r="C164" s="3" t="s">
        <v>7416</v>
      </c>
      <c r="D164" s="7">
        <v>1500</v>
      </c>
      <c r="E164" s="5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8315</v>
      </c>
      <c r="R164" s="12" t="s">
        <v>8316</v>
      </c>
      <c r="S164" s="18">
        <v>42493.219236111108</v>
      </c>
      <c r="T164" s="18">
        <v>42531.125</v>
      </c>
    </row>
    <row r="165" spans="1:20" ht="60" customHeight="1" x14ac:dyDescent="0.25">
      <c r="A165">
        <v>3307</v>
      </c>
      <c r="B165" s="9" t="s">
        <v>3307</v>
      </c>
      <c r="C165" s="3" t="s">
        <v>7417</v>
      </c>
      <c r="D165" s="7">
        <v>1000</v>
      </c>
      <c r="E165" s="5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8315</v>
      </c>
      <c r="R165" s="12" t="s">
        <v>8316</v>
      </c>
      <c r="S165" s="18">
        <v>42475.057164351849</v>
      </c>
      <c r="T165" s="18">
        <v>42505.057164351849</v>
      </c>
    </row>
    <row r="166" spans="1:20" ht="60" customHeight="1" x14ac:dyDescent="0.25">
      <c r="A166">
        <v>3308</v>
      </c>
      <c r="B166" s="9" t="s">
        <v>3308</v>
      </c>
      <c r="C166" s="3" t="s">
        <v>7418</v>
      </c>
      <c r="D166" s="7">
        <v>3500</v>
      </c>
      <c r="E166" s="5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8315</v>
      </c>
      <c r="R166" s="12" t="s">
        <v>8316</v>
      </c>
      <c r="S166" s="18">
        <v>42452.876909722225</v>
      </c>
      <c r="T166" s="18">
        <v>42473.876909722225</v>
      </c>
    </row>
    <row r="167" spans="1:20" ht="60" customHeight="1" x14ac:dyDescent="0.25">
      <c r="A167">
        <v>3310</v>
      </c>
      <c r="B167" s="9" t="s">
        <v>3310</v>
      </c>
      <c r="C167" s="3" t="s">
        <v>7420</v>
      </c>
      <c r="D167" s="7">
        <v>6500</v>
      </c>
      <c r="E167" s="5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8315</v>
      </c>
      <c r="R167" s="12" t="s">
        <v>8316</v>
      </c>
      <c r="S167" s="18">
        <v>42253.928530092591</v>
      </c>
      <c r="T167" s="18">
        <v>42283.928530092591</v>
      </c>
    </row>
    <row r="168" spans="1:20" ht="60" customHeight="1" x14ac:dyDescent="0.25">
      <c r="A168">
        <v>3311</v>
      </c>
      <c r="B168" s="9" t="s">
        <v>3311</v>
      </c>
      <c r="C168" s="3" t="s">
        <v>7421</v>
      </c>
      <c r="D168" s="7">
        <v>2500</v>
      </c>
      <c r="E168" s="5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8315</v>
      </c>
      <c r="R168" s="12" t="s">
        <v>8316</v>
      </c>
      <c r="S168" s="18">
        <v>42264.29178240741</v>
      </c>
      <c r="T168" s="18">
        <v>42294.29178240741</v>
      </c>
    </row>
    <row r="169" spans="1:20" ht="60" customHeight="1" x14ac:dyDescent="0.25">
      <c r="A169">
        <v>3312</v>
      </c>
      <c r="B169" s="9" t="s">
        <v>3312</v>
      </c>
      <c r="C169" s="3" t="s">
        <v>7422</v>
      </c>
      <c r="D169" s="7">
        <v>2500</v>
      </c>
      <c r="E169" s="5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8315</v>
      </c>
      <c r="R169" s="12" t="s">
        <v>8316</v>
      </c>
      <c r="S169" s="18">
        <v>42664.809560185182</v>
      </c>
      <c r="T169" s="18">
        <v>42685.916666666672</v>
      </c>
    </row>
    <row r="170" spans="1:20" ht="60" customHeight="1" x14ac:dyDescent="0.25">
      <c r="A170">
        <v>3313</v>
      </c>
      <c r="B170" s="9" t="s">
        <v>3313</v>
      </c>
      <c r="C170" s="3" t="s">
        <v>7423</v>
      </c>
      <c r="D170" s="7">
        <v>2000</v>
      </c>
      <c r="E170" s="5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8315</v>
      </c>
      <c r="R170" s="12" t="s">
        <v>8316</v>
      </c>
      <c r="S170" s="18">
        <v>42382.244409722218</v>
      </c>
      <c r="T170" s="18">
        <v>42396.041666666672</v>
      </c>
    </row>
    <row r="171" spans="1:20" ht="60" customHeight="1" x14ac:dyDescent="0.25">
      <c r="A171">
        <v>3316</v>
      </c>
      <c r="B171" s="9" t="s">
        <v>3316</v>
      </c>
      <c r="C171" s="3" t="s">
        <v>7426</v>
      </c>
      <c r="D171" s="7">
        <v>11737</v>
      </c>
      <c r="E171" s="5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8315</v>
      </c>
      <c r="R171" s="12" t="s">
        <v>8316</v>
      </c>
      <c r="S171" s="18">
        <v>41826.871238425927</v>
      </c>
      <c r="T171" s="18">
        <v>41859.57916666667</v>
      </c>
    </row>
    <row r="172" spans="1:20" ht="60" customHeight="1" x14ac:dyDescent="0.25">
      <c r="A172">
        <v>3317</v>
      </c>
      <c r="B172" s="9" t="s">
        <v>3317</v>
      </c>
      <c r="C172" s="3" t="s">
        <v>7427</v>
      </c>
      <c r="D172" s="7">
        <v>1050</v>
      </c>
      <c r="E172" s="5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8315</v>
      </c>
      <c r="R172" s="12" t="s">
        <v>8316</v>
      </c>
      <c r="S172" s="18">
        <v>42499.039629629624</v>
      </c>
      <c r="T172" s="18">
        <v>42529.039629629624</v>
      </c>
    </row>
    <row r="173" spans="1:20" ht="60" customHeight="1" x14ac:dyDescent="0.25">
      <c r="A173">
        <v>3320</v>
      </c>
      <c r="B173" s="9" t="s">
        <v>3320</v>
      </c>
      <c r="C173" s="3" t="s">
        <v>7430</v>
      </c>
      <c r="D173" s="7">
        <v>2500</v>
      </c>
      <c r="E173" s="5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8315</v>
      </c>
      <c r="R173" s="12" t="s">
        <v>8316</v>
      </c>
      <c r="S173" s="18">
        <v>42513.045798611114</v>
      </c>
      <c r="T173" s="18">
        <v>42543.045798611114</v>
      </c>
    </row>
    <row r="174" spans="1:20" ht="60" customHeight="1" x14ac:dyDescent="0.25">
      <c r="A174">
        <v>3321</v>
      </c>
      <c r="B174" s="9" t="s">
        <v>3321</v>
      </c>
      <c r="C174" s="3" t="s">
        <v>7431</v>
      </c>
      <c r="D174" s="7">
        <v>500</v>
      </c>
      <c r="E174" s="5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8315</v>
      </c>
      <c r="R174" s="12" t="s">
        <v>8316</v>
      </c>
      <c r="S174" s="18">
        <v>41914.100289351853</v>
      </c>
      <c r="T174" s="18">
        <v>41928.165972222225</v>
      </c>
    </row>
    <row r="175" spans="1:20" ht="60" customHeight="1" x14ac:dyDescent="0.25">
      <c r="A175">
        <v>3322</v>
      </c>
      <c r="B175" s="9" t="s">
        <v>3322</v>
      </c>
      <c r="C175" s="3" t="s">
        <v>7432</v>
      </c>
      <c r="D175" s="7">
        <v>3300</v>
      </c>
      <c r="E175" s="5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8315</v>
      </c>
      <c r="R175" s="12" t="s">
        <v>8316</v>
      </c>
      <c r="S175" s="18">
        <v>42521.010370370372</v>
      </c>
      <c r="T175" s="18">
        <v>42543.163194444445</v>
      </c>
    </row>
    <row r="176" spans="1:20" ht="60" customHeight="1" x14ac:dyDescent="0.25">
      <c r="A176">
        <v>3326</v>
      </c>
      <c r="B176" s="9" t="s">
        <v>3326</v>
      </c>
      <c r="C176" s="3" t="s">
        <v>7436</v>
      </c>
      <c r="D176" s="7">
        <v>8000</v>
      </c>
      <c r="E176" s="5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8315</v>
      </c>
      <c r="R176" s="12" t="s">
        <v>8316</v>
      </c>
      <c r="S176" s="18">
        <v>42041.714178240742</v>
      </c>
      <c r="T176" s="18">
        <v>42071.67251157407</v>
      </c>
    </row>
    <row r="177" spans="1:20" ht="60" customHeight="1" x14ac:dyDescent="0.25">
      <c r="A177">
        <v>3328</v>
      </c>
      <c r="B177" s="9" t="s">
        <v>3328</v>
      </c>
      <c r="C177" s="3" t="s">
        <v>7438</v>
      </c>
      <c r="D177" s="7">
        <v>1800</v>
      </c>
      <c r="E177" s="5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8315</v>
      </c>
      <c r="R177" s="12" t="s">
        <v>8316</v>
      </c>
      <c r="S177" s="18">
        <v>41822.57503472222</v>
      </c>
      <c r="T177" s="18">
        <v>41825.041666666664</v>
      </c>
    </row>
    <row r="178" spans="1:20" ht="60" customHeight="1" x14ac:dyDescent="0.25">
      <c r="A178">
        <v>3331</v>
      </c>
      <c r="B178" s="9" t="s">
        <v>3331</v>
      </c>
      <c r="C178" s="3" t="s">
        <v>7441</v>
      </c>
      <c r="D178" s="7">
        <v>5000</v>
      </c>
      <c r="E178" s="5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8315</v>
      </c>
      <c r="R178" s="12" t="s">
        <v>8316</v>
      </c>
      <c r="S178" s="18">
        <v>42248.697754629626</v>
      </c>
      <c r="T178" s="18">
        <v>42283.697754629626</v>
      </c>
    </row>
    <row r="179" spans="1:20" ht="60" customHeight="1" x14ac:dyDescent="0.25">
      <c r="A179">
        <v>3332</v>
      </c>
      <c r="B179" s="9" t="s">
        <v>3332</v>
      </c>
      <c r="C179" s="3" t="s">
        <v>7442</v>
      </c>
      <c r="D179" s="7">
        <v>6000</v>
      </c>
      <c r="E179" s="5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8315</v>
      </c>
      <c r="R179" s="12" t="s">
        <v>8316</v>
      </c>
      <c r="S179" s="18">
        <v>41809.860300925924</v>
      </c>
      <c r="T179" s="18">
        <v>41839.860300925924</v>
      </c>
    </row>
    <row r="180" spans="1:20" ht="60" customHeight="1" x14ac:dyDescent="0.25">
      <c r="A180">
        <v>3333</v>
      </c>
      <c r="B180" s="9" t="s">
        <v>3333</v>
      </c>
      <c r="C180" s="3" t="s">
        <v>7443</v>
      </c>
      <c r="D180" s="7">
        <v>3500</v>
      </c>
      <c r="E180" s="5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8315</v>
      </c>
      <c r="R180" s="12" t="s">
        <v>8316</v>
      </c>
      <c r="S180" s="18">
        <v>42148.676851851851</v>
      </c>
      <c r="T180" s="18">
        <v>42170.676851851851</v>
      </c>
    </row>
    <row r="181" spans="1:20" ht="60" customHeight="1" x14ac:dyDescent="0.25">
      <c r="A181">
        <v>3334</v>
      </c>
      <c r="B181" s="9" t="s">
        <v>3334</v>
      </c>
      <c r="C181" s="3" t="s">
        <v>7444</v>
      </c>
      <c r="D181" s="7">
        <v>3871</v>
      </c>
      <c r="E181" s="5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8315</v>
      </c>
      <c r="R181" s="12" t="s">
        <v>8316</v>
      </c>
      <c r="S181" s="18">
        <v>42185.521087962959</v>
      </c>
      <c r="T181" s="18">
        <v>42215.521087962959</v>
      </c>
    </row>
    <row r="182" spans="1:20" ht="60" customHeight="1" x14ac:dyDescent="0.25">
      <c r="A182">
        <v>3338</v>
      </c>
      <c r="B182" s="9" t="s">
        <v>3338</v>
      </c>
      <c r="C182" s="3" t="s">
        <v>7448</v>
      </c>
      <c r="D182" s="7">
        <v>15000</v>
      </c>
      <c r="E182" s="5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8315</v>
      </c>
      <c r="R182" s="12" t="s">
        <v>8316</v>
      </c>
      <c r="S182" s="18">
        <v>42769.574999999997</v>
      </c>
      <c r="T182" s="18">
        <v>42790.574999999997</v>
      </c>
    </row>
    <row r="183" spans="1:20" ht="60" customHeight="1" x14ac:dyDescent="0.25">
      <c r="A183">
        <v>3339</v>
      </c>
      <c r="B183" s="9" t="s">
        <v>3339</v>
      </c>
      <c r="C183" s="3" t="s">
        <v>7449</v>
      </c>
      <c r="D183" s="7">
        <v>8000</v>
      </c>
      <c r="E183" s="5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8315</v>
      </c>
      <c r="R183" s="12" t="s">
        <v>8316</v>
      </c>
      <c r="S183" s="18">
        <v>42549.665717592594</v>
      </c>
      <c r="T183" s="18">
        <v>42579.665717592594</v>
      </c>
    </row>
    <row r="184" spans="1:20" ht="60" customHeight="1" x14ac:dyDescent="0.25">
      <c r="A184">
        <v>3340</v>
      </c>
      <c r="B184" s="9" t="s">
        <v>3340</v>
      </c>
      <c r="C184" s="3" t="s">
        <v>7450</v>
      </c>
      <c r="D184" s="7">
        <v>3000</v>
      </c>
      <c r="E184" s="5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8315</v>
      </c>
      <c r="R184" s="12" t="s">
        <v>8316</v>
      </c>
      <c r="S184" s="18">
        <v>42685.974004629628</v>
      </c>
      <c r="T184" s="18">
        <v>42710.974004629628</v>
      </c>
    </row>
    <row r="185" spans="1:20" ht="60" customHeight="1" x14ac:dyDescent="0.25">
      <c r="A185">
        <v>3342</v>
      </c>
      <c r="B185" s="9" t="s">
        <v>3342</v>
      </c>
      <c r="C185" s="3" t="s">
        <v>7452</v>
      </c>
      <c r="D185" s="7">
        <v>6000</v>
      </c>
      <c r="E185" s="5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8315</v>
      </c>
      <c r="R185" s="12" t="s">
        <v>8316</v>
      </c>
      <c r="S185" s="18">
        <v>42062.296412037031</v>
      </c>
      <c r="T185" s="18">
        <v>42095.207638888889</v>
      </c>
    </row>
    <row r="186" spans="1:20" ht="60" customHeight="1" x14ac:dyDescent="0.25">
      <c r="A186">
        <v>3344</v>
      </c>
      <c r="B186" s="9" t="s">
        <v>3344</v>
      </c>
      <c r="C186" s="3" t="s">
        <v>7454</v>
      </c>
      <c r="D186" s="7">
        <v>4500</v>
      </c>
      <c r="E186" s="5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8315</v>
      </c>
      <c r="R186" s="12" t="s">
        <v>8316</v>
      </c>
      <c r="S186" s="18">
        <v>41851.200150462959</v>
      </c>
      <c r="T186" s="18">
        <v>41881.200150462959</v>
      </c>
    </row>
    <row r="187" spans="1:20" ht="60" customHeight="1" x14ac:dyDescent="0.25">
      <c r="A187">
        <v>3345</v>
      </c>
      <c r="B187" s="9" t="s">
        <v>3345</v>
      </c>
      <c r="C187" s="3" t="s">
        <v>7455</v>
      </c>
      <c r="D187" s="7">
        <v>500</v>
      </c>
      <c r="E187" s="5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8315</v>
      </c>
      <c r="R187" s="12" t="s">
        <v>8316</v>
      </c>
      <c r="S187" s="18">
        <v>42053.106111111112</v>
      </c>
      <c r="T187" s="18">
        <v>42112.025694444441</v>
      </c>
    </row>
    <row r="188" spans="1:20" ht="60" customHeight="1" x14ac:dyDescent="0.25">
      <c r="A188">
        <v>3346</v>
      </c>
      <c r="B188" s="9" t="s">
        <v>3346</v>
      </c>
      <c r="C188" s="3" t="s">
        <v>7456</v>
      </c>
      <c r="D188" s="7">
        <v>1500</v>
      </c>
      <c r="E188" s="5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8315</v>
      </c>
      <c r="R188" s="12" t="s">
        <v>8316</v>
      </c>
      <c r="S188" s="18">
        <v>42054.024421296301</v>
      </c>
      <c r="T188" s="18">
        <v>42061.024421296301</v>
      </c>
    </row>
    <row r="189" spans="1:20" ht="60" customHeight="1" x14ac:dyDescent="0.25">
      <c r="A189">
        <v>3348</v>
      </c>
      <c r="B189" s="9" t="s">
        <v>3266</v>
      </c>
      <c r="C189" s="3" t="s">
        <v>7458</v>
      </c>
      <c r="D189" s="7">
        <v>5500</v>
      </c>
      <c r="E189" s="5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8315</v>
      </c>
      <c r="R189" s="12" t="s">
        <v>8316</v>
      </c>
      <c r="S189" s="18">
        <v>42466.558796296296</v>
      </c>
      <c r="T189" s="18">
        <v>42490.165972222225</v>
      </c>
    </row>
    <row r="190" spans="1:20" ht="60" customHeight="1" x14ac:dyDescent="0.25">
      <c r="A190">
        <v>3349</v>
      </c>
      <c r="B190" s="9" t="s">
        <v>3348</v>
      </c>
      <c r="C190" s="3" t="s">
        <v>7459</v>
      </c>
      <c r="D190" s="7">
        <v>1000</v>
      </c>
      <c r="E190" s="5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8315</v>
      </c>
      <c r="R190" s="12" t="s">
        <v>8316</v>
      </c>
      <c r="S190" s="18">
        <v>42513.110787037032</v>
      </c>
      <c r="T190" s="18">
        <v>42534.708333333328</v>
      </c>
    </row>
    <row r="191" spans="1:20" ht="60" customHeight="1" x14ac:dyDescent="0.25">
      <c r="A191">
        <v>3354</v>
      </c>
      <c r="B191" s="9" t="s">
        <v>3353</v>
      </c>
      <c r="C191" s="3" t="s">
        <v>7464</v>
      </c>
      <c r="D191" s="7">
        <v>3000</v>
      </c>
      <c r="E191" s="5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8315</v>
      </c>
      <c r="R191" s="12" t="s">
        <v>8316</v>
      </c>
      <c r="S191" s="18">
        <v>42270.7269212963</v>
      </c>
      <c r="T191" s="18">
        <v>42306.167361111111</v>
      </c>
    </row>
    <row r="192" spans="1:20" ht="60" customHeight="1" x14ac:dyDescent="0.25">
      <c r="A192">
        <v>3358</v>
      </c>
      <c r="B192" s="9" t="s">
        <v>3357</v>
      </c>
      <c r="C192" s="3" t="s">
        <v>7468</v>
      </c>
      <c r="D192" s="7">
        <v>10000</v>
      </c>
      <c r="E192" s="5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8315</v>
      </c>
      <c r="R192" s="12" t="s">
        <v>8316</v>
      </c>
      <c r="S192" s="18">
        <v>41932.311099537037</v>
      </c>
      <c r="T192" s="18">
        <v>41962.352766203709</v>
      </c>
    </row>
    <row r="193" spans="1:20" ht="60" customHeight="1" x14ac:dyDescent="0.25">
      <c r="A193">
        <v>3359</v>
      </c>
      <c r="B193" s="9" t="s">
        <v>3358</v>
      </c>
      <c r="C193" s="3" t="s">
        <v>7469</v>
      </c>
      <c r="D193" s="7">
        <v>4000</v>
      </c>
      <c r="E193" s="5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8315</v>
      </c>
      <c r="R193" s="12" t="s">
        <v>8316</v>
      </c>
      <c r="S193" s="18">
        <v>42746.057106481487</v>
      </c>
      <c r="T193" s="18">
        <v>42791.057106481487</v>
      </c>
    </row>
    <row r="194" spans="1:20" ht="60" customHeight="1" x14ac:dyDescent="0.25">
      <c r="A194">
        <v>3361</v>
      </c>
      <c r="B194" s="9" t="s">
        <v>3360</v>
      </c>
      <c r="C194" s="3" t="s">
        <v>7471</v>
      </c>
      <c r="D194" s="7">
        <v>5000</v>
      </c>
      <c r="E194" s="5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8315</v>
      </c>
      <c r="R194" s="12" t="s">
        <v>8316</v>
      </c>
      <c r="S194" s="18">
        <v>41866.025347222225</v>
      </c>
      <c r="T194" s="18">
        <v>41883.665972222225</v>
      </c>
    </row>
    <row r="195" spans="1:20" ht="60" customHeight="1" x14ac:dyDescent="0.25">
      <c r="A195">
        <v>3362</v>
      </c>
      <c r="B195" s="9" t="s">
        <v>3361</v>
      </c>
      <c r="C195" s="3" t="s">
        <v>7472</v>
      </c>
      <c r="D195" s="7">
        <v>500</v>
      </c>
      <c r="E195" s="5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8315</v>
      </c>
      <c r="R195" s="12" t="s">
        <v>8316</v>
      </c>
      <c r="S195" s="18">
        <v>42056.091631944444</v>
      </c>
      <c r="T195" s="18">
        <v>42070.204861111109</v>
      </c>
    </row>
    <row r="196" spans="1:20" ht="60" customHeight="1" x14ac:dyDescent="0.25">
      <c r="A196">
        <v>3363</v>
      </c>
      <c r="B196" s="9" t="s">
        <v>3362</v>
      </c>
      <c r="C196" s="3" t="s">
        <v>7473</v>
      </c>
      <c r="D196" s="7">
        <v>7750</v>
      </c>
      <c r="E196" s="5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8315</v>
      </c>
      <c r="R196" s="12" t="s">
        <v>8316</v>
      </c>
      <c r="S196" s="18">
        <v>41851.771354166667</v>
      </c>
      <c r="T196" s="18">
        <v>41870.666666666664</v>
      </c>
    </row>
    <row r="197" spans="1:20" ht="60" customHeight="1" x14ac:dyDescent="0.25">
      <c r="A197">
        <v>3365</v>
      </c>
      <c r="B197" s="9" t="s">
        <v>3364</v>
      </c>
      <c r="C197" s="3" t="s">
        <v>7475</v>
      </c>
      <c r="D197" s="7">
        <v>2500</v>
      </c>
      <c r="E197" s="5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8315</v>
      </c>
      <c r="R197" s="12" t="s">
        <v>8316</v>
      </c>
      <c r="S197" s="18">
        <v>42321.101759259262</v>
      </c>
      <c r="T197" s="18">
        <v>42351.101759259262</v>
      </c>
    </row>
    <row r="198" spans="1:20" ht="60" customHeight="1" x14ac:dyDescent="0.25">
      <c r="A198">
        <v>3366</v>
      </c>
      <c r="B198" s="9" t="s">
        <v>3365</v>
      </c>
      <c r="C198" s="3" t="s">
        <v>7476</v>
      </c>
      <c r="D198" s="7">
        <v>500</v>
      </c>
      <c r="E198" s="5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8315</v>
      </c>
      <c r="R198" s="12" t="s">
        <v>8316</v>
      </c>
      <c r="S198" s="18">
        <v>42107.067557870367</v>
      </c>
      <c r="T198" s="18">
        <v>42137.067557870367</v>
      </c>
    </row>
    <row r="199" spans="1:20" ht="60" customHeight="1" x14ac:dyDescent="0.25">
      <c r="A199">
        <v>3368</v>
      </c>
      <c r="B199" s="9" t="s">
        <v>3367</v>
      </c>
      <c r="C199" s="3" t="s">
        <v>7478</v>
      </c>
      <c r="D199" s="7">
        <v>1000</v>
      </c>
      <c r="E199" s="5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8315</v>
      </c>
      <c r="R199" s="12" t="s">
        <v>8316</v>
      </c>
      <c r="S199" s="18">
        <v>41969.199756944443</v>
      </c>
      <c r="T199" s="18">
        <v>42005.208333333328</v>
      </c>
    </row>
    <row r="200" spans="1:20" ht="60" customHeight="1" x14ac:dyDescent="0.25">
      <c r="A200">
        <v>3370</v>
      </c>
      <c r="B200" s="9" t="s">
        <v>3369</v>
      </c>
      <c r="C200" s="3" t="s">
        <v>7480</v>
      </c>
      <c r="D200" s="7">
        <v>1500</v>
      </c>
      <c r="E200" s="5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8315</v>
      </c>
      <c r="R200" s="12" t="s">
        <v>8316</v>
      </c>
      <c r="S200" s="18">
        <v>42690.334317129629</v>
      </c>
      <c r="T200" s="18">
        <v>42721.333333333328</v>
      </c>
    </row>
    <row r="201" spans="1:20" ht="60" customHeight="1" x14ac:dyDescent="0.25">
      <c r="A201">
        <v>3371</v>
      </c>
      <c r="B201" s="9" t="s">
        <v>3370</v>
      </c>
      <c r="C201" s="3" t="s">
        <v>7481</v>
      </c>
      <c r="D201" s="7">
        <v>200</v>
      </c>
      <c r="E201" s="5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8315</v>
      </c>
      <c r="R201" s="12" t="s">
        <v>8316</v>
      </c>
      <c r="S201" s="18">
        <v>42312.874594907407</v>
      </c>
      <c r="T201" s="18">
        <v>42340.874594907407</v>
      </c>
    </row>
    <row r="202" spans="1:20" ht="60" customHeight="1" x14ac:dyDescent="0.25">
      <c r="A202">
        <v>3372</v>
      </c>
      <c r="B202" s="9" t="s">
        <v>3371</v>
      </c>
      <c r="C202" s="3" t="s">
        <v>7482</v>
      </c>
      <c r="D202" s="7">
        <v>1000</v>
      </c>
      <c r="E202" s="5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8315</v>
      </c>
      <c r="R202" s="12" t="s">
        <v>8316</v>
      </c>
      <c r="S202" s="18">
        <v>41855.548101851848</v>
      </c>
      <c r="T202" s="18">
        <v>41876.207638888889</v>
      </c>
    </row>
    <row r="203" spans="1:20" ht="60" customHeight="1" x14ac:dyDescent="0.25">
      <c r="A203">
        <v>3376</v>
      </c>
      <c r="B203" s="9" t="s">
        <v>3375</v>
      </c>
      <c r="C203" s="3" t="s">
        <v>7486</v>
      </c>
      <c r="D203" s="7">
        <v>8000</v>
      </c>
      <c r="E203" s="5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8315</v>
      </c>
      <c r="R203" s="12" t="s">
        <v>8316</v>
      </c>
      <c r="S203" s="18">
        <v>42059.701319444444</v>
      </c>
      <c r="T203" s="18">
        <v>42119.659652777773</v>
      </c>
    </row>
    <row r="204" spans="1:20" ht="60" customHeight="1" x14ac:dyDescent="0.25">
      <c r="A204">
        <v>3380</v>
      </c>
      <c r="B204" s="9" t="s">
        <v>3379</v>
      </c>
      <c r="C204" s="3" t="s">
        <v>7490</v>
      </c>
      <c r="D204" s="7">
        <v>3000</v>
      </c>
      <c r="E204" s="5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8315</v>
      </c>
      <c r="R204" s="12" t="s">
        <v>8316</v>
      </c>
      <c r="S204" s="18">
        <v>41937.95344907407</v>
      </c>
      <c r="T204" s="18">
        <v>41972.995115740734</v>
      </c>
    </row>
    <row r="205" spans="1:20" ht="60" customHeight="1" x14ac:dyDescent="0.25">
      <c r="A205">
        <v>3381</v>
      </c>
      <c r="B205" s="9" t="s">
        <v>3380</v>
      </c>
      <c r="C205" s="3" t="s">
        <v>7491</v>
      </c>
      <c r="D205" s="7">
        <v>4000</v>
      </c>
      <c r="E205" s="5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8315</v>
      </c>
      <c r="R205" s="12" t="s">
        <v>8316</v>
      </c>
      <c r="S205" s="18">
        <v>42044.184988425928</v>
      </c>
      <c r="T205" s="18">
        <v>42074.143321759257</v>
      </c>
    </row>
    <row r="206" spans="1:20" ht="60" customHeight="1" x14ac:dyDescent="0.25">
      <c r="A206">
        <v>3383</v>
      </c>
      <c r="B206" s="9" t="s">
        <v>3382</v>
      </c>
      <c r="C206" s="3" t="s">
        <v>7493</v>
      </c>
      <c r="D206" s="7">
        <v>1750</v>
      </c>
      <c r="E206" s="5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8315</v>
      </c>
      <c r="R206" s="12" t="s">
        <v>8316</v>
      </c>
      <c r="S206" s="18">
        <v>42524.782638888893</v>
      </c>
      <c r="T206" s="18">
        <v>42544.782638888893</v>
      </c>
    </row>
    <row r="207" spans="1:20" ht="60" customHeight="1" x14ac:dyDescent="0.25">
      <c r="A207">
        <v>3384</v>
      </c>
      <c r="B207" s="9" t="s">
        <v>3383</v>
      </c>
      <c r="C207" s="3" t="s">
        <v>7494</v>
      </c>
      <c r="D207" s="7">
        <v>6000</v>
      </c>
      <c r="E207" s="5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8315</v>
      </c>
      <c r="R207" s="12" t="s">
        <v>8316</v>
      </c>
      <c r="S207" s="18">
        <v>42292.087592592594</v>
      </c>
      <c r="T207" s="18">
        <v>42329.125</v>
      </c>
    </row>
    <row r="208" spans="1:20" ht="60" customHeight="1" x14ac:dyDescent="0.25">
      <c r="A208">
        <v>3385</v>
      </c>
      <c r="B208" s="9" t="s">
        <v>3384</v>
      </c>
      <c r="C208" s="3" t="s">
        <v>7495</v>
      </c>
      <c r="D208" s="7">
        <v>2000</v>
      </c>
      <c r="E208" s="5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8315</v>
      </c>
      <c r="R208" s="12" t="s">
        <v>8316</v>
      </c>
      <c r="S208" s="18">
        <v>41953.8675</v>
      </c>
      <c r="T208" s="18">
        <v>41983.8675</v>
      </c>
    </row>
    <row r="209" spans="1:20" ht="60" customHeight="1" x14ac:dyDescent="0.25">
      <c r="A209">
        <v>3386</v>
      </c>
      <c r="B209" s="9" t="s">
        <v>3385</v>
      </c>
      <c r="C209" s="3" t="s">
        <v>7496</v>
      </c>
      <c r="D209" s="7">
        <v>2000</v>
      </c>
      <c r="E209" s="5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8315</v>
      </c>
      <c r="R209" s="12" t="s">
        <v>8316</v>
      </c>
      <c r="S209" s="18">
        <v>41946.644745370373</v>
      </c>
      <c r="T209" s="18">
        <v>41976.644745370373</v>
      </c>
    </row>
    <row r="210" spans="1:20" ht="60" customHeight="1" x14ac:dyDescent="0.25">
      <c r="A210">
        <v>3387</v>
      </c>
      <c r="B210" s="9" t="s">
        <v>3386</v>
      </c>
      <c r="C210" s="3" t="s">
        <v>7497</v>
      </c>
      <c r="D210" s="7">
        <v>3000</v>
      </c>
      <c r="E210" s="5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8315</v>
      </c>
      <c r="R210" s="12" t="s">
        <v>8316</v>
      </c>
      <c r="S210" s="18">
        <v>41947.762592592589</v>
      </c>
      <c r="T210" s="18">
        <v>41987.762592592597</v>
      </c>
    </row>
    <row r="211" spans="1:20" ht="60" customHeight="1" x14ac:dyDescent="0.25">
      <c r="A211">
        <v>3389</v>
      </c>
      <c r="B211" s="9" t="s">
        <v>3388</v>
      </c>
      <c r="C211" s="3" t="s">
        <v>7499</v>
      </c>
      <c r="D211" s="7">
        <v>10000</v>
      </c>
      <c r="E211" s="5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8315</v>
      </c>
      <c r="R211" s="12" t="s">
        <v>8316</v>
      </c>
      <c r="S211" s="18">
        <v>42494.563449074078</v>
      </c>
      <c r="T211" s="18">
        <v>42524.563449074078</v>
      </c>
    </row>
    <row r="212" spans="1:20" ht="60" customHeight="1" x14ac:dyDescent="0.25">
      <c r="A212">
        <v>3390</v>
      </c>
      <c r="B212" s="9" t="s">
        <v>3389</v>
      </c>
      <c r="C212" s="3" t="s">
        <v>7500</v>
      </c>
      <c r="D212" s="7">
        <v>1500</v>
      </c>
      <c r="E212" s="5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8315</v>
      </c>
      <c r="R212" s="12" t="s">
        <v>8316</v>
      </c>
      <c r="S212" s="18">
        <v>41815.774826388886</v>
      </c>
      <c r="T212" s="18">
        <v>41830.774826388886</v>
      </c>
    </row>
    <row r="213" spans="1:20" ht="60" customHeight="1" x14ac:dyDescent="0.25">
      <c r="A213">
        <v>3391</v>
      </c>
      <c r="B213" s="9" t="s">
        <v>3390</v>
      </c>
      <c r="C213" s="3" t="s">
        <v>7501</v>
      </c>
      <c r="D213" s="7">
        <v>500</v>
      </c>
      <c r="E213" s="5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8315</v>
      </c>
      <c r="R213" s="12" t="s">
        <v>8316</v>
      </c>
      <c r="S213" s="18">
        <v>41830.545694444445</v>
      </c>
      <c r="T213" s="18">
        <v>41859.936111111114</v>
      </c>
    </row>
    <row r="214" spans="1:20" ht="60" customHeight="1" x14ac:dyDescent="0.25">
      <c r="A214">
        <v>3393</v>
      </c>
      <c r="B214" s="9" t="s">
        <v>3392</v>
      </c>
      <c r="C214" s="3" t="s">
        <v>7503</v>
      </c>
      <c r="D214" s="7">
        <v>1500</v>
      </c>
      <c r="E214" s="5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8315</v>
      </c>
      <c r="R214" s="12" t="s">
        <v>8316</v>
      </c>
      <c r="S214" s="18">
        <v>41923.921643518523</v>
      </c>
      <c r="T214" s="18">
        <v>41949.031944444447</v>
      </c>
    </row>
    <row r="215" spans="1:20" ht="60" customHeight="1" x14ac:dyDescent="0.25">
      <c r="A215">
        <v>3396</v>
      </c>
      <c r="B215" s="9" t="s">
        <v>3395</v>
      </c>
      <c r="C215" s="3" t="s">
        <v>7506</v>
      </c>
      <c r="D215" s="7">
        <v>1500</v>
      </c>
      <c r="E215" s="5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8315</v>
      </c>
      <c r="R215" s="12" t="s">
        <v>8316</v>
      </c>
      <c r="S215" s="18">
        <v>41764.44663194444</v>
      </c>
      <c r="T215" s="18">
        <v>41791.165972222225</v>
      </c>
    </row>
    <row r="216" spans="1:20" ht="60" customHeight="1" x14ac:dyDescent="0.25">
      <c r="A216">
        <v>3398</v>
      </c>
      <c r="B216" s="9" t="s">
        <v>3397</v>
      </c>
      <c r="C216" s="3" t="s">
        <v>7508</v>
      </c>
      <c r="D216" s="7">
        <v>4000</v>
      </c>
      <c r="E216" s="5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8315</v>
      </c>
      <c r="R216" s="12" t="s">
        <v>8316</v>
      </c>
      <c r="S216" s="18">
        <v>41941.75203703704</v>
      </c>
      <c r="T216" s="18">
        <v>41964.708333333328</v>
      </c>
    </row>
    <row r="217" spans="1:20" ht="60" customHeight="1" x14ac:dyDescent="0.25">
      <c r="A217">
        <v>3400</v>
      </c>
      <c r="B217" s="9" t="s">
        <v>3399</v>
      </c>
      <c r="C217" s="3" t="s">
        <v>7510</v>
      </c>
      <c r="D217" s="7">
        <v>10000</v>
      </c>
      <c r="E217" s="5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8315</v>
      </c>
      <c r="R217" s="12" t="s">
        <v>8316</v>
      </c>
      <c r="S217" s="18">
        <v>41834.953865740739</v>
      </c>
      <c r="T217" s="18">
        <v>41879.953865740739</v>
      </c>
    </row>
    <row r="218" spans="1:20" ht="60" customHeight="1" x14ac:dyDescent="0.25">
      <c r="A218">
        <v>3402</v>
      </c>
      <c r="B218" s="9" t="s">
        <v>3401</v>
      </c>
      <c r="C218" s="3" t="s">
        <v>7512</v>
      </c>
      <c r="D218" s="7">
        <v>15000</v>
      </c>
      <c r="E218" s="5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8315</v>
      </c>
      <c r="R218" s="12" t="s">
        <v>8316</v>
      </c>
      <c r="S218" s="18">
        <v>42290.61855324074</v>
      </c>
      <c r="T218" s="18">
        <v>42320.104861111111</v>
      </c>
    </row>
    <row r="219" spans="1:20" ht="60" customHeight="1" x14ac:dyDescent="0.25">
      <c r="A219">
        <v>3404</v>
      </c>
      <c r="B219" s="9" t="s">
        <v>3403</v>
      </c>
      <c r="C219" s="3" t="s">
        <v>7514</v>
      </c>
      <c r="D219" s="7">
        <v>500</v>
      </c>
      <c r="E219" s="5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8315</v>
      </c>
      <c r="R219" s="12" t="s">
        <v>8316</v>
      </c>
      <c r="S219" s="18">
        <v>42152.503495370373</v>
      </c>
      <c r="T219" s="18">
        <v>42172.503495370373</v>
      </c>
    </row>
    <row r="220" spans="1:20" ht="60" customHeight="1" x14ac:dyDescent="0.25">
      <c r="A220">
        <v>3406</v>
      </c>
      <c r="B220" s="9" t="s">
        <v>3405</v>
      </c>
      <c r="C220" s="3" t="s">
        <v>7516</v>
      </c>
      <c r="D220" s="7">
        <v>10000</v>
      </c>
      <c r="E220" s="5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8315</v>
      </c>
      <c r="R220" s="12" t="s">
        <v>8316</v>
      </c>
      <c r="S220" s="18">
        <v>41791.492777777778</v>
      </c>
      <c r="T220" s="18">
        <v>41836.492777777778</v>
      </c>
    </row>
    <row r="221" spans="1:20" ht="60" customHeight="1" x14ac:dyDescent="0.25">
      <c r="A221">
        <v>3408</v>
      </c>
      <c r="B221" s="9" t="s">
        <v>3407</v>
      </c>
      <c r="C221" s="3" t="s">
        <v>7518</v>
      </c>
      <c r="D221" s="7">
        <v>500</v>
      </c>
      <c r="E221" s="5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8315</v>
      </c>
      <c r="R221" s="12" t="s">
        <v>8316</v>
      </c>
      <c r="S221" s="18">
        <v>41808.991944444446</v>
      </c>
      <c r="T221" s="18">
        <v>41838.991944444446</v>
      </c>
    </row>
    <row r="222" spans="1:20" ht="60" customHeight="1" x14ac:dyDescent="0.25">
      <c r="A222">
        <v>3410</v>
      </c>
      <c r="B222" s="9" t="s">
        <v>3409</v>
      </c>
      <c r="C222" s="3" t="s">
        <v>7520</v>
      </c>
      <c r="D222" s="7">
        <v>3000</v>
      </c>
      <c r="E222" s="5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8315</v>
      </c>
      <c r="R222" s="12" t="s">
        <v>8316</v>
      </c>
      <c r="S222" s="18">
        <v>42500.041550925926</v>
      </c>
      <c r="T222" s="18">
        <v>42527.291666666672</v>
      </c>
    </row>
    <row r="223" spans="1:20" ht="60" customHeight="1" x14ac:dyDescent="0.25">
      <c r="A223">
        <v>3411</v>
      </c>
      <c r="B223" s="9" t="s">
        <v>3410</v>
      </c>
      <c r="C223" s="3" t="s">
        <v>7521</v>
      </c>
      <c r="D223" s="7">
        <v>15000</v>
      </c>
      <c r="E223" s="5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8315</v>
      </c>
      <c r="R223" s="12" t="s">
        <v>8316</v>
      </c>
      <c r="S223" s="18">
        <v>42265.022824074069</v>
      </c>
      <c r="T223" s="18">
        <v>42285.022824074069</v>
      </c>
    </row>
    <row r="224" spans="1:20" ht="60" customHeight="1" x14ac:dyDescent="0.25">
      <c r="A224">
        <v>3413</v>
      </c>
      <c r="B224" s="9" t="s">
        <v>3412</v>
      </c>
      <c r="C224" s="3" t="s">
        <v>7523</v>
      </c>
      <c r="D224" s="7">
        <v>500</v>
      </c>
      <c r="E224" s="5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8315</v>
      </c>
      <c r="R224" s="12" t="s">
        <v>8316</v>
      </c>
      <c r="S224" s="18">
        <v>42053.733078703706</v>
      </c>
      <c r="T224" s="18">
        <v>42063.207638888889</v>
      </c>
    </row>
    <row r="225" spans="1:20" ht="60" customHeight="1" x14ac:dyDescent="0.25">
      <c r="A225">
        <v>3414</v>
      </c>
      <c r="B225" s="9" t="s">
        <v>3413</v>
      </c>
      <c r="C225" s="3" t="s">
        <v>7524</v>
      </c>
      <c r="D225" s="7">
        <v>3000</v>
      </c>
      <c r="E225" s="5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8315</v>
      </c>
      <c r="R225" s="12" t="s">
        <v>8316</v>
      </c>
      <c r="S225" s="18">
        <v>42675.832465277781</v>
      </c>
      <c r="T225" s="18">
        <v>42705.332638888889</v>
      </c>
    </row>
    <row r="226" spans="1:20" ht="60" customHeight="1" x14ac:dyDescent="0.25">
      <c r="A226">
        <v>3415</v>
      </c>
      <c r="B226" s="9" t="s">
        <v>3414</v>
      </c>
      <c r="C226" s="3" t="s">
        <v>7525</v>
      </c>
      <c r="D226" s="7">
        <v>200</v>
      </c>
      <c r="E226" s="5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8315</v>
      </c>
      <c r="R226" s="12" t="s">
        <v>8316</v>
      </c>
      <c r="S226" s="18">
        <v>42467.144166666665</v>
      </c>
      <c r="T226" s="18">
        <v>42477.979166666672</v>
      </c>
    </row>
    <row r="227" spans="1:20" ht="60" customHeight="1" x14ac:dyDescent="0.25">
      <c r="A227">
        <v>3417</v>
      </c>
      <c r="B227" s="9" t="s">
        <v>3416</v>
      </c>
      <c r="C227" s="3" t="s">
        <v>7527</v>
      </c>
      <c r="D227" s="7">
        <v>1700</v>
      </c>
      <c r="E227" s="5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8315</v>
      </c>
      <c r="R227" s="12" t="s">
        <v>8316</v>
      </c>
      <c r="S227" s="18">
        <v>41894.91375</v>
      </c>
      <c r="T227" s="18">
        <v>41938.029861111114</v>
      </c>
    </row>
    <row r="228" spans="1:20" ht="60" customHeight="1" x14ac:dyDescent="0.25">
      <c r="A228">
        <v>3418</v>
      </c>
      <c r="B228" s="9" t="s">
        <v>3417</v>
      </c>
      <c r="C228" s="3" t="s">
        <v>7528</v>
      </c>
      <c r="D228" s="7">
        <v>4000</v>
      </c>
      <c r="E228" s="5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8315</v>
      </c>
      <c r="R228" s="12" t="s">
        <v>8316</v>
      </c>
      <c r="S228" s="18">
        <v>41752.83457175926</v>
      </c>
      <c r="T228" s="18">
        <v>41782.83457175926</v>
      </c>
    </row>
    <row r="229" spans="1:20" ht="60" customHeight="1" x14ac:dyDescent="0.25">
      <c r="A229">
        <v>3421</v>
      </c>
      <c r="B229" s="9" t="s">
        <v>3420</v>
      </c>
      <c r="C229" s="3" t="s">
        <v>7531</v>
      </c>
      <c r="D229" s="7">
        <v>10000</v>
      </c>
      <c r="E229" s="5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8315</v>
      </c>
      <c r="R229" s="12" t="s">
        <v>8316</v>
      </c>
      <c r="S229" s="18">
        <v>42037.791238425925</v>
      </c>
      <c r="T229" s="18">
        <v>42067.791238425925</v>
      </c>
    </row>
    <row r="230" spans="1:20" ht="60" customHeight="1" x14ac:dyDescent="0.25">
      <c r="A230">
        <v>3423</v>
      </c>
      <c r="B230" s="9" t="s">
        <v>3422</v>
      </c>
      <c r="C230" s="3" t="s">
        <v>7533</v>
      </c>
      <c r="D230" s="7">
        <v>250</v>
      </c>
      <c r="E230" s="5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8315</v>
      </c>
      <c r="R230" s="12" t="s">
        <v>8316</v>
      </c>
      <c r="S230" s="18">
        <v>42088.911354166667</v>
      </c>
      <c r="T230" s="18">
        <v>42118.911354166667</v>
      </c>
    </row>
    <row r="231" spans="1:20" ht="60" customHeight="1" x14ac:dyDescent="0.25">
      <c r="A231">
        <v>3424</v>
      </c>
      <c r="B231" s="9" t="s">
        <v>3423</v>
      </c>
      <c r="C231" s="3" t="s">
        <v>7534</v>
      </c>
      <c r="D231" s="7">
        <v>6000</v>
      </c>
      <c r="E231" s="5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8315</v>
      </c>
      <c r="R231" s="12" t="s">
        <v>8316</v>
      </c>
      <c r="S231" s="18">
        <v>42018.676898148144</v>
      </c>
      <c r="T231" s="18">
        <v>42040.290972222225</v>
      </c>
    </row>
    <row r="232" spans="1:20" ht="60" customHeight="1" x14ac:dyDescent="0.25">
      <c r="A232">
        <v>3425</v>
      </c>
      <c r="B232" s="9" t="s">
        <v>3424</v>
      </c>
      <c r="C232" s="3" t="s">
        <v>7535</v>
      </c>
      <c r="D232" s="7">
        <v>30000</v>
      </c>
      <c r="E232" s="5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8315</v>
      </c>
      <c r="R232" s="12" t="s">
        <v>8316</v>
      </c>
      <c r="S232" s="18">
        <v>41884.617314814815</v>
      </c>
      <c r="T232" s="18">
        <v>41916.617314814815</v>
      </c>
    </row>
    <row r="233" spans="1:20" ht="60" customHeight="1" x14ac:dyDescent="0.25">
      <c r="A233">
        <v>3426</v>
      </c>
      <c r="B233" s="9" t="s">
        <v>3425</v>
      </c>
      <c r="C233" s="3" t="s">
        <v>7536</v>
      </c>
      <c r="D233" s="7">
        <v>3750</v>
      </c>
      <c r="E233" s="5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8315</v>
      </c>
      <c r="R233" s="12" t="s">
        <v>8316</v>
      </c>
      <c r="S233" s="18">
        <v>41884.056747685187</v>
      </c>
      <c r="T233" s="18">
        <v>41903.083333333336</v>
      </c>
    </row>
    <row r="234" spans="1:20" ht="60" customHeight="1" x14ac:dyDescent="0.25">
      <c r="A234">
        <v>3431</v>
      </c>
      <c r="B234" s="9" t="s">
        <v>3430</v>
      </c>
      <c r="C234" s="3" t="s">
        <v>7541</v>
      </c>
      <c r="D234" s="7">
        <v>2000</v>
      </c>
      <c r="E234" s="5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8315</v>
      </c>
      <c r="R234" s="12" t="s">
        <v>8316</v>
      </c>
      <c r="S234" s="18">
        <v>41839.730937500004</v>
      </c>
      <c r="T234" s="18">
        <v>41869.730937500004</v>
      </c>
    </row>
    <row r="235" spans="1:20" ht="60" customHeight="1" x14ac:dyDescent="0.25">
      <c r="A235">
        <v>3432</v>
      </c>
      <c r="B235" s="9" t="s">
        <v>3431</v>
      </c>
      <c r="C235" s="3" t="s">
        <v>7542</v>
      </c>
      <c r="D235" s="7">
        <v>2000</v>
      </c>
      <c r="E235" s="5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8315</v>
      </c>
      <c r="R235" s="12" t="s">
        <v>8316</v>
      </c>
      <c r="S235" s="18">
        <v>42380.581180555557</v>
      </c>
      <c r="T235" s="18">
        <v>42405.916666666672</v>
      </c>
    </row>
    <row r="236" spans="1:20" ht="60" customHeight="1" x14ac:dyDescent="0.25">
      <c r="A236">
        <v>3433</v>
      </c>
      <c r="B236" s="9" t="s">
        <v>3432</v>
      </c>
      <c r="C236" s="3" t="s">
        <v>7543</v>
      </c>
      <c r="D236" s="7">
        <v>9500</v>
      </c>
      <c r="E236" s="5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8315</v>
      </c>
      <c r="R236" s="12" t="s">
        <v>8316</v>
      </c>
      <c r="S236" s="18">
        <v>41776.063136574077</v>
      </c>
      <c r="T236" s="18">
        <v>41807.125</v>
      </c>
    </row>
    <row r="237" spans="1:20" ht="60" customHeight="1" x14ac:dyDescent="0.25">
      <c r="A237">
        <v>3434</v>
      </c>
      <c r="B237" s="9" t="s">
        <v>3433</v>
      </c>
      <c r="C237" s="3" t="s">
        <v>7544</v>
      </c>
      <c r="D237" s="7">
        <v>10000</v>
      </c>
      <c r="E237" s="5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8315</v>
      </c>
      <c r="R237" s="12" t="s">
        <v>8316</v>
      </c>
      <c r="S237" s="18">
        <v>41800.380428240744</v>
      </c>
      <c r="T237" s="18">
        <v>41830.380428240744</v>
      </c>
    </row>
    <row r="238" spans="1:20" ht="60" customHeight="1" x14ac:dyDescent="0.25">
      <c r="A238">
        <v>3435</v>
      </c>
      <c r="B238" s="9" t="s">
        <v>3434</v>
      </c>
      <c r="C238" s="3" t="s">
        <v>7545</v>
      </c>
      <c r="D238" s="7">
        <v>1000</v>
      </c>
      <c r="E238" s="5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8315</v>
      </c>
      <c r="R238" s="12" t="s">
        <v>8316</v>
      </c>
      <c r="S238" s="18">
        <v>42572.61681712963</v>
      </c>
      <c r="T238" s="18">
        <v>42589.125</v>
      </c>
    </row>
    <row r="239" spans="1:20" ht="60" customHeight="1" x14ac:dyDescent="0.25">
      <c r="A239">
        <v>3436</v>
      </c>
      <c r="B239" s="9" t="s">
        <v>3435</v>
      </c>
      <c r="C239" s="3" t="s">
        <v>7546</v>
      </c>
      <c r="D239" s="7">
        <v>5000</v>
      </c>
      <c r="E239" s="5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8315</v>
      </c>
      <c r="R239" s="12" t="s">
        <v>8316</v>
      </c>
      <c r="S239" s="18">
        <v>41851.541585648149</v>
      </c>
      <c r="T239" s="18">
        <v>41872.686111111114</v>
      </c>
    </row>
    <row r="240" spans="1:20" ht="60" customHeight="1" x14ac:dyDescent="0.25">
      <c r="A240">
        <v>3437</v>
      </c>
      <c r="B240" s="9" t="s">
        <v>3436</v>
      </c>
      <c r="C240" s="3" t="s">
        <v>7547</v>
      </c>
      <c r="D240" s="7">
        <v>3000</v>
      </c>
      <c r="E240" s="5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8315</v>
      </c>
      <c r="R240" s="12" t="s">
        <v>8316</v>
      </c>
      <c r="S240" s="18">
        <v>42205.710879629631</v>
      </c>
      <c r="T240" s="18">
        <v>42235.710879629631</v>
      </c>
    </row>
    <row r="241" spans="1:20" ht="60" customHeight="1" x14ac:dyDescent="0.25">
      <c r="A241">
        <v>3439</v>
      </c>
      <c r="B241" s="9" t="s">
        <v>3438</v>
      </c>
      <c r="C241" s="3" t="s">
        <v>7549</v>
      </c>
      <c r="D241" s="7">
        <v>1200</v>
      </c>
      <c r="E241" s="5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8315</v>
      </c>
      <c r="R241" s="12" t="s">
        <v>8316</v>
      </c>
      <c r="S241" s="18">
        <v>42374.911226851851</v>
      </c>
      <c r="T241" s="18">
        <v>42388.207638888889</v>
      </c>
    </row>
    <row r="242" spans="1:20" ht="60" customHeight="1" x14ac:dyDescent="0.25">
      <c r="A242">
        <v>3440</v>
      </c>
      <c r="B242" s="9" t="s">
        <v>3439</v>
      </c>
      <c r="C242" s="3" t="s">
        <v>7550</v>
      </c>
      <c r="D242" s="7">
        <v>5000</v>
      </c>
      <c r="E242" s="5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8315</v>
      </c>
      <c r="R242" s="12" t="s">
        <v>8316</v>
      </c>
      <c r="S242" s="18">
        <v>41809.12300925926</v>
      </c>
      <c r="T242" s="18">
        <v>41831.677083333336</v>
      </c>
    </row>
    <row r="243" spans="1:20" ht="60" customHeight="1" x14ac:dyDescent="0.25">
      <c r="A243">
        <v>3441</v>
      </c>
      <c r="B243" s="9" t="s">
        <v>3440</v>
      </c>
      <c r="C243" s="3" t="s">
        <v>7551</v>
      </c>
      <c r="D243" s="7">
        <v>2500</v>
      </c>
      <c r="E243" s="5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8315</v>
      </c>
      <c r="R243" s="12" t="s">
        <v>8316</v>
      </c>
      <c r="S243" s="18">
        <v>42294.429641203707</v>
      </c>
      <c r="T243" s="18">
        <v>42321.845138888893</v>
      </c>
    </row>
    <row r="244" spans="1:20" ht="60" customHeight="1" x14ac:dyDescent="0.25">
      <c r="A244">
        <v>3442</v>
      </c>
      <c r="B244" s="9" t="s">
        <v>3441</v>
      </c>
      <c r="C244" s="3" t="s">
        <v>7552</v>
      </c>
      <c r="D244" s="7">
        <v>250</v>
      </c>
      <c r="E244" s="5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8315</v>
      </c>
      <c r="R244" s="12" t="s">
        <v>8316</v>
      </c>
      <c r="S244" s="18">
        <v>42124.841111111105</v>
      </c>
      <c r="T244" s="18">
        <v>42154.841111111105</v>
      </c>
    </row>
    <row r="245" spans="1:20" ht="60" customHeight="1" x14ac:dyDescent="0.25">
      <c r="A245">
        <v>3443</v>
      </c>
      <c r="B245" s="9" t="s">
        <v>3442</v>
      </c>
      <c r="C245" s="3" t="s">
        <v>7553</v>
      </c>
      <c r="D245" s="7">
        <v>1000</v>
      </c>
      <c r="E245" s="5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8315</v>
      </c>
      <c r="R245" s="12" t="s">
        <v>8316</v>
      </c>
      <c r="S245" s="18">
        <v>41861.524837962963</v>
      </c>
      <c r="T245" s="18">
        <v>41891.524837962963</v>
      </c>
    </row>
    <row r="246" spans="1:20" ht="60" customHeight="1" x14ac:dyDescent="0.25">
      <c r="A246">
        <v>3447</v>
      </c>
      <c r="B246" s="9" t="s">
        <v>3446</v>
      </c>
      <c r="C246" s="3" t="s">
        <v>7557</v>
      </c>
      <c r="D246" s="7">
        <v>1000</v>
      </c>
      <c r="E246" s="5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8315</v>
      </c>
      <c r="R246" s="12" t="s">
        <v>8316</v>
      </c>
      <c r="S246" s="18">
        <v>42402.889027777783</v>
      </c>
      <c r="T246" s="18">
        <v>42447.847361111111</v>
      </c>
    </row>
    <row r="247" spans="1:20" ht="60" customHeight="1" x14ac:dyDescent="0.25">
      <c r="A247">
        <v>3448</v>
      </c>
      <c r="B247" s="9" t="s">
        <v>3447</v>
      </c>
      <c r="C247" s="3" t="s">
        <v>7558</v>
      </c>
      <c r="D247" s="7">
        <v>2100</v>
      </c>
      <c r="E247" s="5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8315</v>
      </c>
      <c r="R247" s="12" t="s">
        <v>8316</v>
      </c>
      <c r="S247" s="18">
        <v>41960.119085648148</v>
      </c>
      <c r="T247" s="18">
        <v>41990.119085648148</v>
      </c>
    </row>
    <row r="248" spans="1:20" ht="60" customHeight="1" x14ac:dyDescent="0.25">
      <c r="A248">
        <v>3449</v>
      </c>
      <c r="B248" s="9" t="s">
        <v>3448</v>
      </c>
      <c r="C248" s="3" t="s">
        <v>7559</v>
      </c>
      <c r="D248" s="7">
        <v>800</v>
      </c>
      <c r="E248" s="5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8315</v>
      </c>
      <c r="R248" s="12" t="s">
        <v>8316</v>
      </c>
      <c r="S248" s="18">
        <v>42532.052523148144</v>
      </c>
      <c r="T248" s="18">
        <v>42560.166666666672</v>
      </c>
    </row>
    <row r="249" spans="1:20" ht="60" customHeight="1" x14ac:dyDescent="0.25">
      <c r="A249">
        <v>3451</v>
      </c>
      <c r="B249" s="9" t="s">
        <v>3450</v>
      </c>
      <c r="C249" s="3" t="s">
        <v>7561</v>
      </c>
      <c r="D249" s="7">
        <v>650</v>
      </c>
      <c r="E249" s="5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8315</v>
      </c>
      <c r="R249" s="12" t="s">
        <v>8316</v>
      </c>
      <c r="S249" s="18">
        <v>42088.723692129628</v>
      </c>
      <c r="T249" s="18">
        <v>42115.723692129628</v>
      </c>
    </row>
    <row r="250" spans="1:20" ht="60" customHeight="1" x14ac:dyDescent="0.25">
      <c r="A250">
        <v>3452</v>
      </c>
      <c r="B250" s="9" t="s">
        <v>3451</v>
      </c>
      <c r="C250" s="3" t="s">
        <v>7562</v>
      </c>
      <c r="D250" s="7">
        <v>1000</v>
      </c>
      <c r="E250" s="5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8315</v>
      </c>
      <c r="R250" s="12" t="s">
        <v>8316</v>
      </c>
      <c r="S250" s="18">
        <v>41820.639189814814</v>
      </c>
      <c r="T250" s="18">
        <v>41843.165972222225</v>
      </c>
    </row>
    <row r="251" spans="1:20" ht="60" customHeight="1" x14ac:dyDescent="0.25">
      <c r="A251">
        <v>3455</v>
      </c>
      <c r="B251" s="9" t="s">
        <v>3454</v>
      </c>
      <c r="C251" s="3" t="s">
        <v>7565</v>
      </c>
      <c r="D251" s="7">
        <v>10000</v>
      </c>
      <c r="E251" s="5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8315</v>
      </c>
      <c r="R251" s="12" t="s">
        <v>8316</v>
      </c>
      <c r="S251" s="18">
        <v>42626.7503125</v>
      </c>
      <c r="T251" s="18">
        <v>42656.7503125</v>
      </c>
    </row>
    <row r="252" spans="1:20" ht="60" customHeight="1" x14ac:dyDescent="0.25">
      <c r="A252">
        <v>3456</v>
      </c>
      <c r="B252" s="9" t="s">
        <v>3455</v>
      </c>
      <c r="C252" s="3" t="s">
        <v>7566</v>
      </c>
      <c r="D252" s="7">
        <v>3000</v>
      </c>
      <c r="E252" s="5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8315</v>
      </c>
      <c r="R252" s="12" t="s">
        <v>8316</v>
      </c>
      <c r="S252" s="18">
        <v>41821.205636574072</v>
      </c>
      <c r="T252" s="18">
        <v>41852.290972222225</v>
      </c>
    </row>
    <row r="253" spans="1:20" ht="60" customHeight="1" x14ac:dyDescent="0.25">
      <c r="A253">
        <v>3457</v>
      </c>
      <c r="B253" s="9" t="s">
        <v>3456</v>
      </c>
      <c r="C253" s="3" t="s">
        <v>7567</v>
      </c>
      <c r="D253" s="7">
        <v>2000</v>
      </c>
      <c r="E253" s="5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8315</v>
      </c>
      <c r="R253" s="12" t="s">
        <v>8316</v>
      </c>
      <c r="S253" s="18">
        <v>42016.706678240742</v>
      </c>
      <c r="T253" s="18">
        <v>42047.249305555553</v>
      </c>
    </row>
    <row r="254" spans="1:20" ht="60" customHeight="1" x14ac:dyDescent="0.25">
      <c r="A254">
        <v>3458</v>
      </c>
      <c r="B254" s="9" t="s">
        <v>3457</v>
      </c>
      <c r="C254" s="3" t="s">
        <v>7568</v>
      </c>
      <c r="D254" s="7">
        <v>978</v>
      </c>
      <c r="E254" s="5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8315</v>
      </c>
      <c r="R254" s="12" t="s">
        <v>8316</v>
      </c>
      <c r="S254" s="18">
        <v>42011.202581018515</v>
      </c>
      <c r="T254" s="18">
        <v>42038.185416666667</v>
      </c>
    </row>
    <row r="255" spans="1:20" ht="60" customHeight="1" x14ac:dyDescent="0.25">
      <c r="A255">
        <v>3461</v>
      </c>
      <c r="B255" s="9" t="s">
        <v>3460</v>
      </c>
      <c r="C255" s="3" t="s">
        <v>7571</v>
      </c>
      <c r="D255" s="7">
        <v>500</v>
      </c>
      <c r="E255" s="5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8315</v>
      </c>
      <c r="R255" s="12" t="s">
        <v>8316</v>
      </c>
      <c r="S255" s="18">
        <v>42643.632858796293</v>
      </c>
      <c r="T255" s="18">
        <v>42672.125</v>
      </c>
    </row>
    <row r="256" spans="1:20" ht="60" customHeight="1" x14ac:dyDescent="0.25">
      <c r="A256">
        <v>3462</v>
      </c>
      <c r="B256" s="9" t="s">
        <v>3461</v>
      </c>
      <c r="C256" s="3" t="s">
        <v>7572</v>
      </c>
      <c r="D256" s="7">
        <v>250</v>
      </c>
      <c r="E256" s="5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8315</v>
      </c>
      <c r="R256" s="12" t="s">
        <v>8316</v>
      </c>
      <c r="S256" s="18">
        <v>42179.898472222223</v>
      </c>
      <c r="T256" s="18">
        <v>42195.75</v>
      </c>
    </row>
    <row r="257" spans="1:20" ht="60" customHeight="1" x14ac:dyDescent="0.25">
      <c r="A257">
        <v>3464</v>
      </c>
      <c r="B257" s="9" t="s">
        <v>3463</v>
      </c>
      <c r="C257" s="3" t="s">
        <v>7574</v>
      </c>
      <c r="D257" s="7">
        <v>5000</v>
      </c>
      <c r="E257" s="5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8315</v>
      </c>
      <c r="R257" s="12" t="s">
        <v>8316</v>
      </c>
      <c r="S257" s="18">
        <v>42575.130057870367</v>
      </c>
      <c r="T257" s="18">
        <v>42605.130057870367</v>
      </c>
    </row>
    <row r="258" spans="1:20" ht="60" customHeight="1" x14ac:dyDescent="0.25">
      <c r="A258">
        <v>3466</v>
      </c>
      <c r="B258" s="9" t="s">
        <v>3465</v>
      </c>
      <c r="C258" s="3" t="s">
        <v>7576</v>
      </c>
      <c r="D258" s="7">
        <v>3500</v>
      </c>
      <c r="E258" s="5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8315</v>
      </c>
      <c r="R258" s="12" t="s">
        <v>8316</v>
      </c>
      <c r="S258" s="18">
        <v>42420.019097222219</v>
      </c>
      <c r="T258" s="18">
        <v>42479.977430555555</v>
      </c>
    </row>
    <row r="259" spans="1:20" ht="60" customHeight="1" x14ac:dyDescent="0.25">
      <c r="A259">
        <v>3467</v>
      </c>
      <c r="B259" s="9" t="s">
        <v>3466</v>
      </c>
      <c r="C259" s="3" t="s">
        <v>7577</v>
      </c>
      <c r="D259" s="7">
        <v>3000</v>
      </c>
      <c r="E259" s="5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8315</v>
      </c>
      <c r="R259" s="12" t="s">
        <v>8316</v>
      </c>
      <c r="S259" s="18">
        <v>42053.671666666662</v>
      </c>
      <c r="T259" s="18">
        <v>42083.630000000005</v>
      </c>
    </row>
    <row r="260" spans="1:20" ht="60" customHeight="1" x14ac:dyDescent="0.25">
      <c r="A260">
        <v>3468</v>
      </c>
      <c r="B260" s="9" t="s">
        <v>3467</v>
      </c>
      <c r="C260" s="3" t="s">
        <v>7578</v>
      </c>
      <c r="D260" s="7">
        <v>10000</v>
      </c>
      <c r="E260" s="5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8315</v>
      </c>
      <c r="R260" s="12" t="s">
        <v>8316</v>
      </c>
      <c r="S260" s="18">
        <v>42605.765381944439</v>
      </c>
      <c r="T260" s="18">
        <v>42634.125</v>
      </c>
    </row>
    <row r="261" spans="1:20" ht="60" customHeight="1" x14ac:dyDescent="0.25">
      <c r="A261">
        <v>3469</v>
      </c>
      <c r="B261" s="9" t="s">
        <v>3468</v>
      </c>
      <c r="C261" s="3" t="s">
        <v>7579</v>
      </c>
      <c r="D261" s="7">
        <v>2800</v>
      </c>
      <c r="E261" s="5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8315</v>
      </c>
      <c r="R261" s="12" t="s">
        <v>8316</v>
      </c>
      <c r="S261" s="18">
        <v>42458.641724537039</v>
      </c>
      <c r="T261" s="18">
        <v>42488.641724537039</v>
      </c>
    </row>
    <row r="262" spans="1:20" ht="60" customHeight="1" x14ac:dyDescent="0.25">
      <c r="A262">
        <v>3470</v>
      </c>
      <c r="B262" s="9" t="s">
        <v>3469</v>
      </c>
      <c r="C262" s="3" t="s">
        <v>7580</v>
      </c>
      <c r="D262" s="7">
        <v>250</v>
      </c>
      <c r="E262" s="5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8315</v>
      </c>
      <c r="R262" s="12" t="s">
        <v>8316</v>
      </c>
      <c r="S262" s="18">
        <v>42529.022013888884</v>
      </c>
      <c r="T262" s="18">
        <v>42566.901388888888</v>
      </c>
    </row>
    <row r="263" spans="1:20" ht="60" customHeight="1" x14ac:dyDescent="0.25">
      <c r="A263">
        <v>3472</v>
      </c>
      <c r="B263" s="9" t="s">
        <v>3471</v>
      </c>
      <c r="C263" s="3" t="s">
        <v>7582</v>
      </c>
      <c r="D263" s="7">
        <v>2000</v>
      </c>
      <c r="E263" s="5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8315</v>
      </c>
      <c r="R263" s="12" t="s">
        <v>8316</v>
      </c>
      <c r="S263" s="18">
        <v>41928.170497685183</v>
      </c>
      <c r="T263" s="18">
        <v>41949.249305555553</v>
      </c>
    </row>
    <row r="264" spans="1:20" ht="60" customHeight="1" x14ac:dyDescent="0.25">
      <c r="A264">
        <v>3473</v>
      </c>
      <c r="B264" s="9" t="s">
        <v>3472</v>
      </c>
      <c r="C264" s="3" t="s">
        <v>7583</v>
      </c>
      <c r="D264" s="7">
        <v>4900</v>
      </c>
      <c r="E264" s="5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8315</v>
      </c>
      <c r="R264" s="12" t="s">
        <v>8316</v>
      </c>
      <c r="S264" s="18">
        <v>42062.834444444445</v>
      </c>
      <c r="T264" s="18">
        <v>42083.852083333331</v>
      </c>
    </row>
    <row r="265" spans="1:20" ht="60" customHeight="1" x14ac:dyDescent="0.25">
      <c r="A265">
        <v>3476</v>
      </c>
      <c r="B265" s="9" t="s">
        <v>3475</v>
      </c>
      <c r="C265" s="3" t="s">
        <v>7586</v>
      </c>
      <c r="D265" s="7">
        <v>300</v>
      </c>
      <c r="E265" s="5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8315</v>
      </c>
      <c r="R265" s="12" t="s">
        <v>8316</v>
      </c>
      <c r="S265" s="18">
        <v>41921.279976851853</v>
      </c>
      <c r="T265" s="18">
        <v>41939.125</v>
      </c>
    </row>
    <row r="266" spans="1:20" ht="60" customHeight="1" x14ac:dyDescent="0.25">
      <c r="A266">
        <v>3477</v>
      </c>
      <c r="B266" s="9" t="s">
        <v>3476</v>
      </c>
      <c r="C266" s="3" t="s">
        <v>7587</v>
      </c>
      <c r="D266" s="7">
        <v>1800</v>
      </c>
      <c r="E266" s="5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8315</v>
      </c>
      <c r="R266" s="12" t="s">
        <v>8316</v>
      </c>
      <c r="S266" s="18">
        <v>42128.736608796295</v>
      </c>
      <c r="T266" s="18">
        <v>42141.125</v>
      </c>
    </row>
    <row r="267" spans="1:20" ht="60" customHeight="1" x14ac:dyDescent="0.25">
      <c r="A267">
        <v>3478</v>
      </c>
      <c r="B267" s="9" t="s">
        <v>3477</v>
      </c>
      <c r="C267" s="3" t="s">
        <v>7588</v>
      </c>
      <c r="D267" s="7">
        <v>2000</v>
      </c>
      <c r="E267" s="5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8315</v>
      </c>
      <c r="R267" s="12" t="s">
        <v>8316</v>
      </c>
      <c r="S267" s="18">
        <v>42053.916921296302</v>
      </c>
      <c r="T267" s="18">
        <v>42079.875</v>
      </c>
    </row>
    <row r="268" spans="1:20" ht="60" customHeight="1" x14ac:dyDescent="0.25">
      <c r="A268">
        <v>3480</v>
      </c>
      <c r="B268" s="9" t="s">
        <v>3479</v>
      </c>
      <c r="C268" s="3" t="s">
        <v>7590</v>
      </c>
      <c r="D268" s="7">
        <v>1500</v>
      </c>
      <c r="E268" s="5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8315</v>
      </c>
      <c r="R268" s="12" t="s">
        <v>8316</v>
      </c>
      <c r="S268" s="18">
        <v>42171.317442129628</v>
      </c>
      <c r="T268" s="18">
        <v>42195.875</v>
      </c>
    </row>
    <row r="269" spans="1:20" ht="60" customHeight="1" x14ac:dyDescent="0.25">
      <c r="A269">
        <v>3483</v>
      </c>
      <c r="B269" s="9" t="s">
        <v>3482</v>
      </c>
      <c r="C269" s="3" t="s">
        <v>7593</v>
      </c>
      <c r="D269" s="7">
        <v>3350</v>
      </c>
      <c r="E269" s="5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8315</v>
      </c>
      <c r="R269" s="12" t="s">
        <v>8316</v>
      </c>
      <c r="S269" s="18">
        <v>41793.668761574074</v>
      </c>
      <c r="T269" s="18">
        <v>41823.668761574074</v>
      </c>
    </row>
    <row r="270" spans="1:20" ht="60" customHeight="1" x14ac:dyDescent="0.25">
      <c r="A270">
        <v>3484</v>
      </c>
      <c r="B270" s="9" t="s">
        <v>3483</v>
      </c>
      <c r="C270" s="3" t="s">
        <v>7594</v>
      </c>
      <c r="D270" s="7">
        <v>2500</v>
      </c>
      <c r="E270" s="5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8315</v>
      </c>
      <c r="R270" s="12" t="s">
        <v>8316</v>
      </c>
      <c r="S270" s="18">
        <v>42506.760405092587</v>
      </c>
      <c r="T270" s="18">
        <v>42536.760405092587</v>
      </c>
    </row>
    <row r="271" spans="1:20" ht="60" customHeight="1" x14ac:dyDescent="0.25">
      <c r="A271">
        <v>3485</v>
      </c>
      <c r="B271" s="9" t="s">
        <v>3484</v>
      </c>
      <c r="C271" s="3" t="s">
        <v>7595</v>
      </c>
      <c r="D271" s="7">
        <v>1650</v>
      </c>
      <c r="E271" s="5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8315</v>
      </c>
      <c r="R271" s="12" t="s">
        <v>8316</v>
      </c>
      <c r="S271" s="18">
        <v>42372.693055555559</v>
      </c>
      <c r="T271" s="18">
        <v>42402.693055555559</v>
      </c>
    </row>
    <row r="272" spans="1:20" ht="60" customHeight="1" x14ac:dyDescent="0.25">
      <c r="A272">
        <v>3486</v>
      </c>
      <c r="B272" s="9" t="s">
        <v>3485</v>
      </c>
      <c r="C272" s="3" t="s">
        <v>7596</v>
      </c>
      <c r="D272" s="7">
        <v>3000</v>
      </c>
      <c r="E272" s="5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8315</v>
      </c>
      <c r="R272" s="12" t="s">
        <v>8316</v>
      </c>
      <c r="S272" s="18">
        <v>42126.87501157407</v>
      </c>
      <c r="T272" s="18">
        <v>42158.290972222225</v>
      </c>
    </row>
    <row r="273" spans="1:20" ht="60" customHeight="1" x14ac:dyDescent="0.25">
      <c r="A273">
        <v>3488</v>
      </c>
      <c r="B273" s="9" t="s">
        <v>3487</v>
      </c>
      <c r="C273" s="3" t="s">
        <v>7598</v>
      </c>
      <c r="D273" s="7">
        <v>3000</v>
      </c>
      <c r="E273" s="5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8315</v>
      </c>
      <c r="R273" s="12" t="s">
        <v>8316</v>
      </c>
      <c r="S273" s="18">
        <v>42087.768055555556</v>
      </c>
      <c r="T273" s="18">
        <v>42111.666666666672</v>
      </c>
    </row>
    <row r="274" spans="1:20" ht="60" customHeight="1" x14ac:dyDescent="0.25">
      <c r="A274">
        <v>3490</v>
      </c>
      <c r="B274" s="9" t="s">
        <v>3489</v>
      </c>
      <c r="C274" s="3" t="s">
        <v>7600</v>
      </c>
      <c r="D274" s="7">
        <v>1000</v>
      </c>
      <c r="E274" s="5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8315</v>
      </c>
      <c r="R274" s="12" t="s">
        <v>8316</v>
      </c>
      <c r="S274" s="18">
        <v>42443.802361111113</v>
      </c>
      <c r="T274" s="18">
        <v>42473.802361111113</v>
      </c>
    </row>
    <row r="275" spans="1:20" ht="60" customHeight="1" x14ac:dyDescent="0.25">
      <c r="A275">
        <v>3491</v>
      </c>
      <c r="B275" s="9" t="s">
        <v>3490</v>
      </c>
      <c r="C275" s="3" t="s">
        <v>7601</v>
      </c>
      <c r="D275" s="7">
        <v>500</v>
      </c>
      <c r="E275" s="5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8315</v>
      </c>
      <c r="R275" s="12" t="s">
        <v>8316</v>
      </c>
      <c r="S275" s="18">
        <v>42121.249814814815</v>
      </c>
      <c r="T275" s="18">
        <v>42142.249814814815</v>
      </c>
    </row>
    <row r="276" spans="1:20" ht="60" customHeight="1" x14ac:dyDescent="0.25">
      <c r="A276">
        <v>3492</v>
      </c>
      <c r="B276" s="9" t="s">
        <v>3491</v>
      </c>
      <c r="C276" s="3" t="s">
        <v>7602</v>
      </c>
      <c r="D276" s="7">
        <v>3800</v>
      </c>
      <c r="E276" s="5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8315</v>
      </c>
      <c r="R276" s="12" t="s">
        <v>8316</v>
      </c>
      <c r="S276" s="18">
        <v>42268.009224537032</v>
      </c>
      <c r="T276" s="18">
        <v>42303.009224537032</v>
      </c>
    </row>
    <row r="277" spans="1:20" ht="60" customHeight="1" x14ac:dyDescent="0.25">
      <c r="A277">
        <v>3493</v>
      </c>
      <c r="B277" s="9" t="s">
        <v>3492</v>
      </c>
      <c r="C277" s="3" t="s">
        <v>7603</v>
      </c>
      <c r="D277" s="7">
        <v>1500</v>
      </c>
      <c r="E277" s="5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8315</v>
      </c>
      <c r="R277" s="12" t="s">
        <v>8316</v>
      </c>
      <c r="S277" s="18">
        <v>41848.866157407407</v>
      </c>
      <c r="T277" s="18">
        <v>41868.21597222222</v>
      </c>
    </row>
    <row r="278" spans="1:20" ht="60" customHeight="1" x14ac:dyDescent="0.25">
      <c r="A278">
        <v>3494</v>
      </c>
      <c r="B278" s="9" t="s">
        <v>3493</v>
      </c>
      <c r="C278" s="3" t="s">
        <v>7604</v>
      </c>
      <c r="D278" s="7">
        <v>400</v>
      </c>
      <c r="E278" s="5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8315</v>
      </c>
      <c r="R278" s="12" t="s">
        <v>8316</v>
      </c>
      <c r="S278" s="18">
        <v>42689.214988425927</v>
      </c>
      <c r="T278" s="18">
        <v>42700.25</v>
      </c>
    </row>
    <row r="279" spans="1:20" ht="60" customHeight="1" x14ac:dyDescent="0.25">
      <c r="A279">
        <v>3496</v>
      </c>
      <c r="B279" s="9" t="s">
        <v>3495</v>
      </c>
      <c r="C279" s="3" t="s">
        <v>7606</v>
      </c>
      <c r="D279" s="7">
        <v>3000</v>
      </c>
      <c r="E279" s="5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8315</v>
      </c>
      <c r="R279" s="12" t="s">
        <v>8316</v>
      </c>
      <c r="S279" s="18">
        <v>42584.846828703703</v>
      </c>
      <c r="T279" s="18">
        <v>42624.846828703703</v>
      </c>
    </row>
    <row r="280" spans="1:20" ht="60" customHeight="1" x14ac:dyDescent="0.25">
      <c r="A280">
        <v>3497</v>
      </c>
      <c r="B280" s="9" t="s">
        <v>3496</v>
      </c>
      <c r="C280" s="3" t="s">
        <v>7607</v>
      </c>
      <c r="D280" s="7">
        <v>1551</v>
      </c>
      <c r="E280" s="5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8315</v>
      </c>
      <c r="R280" s="12" t="s">
        <v>8316</v>
      </c>
      <c r="S280" s="18">
        <v>42511.741944444439</v>
      </c>
      <c r="T280" s="18">
        <v>42523.916666666672</v>
      </c>
    </row>
    <row r="281" spans="1:20" ht="60" customHeight="1" x14ac:dyDescent="0.25">
      <c r="A281">
        <v>3499</v>
      </c>
      <c r="B281" s="9" t="s">
        <v>3498</v>
      </c>
      <c r="C281" s="3" t="s">
        <v>7609</v>
      </c>
      <c r="D281" s="7">
        <v>2000</v>
      </c>
      <c r="E281" s="5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8315</v>
      </c>
      <c r="R281" s="12" t="s">
        <v>8316</v>
      </c>
      <c r="S281" s="18">
        <v>42132.036168981482</v>
      </c>
      <c r="T281" s="18">
        <v>42186.290972222225</v>
      </c>
    </row>
    <row r="282" spans="1:20" ht="60" customHeight="1" x14ac:dyDescent="0.25">
      <c r="A282">
        <v>3500</v>
      </c>
      <c r="B282" s="9" t="s">
        <v>3499</v>
      </c>
      <c r="C282" s="3" t="s">
        <v>7610</v>
      </c>
      <c r="D282" s="7">
        <v>1000</v>
      </c>
      <c r="E282" s="5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8315</v>
      </c>
      <c r="R282" s="12" t="s">
        <v>8316</v>
      </c>
      <c r="S282" s="18">
        <v>42419.91942129629</v>
      </c>
      <c r="T282" s="18">
        <v>42436.207638888889</v>
      </c>
    </row>
    <row r="283" spans="1:20" ht="60" customHeight="1" x14ac:dyDescent="0.25">
      <c r="A283">
        <v>3502</v>
      </c>
      <c r="B283" s="9" t="s">
        <v>3501</v>
      </c>
      <c r="C283" s="3" t="s">
        <v>7612</v>
      </c>
      <c r="D283" s="7">
        <v>4000</v>
      </c>
      <c r="E283" s="5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8315</v>
      </c>
      <c r="R283" s="12" t="s">
        <v>8316</v>
      </c>
      <c r="S283" s="18">
        <v>42430.839398148149</v>
      </c>
      <c r="T283" s="18">
        <v>42445.165972222225</v>
      </c>
    </row>
    <row r="284" spans="1:20" ht="60" customHeight="1" x14ac:dyDescent="0.25">
      <c r="A284">
        <v>3504</v>
      </c>
      <c r="B284" s="9" t="s">
        <v>3503</v>
      </c>
      <c r="C284" s="3" t="s">
        <v>7614</v>
      </c>
      <c r="D284" s="7">
        <v>1000</v>
      </c>
      <c r="E284" s="5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8315</v>
      </c>
      <c r="R284" s="12" t="s">
        <v>8316</v>
      </c>
      <c r="S284" s="18">
        <v>42297.748738425929</v>
      </c>
      <c r="T284" s="18">
        <v>42327.790405092594</v>
      </c>
    </row>
    <row r="285" spans="1:20" ht="60" customHeight="1" x14ac:dyDescent="0.25">
      <c r="A285">
        <v>3505</v>
      </c>
      <c r="B285" s="9" t="s">
        <v>3504</v>
      </c>
      <c r="C285" s="3" t="s">
        <v>7615</v>
      </c>
      <c r="D285" s="7">
        <v>2500</v>
      </c>
      <c r="E285" s="5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8315</v>
      </c>
      <c r="R285" s="12" t="s">
        <v>8316</v>
      </c>
      <c r="S285" s="18">
        <v>41760.935706018521</v>
      </c>
      <c r="T285" s="18">
        <v>41772.166666666664</v>
      </c>
    </row>
    <row r="286" spans="1:20" ht="60" customHeight="1" x14ac:dyDescent="0.25">
      <c r="A286">
        <v>3506</v>
      </c>
      <c r="B286" s="9" t="s">
        <v>3505</v>
      </c>
      <c r="C286" s="3" t="s">
        <v>7616</v>
      </c>
      <c r="D286" s="7">
        <v>3000</v>
      </c>
      <c r="E286" s="5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8315</v>
      </c>
      <c r="R286" s="12" t="s">
        <v>8316</v>
      </c>
      <c r="S286" s="18">
        <v>41829.734259259261</v>
      </c>
      <c r="T286" s="18">
        <v>41874.734259259261</v>
      </c>
    </row>
    <row r="287" spans="1:20" ht="60" customHeight="1" x14ac:dyDescent="0.25">
      <c r="A287">
        <v>3507</v>
      </c>
      <c r="B287" s="9" t="s">
        <v>3506</v>
      </c>
      <c r="C287" s="3" t="s">
        <v>7617</v>
      </c>
      <c r="D287" s="7">
        <v>10000</v>
      </c>
      <c r="E287" s="5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8315</v>
      </c>
      <c r="R287" s="12" t="s">
        <v>8316</v>
      </c>
      <c r="S287" s="18">
        <v>42491.92288194444</v>
      </c>
      <c r="T287" s="18">
        <v>42521.92288194444</v>
      </c>
    </row>
    <row r="288" spans="1:20" ht="60" customHeight="1" x14ac:dyDescent="0.25">
      <c r="A288">
        <v>3509</v>
      </c>
      <c r="B288" s="9" t="s">
        <v>3508</v>
      </c>
      <c r="C288" s="3" t="s">
        <v>7619</v>
      </c>
      <c r="D288" s="7">
        <v>3000</v>
      </c>
      <c r="E288" s="5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8315</v>
      </c>
      <c r="R288" s="12" t="s">
        <v>8316</v>
      </c>
      <c r="S288" s="18">
        <v>41950.859560185185</v>
      </c>
      <c r="T288" s="18">
        <v>41964.204861111109</v>
      </c>
    </row>
    <row r="289" spans="1:20" ht="60" customHeight="1" x14ac:dyDescent="0.25">
      <c r="A289">
        <v>3510</v>
      </c>
      <c r="B289" s="9" t="s">
        <v>3509</v>
      </c>
      <c r="C289" s="3" t="s">
        <v>7620</v>
      </c>
      <c r="D289" s="7">
        <v>900</v>
      </c>
      <c r="E289" s="5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8315</v>
      </c>
      <c r="R289" s="12" t="s">
        <v>8316</v>
      </c>
      <c r="S289" s="18">
        <v>41802.62090277778</v>
      </c>
      <c r="T289" s="18">
        <v>41822.62090277778</v>
      </c>
    </row>
    <row r="290" spans="1:20" ht="60" customHeight="1" x14ac:dyDescent="0.25">
      <c r="A290">
        <v>3513</v>
      </c>
      <c r="B290" s="9" t="s">
        <v>3512</v>
      </c>
      <c r="C290" s="3" t="s">
        <v>7623</v>
      </c>
      <c r="D290" s="7">
        <v>2800</v>
      </c>
      <c r="E290" s="5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8315</v>
      </c>
      <c r="R290" s="12" t="s">
        <v>8316</v>
      </c>
      <c r="S290" s="18">
        <v>41781.096203703702</v>
      </c>
      <c r="T290" s="18">
        <v>41794.207638888889</v>
      </c>
    </row>
    <row r="291" spans="1:20" ht="60" customHeight="1" x14ac:dyDescent="0.25">
      <c r="A291">
        <v>3514</v>
      </c>
      <c r="B291" s="9" t="s">
        <v>3513</v>
      </c>
      <c r="C291" s="3" t="s">
        <v>7624</v>
      </c>
      <c r="D291" s="7">
        <v>500</v>
      </c>
      <c r="E291" s="5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8315</v>
      </c>
      <c r="R291" s="12" t="s">
        <v>8316</v>
      </c>
      <c r="S291" s="18">
        <v>42020.846666666665</v>
      </c>
      <c r="T291" s="18">
        <v>42037.207638888889</v>
      </c>
    </row>
    <row r="292" spans="1:20" ht="60" customHeight="1" x14ac:dyDescent="0.25">
      <c r="A292">
        <v>3515</v>
      </c>
      <c r="B292" s="9" t="s">
        <v>3514</v>
      </c>
      <c r="C292" s="3" t="s">
        <v>7625</v>
      </c>
      <c r="D292" s="7">
        <v>3000</v>
      </c>
      <c r="E292" s="5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8315</v>
      </c>
      <c r="R292" s="12" t="s">
        <v>8316</v>
      </c>
      <c r="S292" s="18">
        <v>42125.772812499999</v>
      </c>
      <c r="T292" s="18">
        <v>42155.772812499999</v>
      </c>
    </row>
    <row r="293" spans="1:20" ht="60" customHeight="1" x14ac:dyDescent="0.25">
      <c r="A293">
        <v>3516</v>
      </c>
      <c r="B293" s="9" t="s">
        <v>3515</v>
      </c>
      <c r="C293" s="3" t="s">
        <v>7626</v>
      </c>
      <c r="D293" s="7">
        <v>2500</v>
      </c>
      <c r="E293" s="5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8315</v>
      </c>
      <c r="R293" s="12" t="s">
        <v>8316</v>
      </c>
      <c r="S293" s="18">
        <v>41856.010069444441</v>
      </c>
      <c r="T293" s="18">
        <v>41890.125</v>
      </c>
    </row>
    <row r="294" spans="1:20" ht="60" customHeight="1" x14ac:dyDescent="0.25">
      <c r="A294">
        <v>3518</v>
      </c>
      <c r="B294" s="9" t="s">
        <v>3517</v>
      </c>
      <c r="C294" s="3" t="s">
        <v>7628</v>
      </c>
      <c r="D294" s="7">
        <v>1500</v>
      </c>
      <c r="E294" s="5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8315</v>
      </c>
      <c r="R294" s="12" t="s">
        <v>8316</v>
      </c>
      <c r="S294" s="18">
        <v>41893.783553240741</v>
      </c>
      <c r="T294" s="18">
        <v>41914.597916666666</v>
      </c>
    </row>
    <row r="295" spans="1:20" ht="60" customHeight="1" x14ac:dyDescent="0.25">
      <c r="A295">
        <v>3521</v>
      </c>
      <c r="B295" s="9" t="s">
        <v>3520</v>
      </c>
      <c r="C295" s="3" t="s">
        <v>7631</v>
      </c>
      <c r="D295" s="7">
        <v>350</v>
      </c>
      <c r="E295" s="5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8315</v>
      </c>
      <c r="R295" s="12" t="s">
        <v>8316</v>
      </c>
      <c r="S295" s="18">
        <v>41881.361342592594</v>
      </c>
      <c r="T295" s="18">
        <v>41911.361342592594</v>
      </c>
    </row>
    <row r="296" spans="1:20" ht="60" customHeight="1" x14ac:dyDescent="0.25">
      <c r="A296">
        <v>3524</v>
      </c>
      <c r="B296" s="9" t="s">
        <v>3523</v>
      </c>
      <c r="C296" s="3" t="s">
        <v>7634</v>
      </c>
      <c r="D296" s="7">
        <v>10000</v>
      </c>
      <c r="E296" s="5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8315</v>
      </c>
      <c r="R296" s="12" t="s">
        <v>8316</v>
      </c>
      <c r="S296" s="18">
        <v>41880.76357638889</v>
      </c>
      <c r="T296" s="18">
        <v>41895.166666666664</v>
      </c>
    </row>
    <row r="297" spans="1:20" ht="60" customHeight="1" x14ac:dyDescent="0.25">
      <c r="A297">
        <v>3525</v>
      </c>
      <c r="B297" s="9" t="s">
        <v>3524</v>
      </c>
      <c r="C297" s="3" t="s">
        <v>7635</v>
      </c>
      <c r="D297" s="7">
        <v>500</v>
      </c>
      <c r="E297" s="5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8315</v>
      </c>
      <c r="R297" s="12" t="s">
        <v>8316</v>
      </c>
      <c r="S297" s="18">
        <v>42214.6956712963</v>
      </c>
      <c r="T297" s="18">
        <v>42225.666666666672</v>
      </c>
    </row>
    <row r="298" spans="1:20" ht="60" customHeight="1" x14ac:dyDescent="0.25">
      <c r="A298">
        <v>3526</v>
      </c>
      <c r="B298" s="9" t="s">
        <v>3525</v>
      </c>
      <c r="C298" s="3" t="s">
        <v>7636</v>
      </c>
      <c r="D298" s="7">
        <v>3300</v>
      </c>
      <c r="E298" s="5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8315</v>
      </c>
      <c r="R298" s="12" t="s">
        <v>8316</v>
      </c>
      <c r="S298" s="18">
        <v>42460.335312499999</v>
      </c>
      <c r="T298" s="18">
        <v>42488.249305555553</v>
      </c>
    </row>
    <row r="299" spans="1:20" ht="60" customHeight="1" x14ac:dyDescent="0.25">
      <c r="A299">
        <v>3527</v>
      </c>
      <c r="B299" s="9" t="s">
        <v>3526</v>
      </c>
      <c r="C299" s="3" t="s">
        <v>7637</v>
      </c>
      <c r="D299" s="7">
        <v>6000</v>
      </c>
      <c r="E299" s="5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8315</v>
      </c>
      <c r="R299" s="12" t="s">
        <v>8316</v>
      </c>
      <c r="S299" s="18">
        <v>42167.023206018523</v>
      </c>
      <c r="T299" s="18">
        <v>42196.165972222225</v>
      </c>
    </row>
    <row r="300" spans="1:20" ht="60" customHeight="1" x14ac:dyDescent="0.25">
      <c r="A300">
        <v>3529</v>
      </c>
      <c r="B300" s="9" t="s">
        <v>3528</v>
      </c>
      <c r="C300" s="3" t="s">
        <v>7639</v>
      </c>
      <c r="D300" s="7">
        <v>500</v>
      </c>
      <c r="E300" s="5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8315</v>
      </c>
      <c r="R300" s="12" t="s">
        <v>8316</v>
      </c>
      <c r="S300" s="18">
        <v>42177.761782407411</v>
      </c>
      <c r="T300" s="18">
        <v>42198.041666666672</v>
      </c>
    </row>
    <row r="301" spans="1:20" ht="60" customHeight="1" x14ac:dyDescent="0.25">
      <c r="A301">
        <v>3531</v>
      </c>
      <c r="B301" s="9" t="s">
        <v>3530</v>
      </c>
      <c r="C301" s="3" t="s">
        <v>7641</v>
      </c>
      <c r="D301" s="7">
        <v>1000</v>
      </c>
      <c r="E301" s="5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8315</v>
      </c>
      <c r="R301" s="12" t="s">
        <v>8316</v>
      </c>
      <c r="S301" s="18">
        <v>42521.654328703706</v>
      </c>
      <c r="T301" s="18">
        <v>42551.654328703706</v>
      </c>
    </row>
    <row r="302" spans="1:20" ht="60" customHeight="1" x14ac:dyDescent="0.25">
      <c r="A302">
        <v>3532</v>
      </c>
      <c r="B302" s="9" t="s">
        <v>3531</v>
      </c>
      <c r="C302" s="3" t="s">
        <v>7642</v>
      </c>
      <c r="D302" s="7">
        <v>960</v>
      </c>
      <c r="E302" s="5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8315</v>
      </c>
      <c r="R302" s="12" t="s">
        <v>8316</v>
      </c>
      <c r="S302" s="18">
        <v>41884.599849537037</v>
      </c>
      <c r="T302" s="18">
        <v>41900.165972222225</v>
      </c>
    </row>
    <row r="303" spans="1:20" ht="60" customHeight="1" x14ac:dyDescent="0.25">
      <c r="A303">
        <v>3533</v>
      </c>
      <c r="B303" s="9" t="s">
        <v>3532</v>
      </c>
      <c r="C303" s="3" t="s">
        <v>7643</v>
      </c>
      <c r="D303" s="7">
        <v>500</v>
      </c>
      <c r="E303" s="5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8315</v>
      </c>
      <c r="R303" s="12" t="s">
        <v>8316</v>
      </c>
      <c r="S303" s="18">
        <v>42289.761192129634</v>
      </c>
      <c r="T303" s="18">
        <v>42319.802858796291</v>
      </c>
    </row>
    <row r="304" spans="1:20" ht="60" customHeight="1" x14ac:dyDescent="0.25">
      <c r="A304">
        <v>3534</v>
      </c>
      <c r="B304" s="9" t="s">
        <v>3533</v>
      </c>
      <c r="C304" s="3" t="s">
        <v>7644</v>
      </c>
      <c r="D304" s="7">
        <v>5000</v>
      </c>
      <c r="E304" s="5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8315</v>
      </c>
      <c r="R304" s="12" t="s">
        <v>8316</v>
      </c>
      <c r="S304" s="18">
        <v>42243.6252662037</v>
      </c>
      <c r="T304" s="18">
        <v>42278.6252662037</v>
      </c>
    </row>
    <row r="305" spans="1:20" ht="60" customHeight="1" x14ac:dyDescent="0.25">
      <c r="A305">
        <v>3539</v>
      </c>
      <c r="B305" s="9" t="s">
        <v>3538</v>
      </c>
      <c r="C305" s="3" t="s">
        <v>7649</v>
      </c>
      <c r="D305" s="7">
        <v>600</v>
      </c>
      <c r="E305" s="5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8315</v>
      </c>
      <c r="R305" s="12" t="s">
        <v>8316</v>
      </c>
      <c r="S305" s="18">
        <v>42600.756041666667</v>
      </c>
      <c r="T305" s="18">
        <v>42621.756041666667</v>
      </c>
    </row>
    <row r="306" spans="1:20" ht="60" customHeight="1" x14ac:dyDescent="0.25">
      <c r="A306">
        <v>3542</v>
      </c>
      <c r="B306" s="9" t="s">
        <v>3541</v>
      </c>
      <c r="C306" s="3" t="s">
        <v>7652</v>
      </c>
      <c r="D306" s="7">
        <v>5500</v>
      </c>
      <c r="E306" s="5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8315</v>
      </c>
      <c r="R306" s="12" t="s">
        <v>8316</v>
      </c>
      <c r="S306" s="18">
        <v>41829.599791666667</v>
      </c>
      <c r="T306" s="18">
        <v>41889.599791666667</v>
      </c>
    </row>
    <row r="307" spans="1:20" ht="60" customHeight="1" x14ac:dyDescent="0.25">
      <c r="A307">
        <v>3544</v>
      </c>
      <c r="B307" s="9" t="s">
        <v>3543</v>
      </c>
      <c r="C307" s="3" t="s">
        <v>7654</v>
      </c>
      <c r="D307" s="7">
        <v>2500</v>
      </c>
      <c r="E307" s="5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8315</v>
      </c>
      <c r="R307" s="12" t="s">
        <v>8316</v>
      </c>
      <c r="S307" s="18">
        <v>42040.831678240742</v>
      </c>
      <c r="T307" s="18">
        <v>42070.831678240742</v>
      </c>
    </row>
    <row r="308" spans="1:20" ht="60" customHeight="1" x14ac:dyDescent="0.25">
      <c r="A308">
        <v>3545</v>
      </c>
      <c r="B308" s="9" t="s">
        <v>3544</v>
      </c>
      <c r="C308" s="3" t="s">
        <v>7655</v>
      </c>
      <c r="D308" s="7">
        <v>250</v>
      </c>
      <c r="E308" s="5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8315</v>
      </c>
      <c r="R308" s="12" t="s">
        <v>8316</v>
      </c>
      <c r="S308" s="18">
        <v>42075.807395833333</v>
      </c>
      <c r="T308" s="18">
        <v>42105.807395833333</v>
      </c>
    </row>
    <row r="309" spans="1:20" ht="60" customHeight="1" x14ac:dyDescent="0.25">
      <c r="A309">
        <v>3546</v>
      </c>
      <c r="B309" s="9" t="s">
        <v>3545</v>
      </c>
      <c r="C309" s="3" t="s">
        <v>7656</v>
      </c>
      <c r="D309" s="7">
        <v>1100</v>
      </c>
      <c r="E309" s="5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8315</v>
      </c>
      <c r="R309" s="12" t="s">
        <v>8316</v>
      </c>
      <c r="S309" s="18">
        <v>42073.660694444443</v>
      </c>
      <c r="T309" s="18">
        <v>42095.165972222225</v>
      </c>
    </row>
    <row r="310" spans="1:20" ht="60" customHeight="1" x14ac:dyDescent="0.25">
      <c r="A310">
        <v>3547</v>
      </c>
      <c r="B310" s="9" t="s">
        <v>3546</v>
      </c>
      <c r="C310" s="3" t="s">
        <v>7657</v>
      </c>
      <c r="D310" s="7">
        <v>35000</v>
      </c>
      <c r="E310" s="5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8315</v>
      </c>
      <c r="R310" s="12" t="s">
        <v>8316</v>
      </c>
      <c r="S310" s="18">
        <v>42480.078715277778</v>
      </c>
      <c r="T310" s="18">
        <v>42504.165972222225</v>
      </c>
    </row>
    <row r="311" spans="1:20" ht="60" customHeight="1" x14ac:dyDescent="0.25">
      <c r="A311">
        <v>3548</v>
      </c>
      <c r="B311" s="9" t="s">
        <v>3547</v>
      </c>
      <c r="C311" s="3" t="s">
        <v>7658</v>
      </c>
      <c r="D311" s="7">
        <v>2100</v>
      </c>
      <c r="E311" s="5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8315</v>
      </c>
      <c r="R311" s="12" t="s">
        <v>8316</v>
      </c>
      <c r="S311" s="18">
        <v>42411.942291666666</v>
      </c>
      <c r="T311" s="18">
        <v>42434.041666666672</v>
      </c>
    </row>
    <row r="312" spans="1:20" ht="60" customHeight="1" x14ac:dyDescent="0.25">
      <c r="A312">
        <v>3551</v>
      </c>
      <c r="B312" s="9" t="s">
        <v>3550</v>
      </c>
      <c r="C312" s="3" t="s">
        <v>7661</v>
      </c>
      <c r="D312" s="7">
        <v>1500</v>
      </c>
      <c r="E312" s="5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8315</v>
      </c>
      <c r="R312" s="12" t="s">
        <v>8316</v>
      </c>
      <c r="S312" s="18">
        <v>41753.515856481477</v>
      </c>
      <c r="T312" s="18">
        <v>41781.921527777777</v>
      </c>
    </row>
    <row r="313" spans="1:20" ht="60" customHeight="1" x14ac:dyDescent="0.25">
      <c r="A313">
        <v>3553</v>
      </c>
      <c r="B313" s="9" t="s">
        <v>3552</v>
      </c>
      <c r="C313" s="3" t="s">
        <v>7663</v>
      </c>
      <c r="D313" s="7">
        <v>5500</v>
      </c>
      <c r="E313" s="5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8315</v>
      </c>
      <c r="R313" s="12" t="s">
        <v>8316</v>
      </c>
      <c r="S313" s="18">
        <v>42196.028703703705</v>
      </c>
      <c r="T313" s="18">
        <v>42228</v>
      </c>
    </row>
    <row r="314" spans="1:20" ht="60" customHeight="1" x14ac:dyDescent="0.25">
      <c r="A314">
        <v>3554</v>
      </c>
      <c r="B314" s="9" t="s">
        <v>3553</v>
      </c>
      <c r="C314" s="3" t="s">
        <v>7664</v>
      </c>
      <c r="D314" s="7">
        <v>5000</v>
      </c>
      <c r="E314" s="5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8315</v>
      </c>
      <c r="R314" s="12" t="s">
        <v>8316</v>
      </c>
      <c r="S314" s="18">
        <v>42016.050451388888</v>
      </c>
      <c r="T314" s="18">
        <v>42046.708333333328</v>
      </c>
    </row>
    <row r="315" spans="1:20" ht="60" customHeight="1" x14ac:dyDescent="0.25">
      <c r="A315">
        <v>3557</v>
      </c>
      <c r="B315" s="9" t="s">
        <v>3556</v>
      </c>
      <c r="C315" s="3" t="s">
        <v>7667</v>
      </c>
      <c r="D315" s="7">
        <v>100000</v>
      </c>
      <c r="E315" s="5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8315</v>
      </c>
      <c r="R315" s="12" t="s">
        <v>8316</v>
      </c>
      <c r="S315" s="18">
        <v>41730.276747685188</v>
      </c>
      <c r="T315" s="18">
        <v>41764.276747685188</v>
      </c>
    </row>
    <row r="316" spans="1:20" ht="60" customHeight="1" x14ac:dyDescent="0.25">
      <c r="A316">
        <v>3561</v>
      </c>
      <c r="B316" s="9" t="s">
        <v>3560</v>
      </c>
      <c r="C316" s="3" t="s">
        <v>7671</v>
      </c>
      <c r="D316" s="7">
        <v>2500</v>
      </c>
      <c r="E316" s="5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8315</v>
      </c>
      <c r="R316" s="12" t="s">
        <v>8316</v>
      </c>
      <c r="S316" s="18">
        <v>42203.680300925931</v>
      </c>
      <c r="T316" s="18">
        <v>42221.774999999994</v>
      </c>
    </row>
    <row r="317" spans="1:20" ht="60" customHeight="1" x14ac:dyDescent="0.25">
      <c r="A317">
        <v>3565</v>
      </c>
      <c r="B317" s="9" t="s">
        <v>3564</v>
      </c>
      <c r="C317" s="3" t="s">
        <v>7675</v>
      </c>
      <c r="D317" s="7">
        <v>900</v>
      </c>
      <c r="E317" s="5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8315</v>
      </c>
      <c r="R317" s="12" t="s">
        <v>8316</v>
      </c>
      <c r="S317" s="18">
        <v>41974.743148148147</v>
      </c>
      <c r="T317" s="18">
        <v>42004.743148148147</v>
      </c>
    </row>
    <row r="318" spans="1:20" ht="60" customHeight="1" x14ac:dyDescent="0.25">
      <c r="A318">
        <v>3568</v>
      </c>
      <c r="B318" s="9" t="s">
        <v>3567</v>
      </c>
      <c r="C318" s="3" t="s">
        <v>7678</v>
      </c>
      <c r="D318" s="7">
        <v>1000</v>
      </c>
      <c r="E318" s="5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8315</v>
      </c>
      <c r="R318" s="12" t="s">
        <v>8316</v>
      </c>
      <c r="S318" s="18">
        <v>41869.740671296298</v>
      </c>
      <c r="T318" s="18">
        <v>41899.740671296298</v>
      </c>
    </row>
    <row r="319" spans="1:20" ht="60" customHeight="1" x14ac:dyDescent="0.25">
      <c r="A319">
        <v>3569</v>
      </c>
      <c r="B319" s="9" t="s">
        <v>3568</v>
      </c>
      <c r="C319" s="3" t="s">
        <v>7679</v>
      </c>
      <c r="D319" s="7">
        <v>5000</v>
      </c>
      <c r="E319" s="5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8315</v>
      </c>
      <c r="R319" s="12" t="s">
        <v>8316</v>
      </c>
      <c r="S319" s="18">
        <v>41982.688611111109</v>
      </c>
      <c r="T319" s="18">
        <v>42012.688611111109</v>
      </c>
    </row>
    <row r="320" spans="1:20" ht="60" customHeight="1" x14ac:dyDescent="0.25">
      <c r="A320">
        <v>3570</v>
      </c>
      <c r="B320" s="9" t="s">
        <v>3569</v>
      </c>
      <c r="C320" s="3" t="s">
        <v>7680</v>
      </c>
      <c r="D320" s="7">
        <v>2000</v>
      </c>
      <c r="E320" s="5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8315</v>
      </c>
      <c r="R320" s="12" t="s">
        <v>8316</v>
      </c>
      <c r="S320" s="18">
        <v>41976.331979166673</v>
      </c>
      <c r="T320" s="18">
        <v>42004.291666666672</v>
      </c>
    </row>
    <row r="321" spans="1:20" ht="60" customHeight="1" x14ac:dyDescent="0.25">
      <c r="A321">
        <v>3574</v>
      </c>
      <c r="B321" s="9" t="s">
        <v>3573</v>
      </c>
      <c r="C321" s="3" t="s">
        <v>7684</v>
      </c>
      <c r="D321" s="7">
        <v>5800</v>
      </c>
      <c r="E321" s="5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8315</v>
      </c>
      <c r="R321" s="12" t="s">
        <v>8316</v>
      </c>
      <c r="S321" s="18">
        <v>41926.942685185182</v>
      </c>
      <c r="T321" s="18">
        <v>41956.984351851846</v>
      </c>
    </row>
    <row r="322" spans="1:20" ht="60" customHeight="1" x14ac:dyDescent="0.25">
      <c r="A322">
        <v>3575</v>
      </c>
      <c r="B322" s="9" t="s">
        <v>3574</v>
      </c>
      <c r="C322" s="3" t="s">
        <v>7685</v>
      </c>
      <c r="D322" s="7">
        <v>10000</v>
      </c>
      <c r="E322" s="5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8315</v>
      </c>
      <c r="R322" s="12" t="s">
        <v>8316</v>
      </c>
      <c r="S322" s="18">
        <v>42561.783877314811</v>
      </c>
      <c r="T322" s="18">
        <v>42593.165972222225</v>
      </c>
    </row>
    <row r="323" spans="1:20" ht="60" customHeight="1" x14ac:dyDescent="0.25">
      <c r="A323">
        <v>3576</v>
      </c>
      <c r="B323" s="9" t="s">
        <v>3575</v>
      </c>
      <c r="C323" s="3" t="s">
        <v>7686</v>
      </c>
      <c r="D323" s="7">
        <v>100</v>
      </c>
      <c r="E323" s="5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8315</v>
      </c>
      <c r="R323" s="12" t="s">
        <v>8316</v>
      </c>
      <c r="S323" s="18">
        <v>42649.54923611111</v>
      </c>
      <c r="T323" s="18">
        <v>42709.590902777782</v>
      </c>
    </row>
    <row r="324" spans="1:20" ht="60" customHeight="1" x14ac:dyDescent="0.25">
      <c r="A324">
        <v>3577</v>
      </c>
      <c r="B324" s="9" t="s">
        <v>3576</v>
      </c>
      <c r="C324" s="3" t="s">
        <v>7687</v>
      </c>
      <c r="D324" s="7">
        <v>600</v>
      </c>
      <c r="E324" s="5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8315</v>
      </c>
      <c r="R324" s="12" t="s">
        <v>8316</v>
      </c>
      <c r="S324" s="18">
        <v>42093.786840277782</v>
      </c>
      <c r="T324" s="18">
        <v>42120.26944444445</v>
      </c>
    </row>
    <row r="325" spans="1:20" ht="60" customHeight="1" x14ac:dyDescent="0.25">
      <c r="A325">
        <v>3580</v>
      </c>
      <c r="B325" s="9" t="s">
        <v>3579</v>
      </c>
      <c r="C325" s="3" t="s">
        <v>7690</v>
      </c>
      <c r="D325" s="7">
        <v>900</v>
      </c>
      <c r="E325" s="5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8315</v>
      </c>
      <c r="R325" s="12" t="s">
        <v>8316</v>
      </c>
      <c r="S325" s="18">
        <v>42026.176180555558</v>
      </c>
      <c r="T325" s="18">
        <v>42064.207638888889</v>
      </c>
    </row>
    <row r="326" spans="1:20" ht="60" customHeight="1" x14ac:dyDescent="0.25">
      <c r="A326">
        <v>3582</v>
      </c>
      <c r="B326" s="9" t="s">
        <v>3581</v>
      </c>
      <c r="C326" s="3" t="s">
        <v>7692</v>
      </c>
      <c r="D326" s="7">
        <v>1000</v>
      </c>
      <c r="E326" s="5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8315</v>
      </c>
      <c r="R326" s="12" t="s">
        <v>8316</v>
      </c>
      <c r="S326" s="18">
        <v>42451.095856481479</v>
      </c>
      <c r="T326" s="18">
        <v>42465.095856481479</v>
      </c>
    </row>
    <row r="327" spans="1:20" ht="60" customHeight="1" x14ac:dyDescent="0.25">
      <c r="A327">
        <v>3583</v>
      </c>
      <c r="B327" s="9" t="s">
        <v>3582</v>
      </c>
      <c r="C327" s="3" t="s">
        <v>7693</v>
      </c>
      <c r="D327" s="7">
        <v>3000</v>
      </c>
      <c r="E327" s="5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8315</v>
      </c>
      <c r="R327" s="12" t="s">
        <v>8316</v>
      </c>
      <c r="S327" s="18">
        <v>42418.425983796296</v>
      </c>
      <c r="T327" s="18">
        <v>42478.384317129632</v>
      </c>
    </row>
    <row r="328" spans="1:20" ht="60" customHeight="1" x14ac:dyDescent="0.25">
      <c r="A328">
        <v>3585</v>
      </c>
      <c r="B328" s="9" t="s">
        <v>3584</v>
      </c>
      <c r="C328" s="3" t="s">
        <v>7695</v>
      </c>
      <c r="D328" s="7">
        <v>3400</v>
      </c>
      <c r="E328" s="5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8315</v>
      </c>
      <c r="R328" s="12" t="s">
        <v>8316</v>
      </c>
      <c r="S328" s="18">
        <v>41964.716319444444</v>
      </c>
      <c r="T328" s="18">
        <v>41994.716319444444</v>
      </c>
    </row>
    <row r="329" spans="1:20" ht="60" customHeight="1" x14ac:dyDescent="0.25">
      <c r="A329">
        <v>3586</v>
      </c>
      <c r="B329" s="9" t="s">
        <v>3585</v>
      </c>
      <c r="C329" s="3" t="s">
        <v>7696</v>
      </c>
      <c r="D329" s="7">
        <v>7500</v>
      </c>
      <c r="E329" s="5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8315</v>
      </c>
      <c r="R329" s="12" t="s">
        <v>8316</v>
      </c>
      <c r="S329" s="18">
        <v>42576.697569444441</v>
      </c>
      <c r="T329" s="18">
        <v>42636.697569444441</v>
      </c>
    </row>
    <row r="330" spans="1:20" ht="60" customHeight="1" x14ac:dyDescent="0.25">
      <c r="A330">
        <v>3589</v>
      </c>
      <c r="B330" s="9" t="s">
        <v>3588</v>
      </c>
      <c r="C330" s="3" t="s">
        <v>7699</v>
      </c>
      <c r="D330" s="7">
        <v>4000</v>
      </c>
      <c r="E330" s="5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8315</v>
      </c>
      <c r="R330" s="12" t="s">
        <v>8316</v>
      </c>
      <c r="S330" s="18">
        <v>42125.647534722222</v>
      </c>
      <c r="T330" s="18">
        <v>42150.647534722222</v>
      </c>
    </row>
    <row r="331" spans="1:20" ht="60" customHeight="1" x14ac:dyDescent="0.25">
      <c r="A331">
        <v>3591</v>
      </c>
      <c r="B331" s="9" t="s">
        <v>3590</v>
      </c>
      <c r="C331" s="3" t="s">
        <v>7701</v>
      </c>
      <c r="D331" s="7">
        <v>700</v>
      </c>
      <c r="E331" s="5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8315</v>
      </c>
      <c r="R331" s="12" t="s">
        <v>8316</v>
      </c>
      <c r="S331" s="18">
        <v>42003.948425925926</v>
      </c>
      <c r="T331" s="18">
        <v>42028.207638888889</v>
      </c>
    </row>
    <row r="332" spans="1:20" ht="60" customHeight="1" x14ac:dyDescent="0.25">
      <c r="A332">
        <v>3592</v>
      </c>
      <c r="B332" s="9" t="s">
        <v>3591</v>
      </c>
      <c r="C332" s="3" t="s">
        <v>7702</v>
      </c>
      <c r="D332" s="7">
        <v>2000</v>
      </c>
      <c r="E332" s="5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8315</v>
      </c>
      <c r="R332" s="12" t="s">
        <v>8316</v>
      </c>
      <c r="S332" s="18">
        <v>41988.829942129625</v>
      </c>
      <c r="T332" s="18">
        <v>42046.207638888889</v>
      </c>
    </row>
    <row r="333" spans="1:20" ht="60" customHeight="1" x14ac:dyDescent="0.25">
      <c r="A333">
        <v>3593</v>
      </c>
      <c r="B333" s="9" t="s">
        <v>3592</v>
      </c>
      <c r="C333" s="3" t="s">
        <v>7703</v>
      </c>
      <c r="D333" s="7">
        <v>3000</v>
      </c>
      <c r="E333" s="5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8315</v>
      </c>
      <c r="R333" s="12" t="s">
        <v>8316</v>
      </c>
      <c r="S333" s="18">
        <v>41974.898599537039</v>
      </c>
      <c r="T333" s="18">
        <v>42009.851388888885</v>
      </c>
    </row>
    <row r="334" spans="1:20" ht="60" customHeight="1" x14ac:dyDescent="0.25">
      <c r="A334">
        <v>3594</v>
      </c>
      <c r="B334" s="9" t="s">
        <v>3593</v>
      </c>
      <c r="C334" s="3" t="s">
        <v>7704</v>
      </c>
      <c r="D334" s="7">
        <v>1600</v>
      </c>
      <c r="E334" s="5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8315</v>
      </c>
      <c r="R334" s="12" t="s">
        <v>8316</v>
      </c>
      <c r="S334" s="18">
        <v>42592.066921296297</v>
      </c>
      <c r="T334" s="18">
        <v>42617.066921296297</v>
      </c>
    </row>
    <row r="335" spans="1:20" ht="60" customHeight="1" x14ac:dyDescent="0.25">
      <c r="A335">
        <v>3595</v>
      </c>
      <c r="B335" s="9" t="s">
        <v>3594</v>
      </c>
      <c r="C335" s="3" t="s">
        <v>7705</v>
      </c>
      <c r="D335" s="7">
        <v>2600</v>
      </c>
      <c r="E335" s="5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8315</v>
      </c>
      <c r="R335" s="12" t="s">
        <v>8316</v>
      </c>
      <c r="S335" s="18">
        <v>42050.008368055554</v>
      </c>
      <c r="T335" s="18">
        <v>42076.290972222225</v>
      </c>
    </row>
    <row r="336" spans="1:20" ht="60" customHeight="1" x14ac:dyDescent="0.25">
      <c r="A336">
        <v>3597</v>
      </c>
      <c r="B336" s="9" t="s">
        <v>3596</v>
      </c>
      <c r="C336" s="3" t="s">
        <v>7707</v>
      </c>
      <c r="D336" s="7">
        <v>2500</v>
      </c>
      <c r="E336" s="5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8315</v>
      </c>
      <c r="R336" s="12" t="s">
        <v>8316</v>
      </c>
      <c r="S336" s="18">
        <v>42417.585532407407</v>
      </c>
      <c r="T336" s="18">
        <v>42432.249305555553</v>
      </c>
    </row>
    <row r="337" spans="1:20" ht="60" customHeight="1" x14ac:dyDescent="0.25">
      <c r="A337">
        <v>3598</v>
      </c>
      <c r="B337" s="9" t="s">
        <v>3597</v>
      </c>
      <c r="C337" s="3" t="s">
        <v>7708</v>
      </c>
      <c r="D337" s="7">
        <v>1000</v>
      </c>
      <c r="E337" s="5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8315</v>
      </c>
      <c r="R337" s="12" t="s">
        <v>8316</v>
      </c>
      <c r="S337" s="18">
        <v>41866.79886574074</v>
      </c>
      <c r="T337" s="18">
        <v>41885.207638888889</v>
      </c>
    </row>
    <row r="338" spans="1:20" ht="60" customHeight="1" x14ac:dyDescent="0.25">
      <c r="A338">
        <v>3599</v>
      </c>
      <c r="B338" s="9" t="s">
        <v>3598</v>
      </c>
      <c r="C338" s="3" t="s">
        <v>7709</v>
      </c>
      <c r="D338" s="7">
        <v>500</v>
      </c>
      <c r="E338" s="5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8315</v>
      </c>
      <c r="R338" s="12" t="s">
        <v>8316</v>
      </c>
      <c r="S338" s="18">
        <v>42220.79487268519</v>
      </c>
      <c r="T338" s="18">
        <v>42246</v>
      </c>
    </row>
    <row r="339" spans="1:20" ht="60" customHeight="1" x14ac:dyDescent="0.25">
      <c r="A339">
        <v>3600</v>
      </c>
      <c r="B339" s="9" t="s">
        <v>3599</v>
      </c>
      <c r="C339" s="3" t="s">
        <v>7710</v>
      </c>
      <c r="D339" s="7">
        <v>10</v>
      </c>
      <c r="E339" s="5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8315</v>
      </c>
      <c r="R339" s="12" t="s">
        <v>8316</v>
      </c>
      <c r="S339" s="18">
        <v>42628.849120370374</v>
      </c>
      <c r="T339" s="18">
        <v>42656.849120370374</v>
      </c>
    </row>
    <row r="340" spans="1:20" ht="60" customHeight="1" x14ac:dyDescent="0.25">
      <c r="A340">
        <v>3602</v>
      </c>
      <c r="B340" s="9" t="s">
        <v>3601</v>
      </c>
      <c r="C340" s="3" t="s">
        <v>7712</v>
      </c>
      <c r="D340" s="7">
        <v>4000</v>
      </c>
      <c r="E340" s="5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8315</v>
      </c>
      <c r="R340" s="12" t="s">
        <v>8316</v>
      </c>
      <c r="S340" s="18">
        <v>42447.894432870366</v>
      </c>
      <c r="T340" s="18">
        <v>42507.894432870366</v>
      </c>
    </row>
    <row r="341" spans="1:20" ht="60" customHeight="1" x14ac:dyDescent="0.25">
      <c r="A341">
        <v>3603</v>
      </c>
      <c r="B341" s="9" t="s">
        <v>3602</v>
      </c>
      <c r="C341" s="3" t="s">
        <v>7713</v>
      </c>
      <c r="D341" s="7">
        <v>1500</v>
      </c>
      <c r="E341" s="5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8315</v>
      </c>
      <c r="R341" s="12" t="s">
        <v>8316</v>
      </c>
      <c r="S341" s="18">
        <v>42283.864351851851</v>
      </c>
      <c r="T341" s="18">
        <v>42313.906018518523</v>
      </c>
    </row>
    <row r="342" spans="1:20" ht="60" customHeight="1" x14ac:dyDescent="0.25">
      <c r="A342">
        <v>3604</v>
      </c>
      <c r="B342" s="9" t="s">
        <v>3603</v>
      </c>
      <c r="C342" s="3" t="s">
        <v>7714</v>
      </c>
      <c r="D342" s="7">
        <v>3000</v>
      </c>
      <c r="E342" s="5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8315</v>
      </c>
      <c r="R342" s="12" t="s">
        <v>8316</v>
      </c>
      <c r="S342" s="18">
        <v>42483.015694444446</v>
      </c>
      <c r="T342" s="18">
        <v>42489.290972222225</v>
      </c>
    </row>
    <row r="343" spans="1:20" ht="60" customHeight="1" x14ac:dyDescent="0.25">
      <c r="A343">
        <v>3613</v>
      </c>
      <c r="B343" s="9" t="s">
        <v>3612</v>
      </c>
      <c r="C343" s="3" t="s">
        <v>7723</v>
      </c>
      <c r="D343" s="7">
        <v>1250</v>
      </c>
      <c r="E343" s="5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8315</v>
      </c>
      <c r="R343" s="12" t="s">
        <v>8316</v>
      </c>
      <c r="S343" s="18">
        <v>41788.58997685185</v>
      </c>
      <c r="T343" s="18">
        <v>41818.58997685185</v>
      </c>
    </row>
    <row r="344" spans="1:20" ht="60" customHeight="1" x14ac:dyDescent="0.25">
      <c r="A344">
        <v>3614</v>
      </c>
      <c r="B344" s="9" t="s">
        <v>3439</v>
      </c>
      <c r="C344" s="3" t="s">
        <v>7724</v>
      </c>
      <c r="D344" s="7">
        <v>2500</v>
      </c>
      <c r="E344" s="5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8315</v>
      </c>
      <c r="R344" s="12" t="s">
        <v>8316</v>
      </c>
      <c r="S344" s="18">
        <v>42144.041851851856</v>
      </c>
      <c r="T344" s="18">
        <v>42174.041851851856</v>
      </c>
    </row>
    <row r="345" spans="1:20" ht="60" customHeight="1" x14ac:dyDescent="0.25">
      <c r="A345">
        <v>3619</v>
      </c>
      <c r="B345" s="9" t="s">
        <v>3617</v>
      </c>
      <c r="C345" s="3" t="s">
        <v>7729</v>
      </c>
      <c r="D345" s="7">
        <v>1000</v>
      </c>
      <c r="E345" s="5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8315</v>
      </c>
      <c r="R345" s="12" t="s">
        <v>8316</v>
      </c>
      <c r="S345" s="18">
        <v>42661.132245370376</v>
      </c>
      <c r="T345" s="18">
        <v>42693.916666666672</v>
      </c>
    </row>
    <row r="346" spans="1:20" ht="60" customHeight="1" x14ac:dyDescent="0.25">
      <c r="A346">
        <v>3620</v>
      </c>
      <c r="B346" s="9" t="s">
        <v>3618</v>
      </c>
      <c r="C346" s="3" t="s">
        <v>7730</v>
      </c>
      <c r="D346" s="7">
        <v>10500</v>
      </c>
      <c r="E346" s="5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8315</v>
      </c>
      <c r="R346" s="12" t="s">
        <v>8316</v>
      </c>
      <c r="S346" s="18">
        <v>42037.938206018516</v>
      </c>
      <c r="T346" s="18">
        <v>42068.166666666672</v>
      </c>
    </row>
    <row r="347" spans="1:20" ht="60" customHeight="1" x14ac:dyDescent="0.25">
      <c r="A347">
        <v>3621</v>
      </c>
      <c r="B347" s="9" t="s">
        <v>3619</v>
      </c>
      <c r="C347" s="3" t="s">
        <v>7731</v>
      </c>
      <c r="D347" s="7">
        <v>3000</v>
      </c>
      <c r="E347" s="5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8315</v>
      </c>
      <c r="R347" s="12" t="s">
        <v>8316</v>
      </c>
      <c r="S347" s="18">
        <v>42619.935694444444</v>
      </c>
      <c r="T347" s="18">
        <v>42643.875</v>
      </c>
    </row>
    <row r="348" spans="1:20" ht="60" customHeight="1" x14ac:dyDescent="0.25">
      <c r="A348">
        <v>3622</v>
      </c>
      <c r="B348" s="9" t="s">
        <v>3620</v>
      </c>
      <c r="C348" s="3" t="s">
        <v>7732</v>
      </c>
      <c r="D348" s="7">
        <v>1000</v>
      </c>
      <c r="E348" s="5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8315</v>
      </c>
      <c r="R348" s="12" t="s">
        <v>8316</v>
      </c>
      <c r="S348" s="18">
        <v>41877.221886574072</v>
      </c>
      <c r="T348" s="18">
        <v>41910.140972222223</v>
      </c>
    </row>
    <row r="349" spans="1:20" ht="60" customHeight="1" x14ac:dyDescent="0.25">
      <c r="A349">
        <v>3623</v>
      </c>
      <c r="B349" s="9" t="s">
        <v>3621</v>
      </c>
      <c r="C349" s="3" t="s">
        <v>7733</v>
      </c>
      <c r="D349" s="7">
        <v>2500</v>
      </c>
      <c r="E349" s="5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8315</v>
      </c>
      <c r="R349" s="12" t="s">
        <v>8316</v>
      </c>
      <c r="S349" s="18">
        <v>41828.736921296295</v>
      </c>
      <c r="T349" s="18">
        <v>41846.291666666664</v>
      </c>
    </row>
    <row r="350" spans="1:20" ht="60" customHeight="1" x14ac:dyDescent="0.25">
      <c r="A350">
        <v>3624</v>
      </c>
      <c r="B350" s="9" t="s">
        <v>3622</v>
      </c>
      <c r="C350" s="3" t="s">
        <v>7734</v>
      </c>
      <c r="D350" s="7">
        <v>3000</v>
      </c>
      <c r="E350" s="5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8315</v>
      </c>
      <c r="R350" s="12" t="s">
        <v>8316</v>
      </c>
      <c r="S350" s="18">
        <v>42545.774189814809</v>
      </c>
      <c r="T350" s="18">
        <v>42605.774189814809</v>
      </c>
    </row>
    <row r="351" spans="1:20" ht="60" customHeight="1" x14ac:dyDescent="0.25">
      <c r="A351">
        <v>3627</v>
      </c>
      <c r="B351" s="9" t="s">
        <v>3625</v>
      </c>
      <c r="C351" s="3" t="s">
        <v>7737</v>
      </c>
      <c r="D351" s="7">
        <v>2000</v>
      </c>
      <c r="E351" s="5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8315</v>
      </c>
      <c r="R351" s="12" t="s">
        <v>8316</v>
      </c>
      <c r="S351" s="18">
        <v>42460.741747685184</v>
      </c>
      <c r="T351" s="18">
        <v>42511.165972222225</v>
      </c>
    </row>
    <row r="352" spans="1:20" ht="60" customHeight="1" x14ac:dyDescent="0.25">
      <c r="A352">
        <v>3648</v>
      </c>
      <c r="B352" s="9" t="s">
        <v>3646</v>
      </c>
      <c r="C352" s="3" t="s">
        <v>7758</v>
      </c>
      <c r="D352" s="7">
        <v>40000</v>
      </c>
      <c r="E352" s="5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8315</v>
      </c>
      <c r="R352" s="12" t="s">
        <v>8316</v>
      </c>
      <c r="S352" s="18">
        <v>41887.292187500003</v>
      </c>
      <c r="T352" s="18">
        <v>41917.292187500003</v>
      </c>
    </row>
    <row r="353" spans="1:20" ht="60" customHeight="1" x14ac:dyDescent="0.25">
      <c r="A353">
        <v>3651</v>
      </c>
      <c r="B353" s="9" t="s">
        <v>3649</v>
      </c>
      <c r="C353" s="3" t="s">
        <v>7761</v>
      </c>
      <c r="D353" s="7">
        <v>500</v>
      </c>
      <c r="E353" s="5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8315</v>
      </c>
      <c r="R353" s="12" t="s">
        <v>8316</v>
      </c>
      <c r="S353" s="18">
        <v>41828.646319444444</v>
      </c>
      <c r="T353" s="18">
        <v>41861.665972222225</v>
      </c>
    </row>
    <row r="354" spans="1:20" ht="60" customHeight="1" x14ac:dyDescent="0.25">
      <c r="A354">
        <v>3655</v>
      </c>
      <c r="B354" s="9" t="s">
        <v>3652</v>
      </c>
      <c r="C354" s="3" t="s">
        <v>7765</v>
      </c>
      <c r="D354" s="7">
        <v>5000</v>
      </c>
      <c r="E354" s="5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8315</v>
      </c>
      <c r="R354" s="12" t="s">
        <v>8316</v>
      </c>
      <c r="S354" s="18">
        <v>42173.803217592591</v>
      </c>
      <c r="T354" s="18">
        <v>42203.290972222225</v>
      </c>
    </row>
    <row r="355" spans="1:20" ht="60" customHeight="1" x14ac:dyDescent="0.25">
      <c r="A355">
        <v>3658</v>
      </c>
      <c r="B355" s="9" t="s">
        <v>3655</v>
      </c>
      <c r="C355" s="3" t="s">
        <v>7768</v>
      </c>
      <c r="D355" s="7">
        <v>1500</v>
      </c>
      <c r="E355" s="5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8315</v>
      </c>
      <c r="R355" s="12" t="s">
        <v>8316</v>
      </c>
      <c r="S355" s="18">
        <v>41775.858564814815</v>
      </c>
      <c r="T355" s="18">
        <v>41822.165972222225</v>
      </c>
    </row>
    <row r="356" spans="1:20" ht="60" customHeight="1" x14ac:dyDescent="0.25">
      <c r="A356">
        <v>3659</v>
      </c>
      <c r="B356" s="9" t="s">
        <v>3656</v>
      </c>
      <c r="C356" s="3" t="s">
        <v>7769</v>
      </c>
      <c r="D356" s="7">
        <v>3000</v>
      </c>
      <c r="E356" s="5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8315</v>
      </c>
      <c r="R356" s="12" t="s">
        <v>8316</v>
      </c>
      <c r="S356" s="18">
        <v>42055.277199074073</v>
      </c>
      <c r="T356" s="18">
        <v>42082.610416666663</v>
      </c>
    </row>
    <row r="357" spans="1:20" ht="60" customHeight="1" x14ac:dyDescent="0.25">
      <c r="A357">
        <v>3661</v>
      </c>
      <c r="B357" s="9" t="s">
        <v>3658</v>
      </c>
      <c r="C357" s="3" t="s">
        <v>7771</v>
      </c>
      <c r="D357" s="7">
        <v>3000</v>
      </c>
      <c r="E357" s="5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8315</v>
      </c>
      <c r="R357" s="12" t="s">
        <v>8316</v>
      </c>
      <c r="S357" s="18">
        <v>42447.896666666667</v>
      </c>
      <c r="T357" s="18">
        <v>42470.166666666672</v>
      </c>
    </row>
    <row r="358" spans="1:20" ht="60" customHeight="1" x14ac:dyDescent="0.25">
      <c r="A358">
        <v>3664</v>
      </c>
      <c r="B358" s="9" t="s">
        <v>3661</v>
      </c>
      <c r="C358" s="3" t="s">
        <v>7774</v>
      </c>
      <c r="D358" s="7">
        <v>800</v>
      </c>
      <c r="E358" s="5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8315</v>
      </c>
      <c r="R358" s="12" t="s">
        <v>8316</v>
      </c>
      <c r="S358" s="18">
        <v>42523.248715277776</v>
      </c>
      <c r="T358" s="18">
        <v>42537.248715277776</v>
      </c>
    </row>
    <row r="359" spans="1:20" ht="60" customHeight="1" x14ac:dyDescent="0.25">
      <c r="A359">
        <v>3666</v>
      </c>
      <c r="B359" s="9" t="s">
        <v>3663</v>
      </c>
      <c r="C359" s="3" t="s">
        <v>7776</v>
      </c>
      <c r="D359" s="7">
        <v>1200</v>
      </c>
      <c r="E359" s="5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8315</v>
      </c>
      <c r="R359" s="12" t="s">
        <v>8316</v>
      </c>
      <c r="S359" s="18">
        <v>41822.90488425926</v>
      </c>
      <c r="T359" s="18">
        <v>41844.291666666664</v>
      </c>
    </row>
    <row r="360" spans="1:20" ht="60" customHeight="1" x14ac:dyDescent="0.25">
      <c r="A360">
        <v>3668</v>
      </c>
      <c r="B360" s="9" t="s">
        <v>3665</v>
      </c>
      <c r="C360" s="3" t="s">
        <v>7778</v>
      </c>
      <c r="D360" s="7">
        <v>1000</v>
      </c>
      <c r="E360" s="5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8315</v>
      </c>
      <c r="R360" s="12" t="s">
        <v>8316</v>
      </c>
      <c r="S360" s="18">
        <v>42185.556157407409</v>
      </c>
      <c r="T360" s="18">
        <v>42208.772916666669</v>
      </c>
    </row>
    <row r="361" spans="1:20" ht="60" customHeight="1" x14ac:dyDescent="0.25">
      <c r="A361">
        <v>3671</v>
      </c>
      <c r="B361" s="9" t="s">
        <v>3668</v>
      </c>
      <c r="C361" s="3" t="s">
        <v>7781</v>
      </c>
      <c r="D361" s="7">
        <v>3500</v>
      </c>
      <c r="E361" s="5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8315</v>
      </c>
      <c r="R361" s="12" t="s">
        <v>8316</v>
      </c>
      <c r="S361" s="18">
        <v>41820.62809027778</v>
      </c>
      <c r="T361" s="18">
        <v>41841.165972222225</v>
      </c>
    </row>
    <row r="362" spans="1:20" ht="60" customHeight="1" x14ac:dyDescent="0.25">
      <c r="A362">
        <v>3676</v>
      </c>
      <c r="B362" s="9" t="s">
        <v>3673</v>
      </c>
      <c r="C362" s="3" t="s">
        <v>7786</v>
      </c>
      <c r="D362" s="7">
        <v>800</v>
      </c>
      <c r="E362" s="5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8315</v>
      </c>
      <c r="R362" s="12" t="s">
        <v>8316</v>
      </c>
      <c r="S362" s="18">
        <v>41876.815787037034</v>
      </c>
      <c r="T362" s="18">
        <v>41894.815787037034</v>
      </c>
    </row>
    <row r="363" spans="1:20" ht="60" customHeight="1" x14ac:dyDescent="0.25">
      <c r="A363">
        <v>3677</v>
      </c>
      <c r="B363" s="9" t="s">
        <v>3674</v>
      </c>
      <c r="C363" s="3" t="s">
        <v>7787</v>
      </c>
      <c r="D363" s="7">
        <v>12000</v>
      </c>
      <c r="E363" s="5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8315</v>
      </c>
      <c r="R363" s="12" t="s">
        <v>8316</v>
      </c>
      <c r="S363" s="18">
        <v>41802.574282407404</v>
      </c>
      <c r="T363" s="18">
        <v>41823.165972222225</v>
      </c>
    </row>
    <row r="364" spans="1:20" ht="60" customHeight="1" x14ac:dyDescent="0.25">
      <c r="A364">
        <v>3679</v>
      </c>
      <c r="B364" s="9" t="s">
        <v>3676</v>
      </c>
      <c r="C364" s="3" t="s">
        <v>7789</v>
      </c>
      <c r="D364" s="7">
        <v>2000</v>
      </c>
      <c r="E364" s="5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8315</v>
      </c>
      <c r="R364" s="12" t="s">
        <v>8316</v>
      </c>
      <c r="S364" s="18">
        <v>41786.761354166665</v>
      </c>
      <c r="T364" s="18">
        <v>41821.207638888889</v>
      </c>
    </row>
    <row r="365" spans="1:20" ht="60" customHeight="1" x14ac:dyDescent="0.25">
      <c r="A365">
        <v>3680</v>
      </c>
      <c r="B365" s="9" t="s">
        <v>3677</v>
      </c>
      <c r="C365" s="3" t="s">
        <v>7790</v>
      </c>
      <c r="D365" s="7">
        <v>3000</v>
      </c>
      <c r="E365" s="5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8315</v>
      </c>
      <c r="R365" s="12" t="s">
        <v>8316</v>
      </c>
      <c r="S365" s="18">
        <v>42627.454097222217</v>
      </c>
      <c r="T365" s="18">
        <v>42648.454097222217</v>
      </c>
    </row>
    <row r="366" spans="1:20" ht="60" customHeight="1" x14ac:dyDescent="0.25">
      <c r="A366">
        <v>3681</v>
      </c>
      <c r="B366" s="9" t="s">
        <v>3678</v>
      </c>
      <c r="C366" s="3" t="s">
        <v>7791</v>
      </c>
      <c r="D366" s="7">
        <v>1000</v>
      </c>
      <c r="E366" s="5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8315</v>
      </c>
      <c r="R366" s="12" t="s">
        <v>8316</v>
      </c>
      <c r="S366" s="18">
        <v>42374.651504629626</v>
      </c>
      <c r="T366" s="18">
        <v>42384.651504629626</v>
      </c>
    </row>
    <row r="367" spans="1:20" ht="60" customHeight="1" x14ac:dyDescent="0.25">
      <c r="A367">
        <v>3682</v>
      </c>
      <c r="B367" s="9" t="s">
        <v>3679</v>
      </c>
      <c r="C367" s="3" t="s">
        <v>7792</v>
      </c>
      <c r="D367" s="7">
        <v>3000</v>
      </c>
      <c r="E367" s="5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8315</v>
      </c>
      <c r="R367" s="12" t="s">
        <v>8316</v>
      </c>
      <c r="S367" s="18">
        <v>41772.685393518521</v>
      </c>
      <c r="T367" s="18">
        <v>41806.290972222225</v>
      </c>
    </row>
    <row r="368" spans="1:20" ht="60" customHeight="1" x14ac:dyDescent="0.25">
      <c r="A368">
        <v>3683</v>
      </c>
      <c r="B368" s="9" t="s">
        <v>3680</v>
      </c>
      <c r="C368" s="3" t="s">
        <v>7793</v>
      </c>
      <c r="D368" s="7">
        <v>3500</v>
      </c>
      <c r="E368" s="5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8315</v>
      </c>
      <c r="R368" s="12" t="s">
        <v>8316</v>
      </c>
      <c r="S368" s="18">
        <v>42633.116851851853</v>
      </c>
      <c r="T368" s="18">
        <v>42663.116851851853</v>
      </c>
    </row>
    <row r="369" spans="1:20" ht="60" customHeight="1" x14ac:dyDescent="0.25">
      <c r="A369">
        <v>3684</v>
      </c>
      <c r="B369" s="9" t="s">
        <v>3681</v>
      </c>
      <c r="C369" s="3" t="s">
        <v>7794</v>
      </c>
      <c r="D369" s="7">
        <v>750</v>
      </c>
      <c r="E369" s="5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8315</v>
      </c>
      <c r="R369" s="12" t="s">
        <v>8316</v>
      </c>
      <c r="S369" s="18">
        <v>42219.180393518516</v>
      </c>
      <c r="T369" s="18">
        <v>42249.180393518516</v>
      </c>
    </row>
    <row r="370" spans="1:20" ht="60" customHeight="1" x14ac:dyDescent="0.25">
      <c r="A370">
        <v>3685</v>
      </c>
      <c r="B370" s="9" t="s">
        <v>3682</v>
      </c>
      <c r="C370" s="3" t="s">
        <v>7795</v>
      </c>
      <c r="D370" s="7">
        <v>5000</v>
      </c>
      <c r="E370" s="5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8315</v>
      </c>
      <c r="R370" s="12" t="s">
        <v>8316</v>
      </c>
      <c r="S370" s="18">
        <v>41753.593275462961</v>
      </c>
      <c r="T370" s="18">
        <v>41778.875</v>
      </c>
    </row>
    <row r="371" spans="1:20" ht="60" customHeight="1" x14ac:dyDescent="0.25">
      <c r="A371">
        <v>3686</v>
      </c>
      <c r="B371" s="9" t="s">
        <v>3683</v>
      </c>
      <c r="C371" s="3" t="s">
        <v>7796</v>
      </c>
      <c r="D371" s="7">
        <v>350</v>
      </c>
      <c r="E371" s="5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8315</v>
      </c>
      <c r="R371" s="12" t="s">
        <v>8316</v>
      </c>
      <c r="S371" s="18">
        <v>42230.662731481483</v>
      </c>
      <c r="T371" s="18">
        <v>42245.165972222225</v>
      </c>
    </row>
    <row r="372" spans="1:20" ht="60" customHeight="1" x14ac:dyDescent="0.25">
      <c r="A372">
        <v>3687</v>
      </c>
      <c r="B372" s="9" t="s">
        <v>3684</v>
      </c>
      <c r="C372" s="3" t="s">
        <v>7797</v>
      </c>
      <c r="D372" s="7">
        <v>5000</v>
      </c>
      <c r="E372" s="5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8315</v>
      </c>
      <c r="R372" s="12" t="s">
        <v>8316</v>
      </c>
      <c r="S372" s="18">
        <v>41787.218229166669</v>
      </c>
      <c r="T372" s="18">
        <v>41817.218229166669</v>
      </c>
    </row>
    <row r="373" spans="1:20" ht="60" customHeight="1" x14ac:dyDescent="0.25">
      <c r="A373">
        <v>3689</v>
      </c>
      <c r="B373" s="9" t="s">
        <v>3686</v>
      </c>
      <c r="C373" s="3" t="s">
        <v>7799</v>
      </c>
      <c r="D373" s="7">
        <v>3000</v>
      </c>
      <c r="E373" s="5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8315</v>
      </c>
      <c r="R373" s="12" t="s">
        <v>8316</v>
      </c>
      <c r="S373" s="18">
        <v>42147.826840277776</v>
      </c>
      <c r="T373" s="18">
        <v>42176.934027777781</v>
      </c>
    </row>
    <row r="374" spans="1:20" ht="60" customHeight="1" x14ac:dyDescent="0.25">
      <c r="A374">
        <v>3690</v>
      </c>
      <c r="B374" s="9" t="s">
        <v>3687</v>
      </c>
      <c r="C374" s="3" t="s">
        <v>7800</v>
      </c>
      <c r="D374" s="7">
        <v>1500</v>
      </c>
      <c r="E374" s="5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8315</v>
      </c>
      <c r="R374" s="12" t="s">
        <v>8316</v>
      </c>
      <c r="S374" s="18">
        <v>41940.598182870373</v>
      </c>
      <c r="T374" s="18">
        <v>41970.639849537038</v>
      </c>
    </row>
    <row r="375" spans="1:20" ht="60" customHeight="1" x14ac:dyDescent="0.25">
      <c r="A375">
        <v>3691</v>
      </c>
      <c r="B375" s="9" t="s">
        <v>3688</v>
      </c>
      <c r="C375" s="3" t="s">
        <v>7801</v>
      </c>
      <c r="D375" s="7">
        <v>40000</v>
      </c>
      <c r="E375" s="5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8315</v>
      </c>
      <c r="R375" s="12" t="s">
        <v>8316</v>
      </c>
      <c r="S375" s="18">
        <v>42020.700567129628</v>
      </c>
      <c r="T375" s="18">
        <v>42065.207638888889</v>
      </c>
    </row>
    <row r="376" spans="1:20" ht="60" customHeight="1" x14ac:dyDescent="0.25">
      <c r="A376">
        <v>3692</v>
      </c>
      <c r="B376" s="9" t="s">
        <v>3689</v>
      </c>
      <c r="C376" s="3" t="s">
        <v>7802</v>
      </c>
      <c r="D376" s="7">
        <v>1000</v>
      </c>
      <c r="E376" s="5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8315</v>
      </c>
      <c r="R376" s="12" t="s">
        <v>8316</v>
      </c>
      <c r="S376" s="18">
        <v>41891.96503472222</v>
      </c>
      <c r="T376" s="18">
        <v>41901</v>
      </c>
    </row>
    <row r="377" spans="1:20" ht="60" customHeight="1" x14ac:dyDescent="0.25">
      <c r="A377">
        <v>3694</v>
      </c>
      <c r="B377" s="9" t="s">
        <v>3691</v>
      </c>
      <c r="C377" s="3" t="s">
        <v>7804</v>
      </c>
      <c r="D377" s="7">
        <v>3500</v>
      </c>
      <c r="E377" s="5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8315</v>
      </c>
      <c r="R377" s="12" t="s">
        <v>8316</v>
      </c>
      <c r="S377" s="18">
        <v>42490.133877314816</v>
      </c>
      <c r="T377" s="18">
        <v>42527.083333333328</v>
      </c>
    </row>
    <row r="378" spans="1:20" ht="60" customHeight="1" x14ac:dyDescent="0.25">
      <c r="A378">
        <v>3695</v>
      </c>
      <c r="B378" s="9" t="s">
        <v>3692</v>
      </c>
      <c r="C378" s="3" t="s">
        <v>7805</v>
      </c>
      <c r="D378" s="7">
        <v>4000</v>
      </c>
      <c r="E378" s="5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8315</v>
      </c>
      <c r="R378" s="12" t="s">
        <v>8316</v>
      </c>
      <c r="S378" s="18">
        <v>41995.870486111111</v>
      </c>
      <c r="T378" s="18">
        <v>42015.870486111111</v>
      </c>
    </row>
    <row r="379" spans="1:20" ht="60" customHeight="1" x14ac:dyDescent="0.25">
      <c r="A379">
        <v>3698</v>
      </c>
      <c r="B379" s="9" t="s">
        <v>3695</v>
      </c>
      <c r="C379" s="3" t="s">
        <v>7808</v>
      </c>
      <c r="D379" s="7">
        <v>5000</v>
      </c>
      <c r="E379" s="5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8315</v>
      </c>
      <c r="R379" s="12" t="s">
        <v>8316</v>
      </c>
      <c r="S379" s="18">
        <v>42401.806562500002</v>
      </c>
      <c r="T379" s="18">
        <v>42431.806562500002</v>
      </c>
    </row>
    <row r="380" spans="1:20" ht="60" customHeight="1" x14ac:dyDescent="0.25">
      <c r="A380">
        <v>3699</v>
      </c>
      <c r="B380" s="9" t="s">
        <v>3696</v>
      </c>
      <c r="C380" s="3" t="s">
        <v>7809</v>
      </c>
      <c r="D380" s="7">
        <v>2500</v>
      </c>
      <c r="E380" s="5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8315</v>
      </c>
      <c r="R380" s="12" t="s">
        <v>8316</v>
      </c>
      <c r="S380" s="18">
        <v>41897.602037037039</v>
      </c>
      <c r="T380" s="18">
        <v>41927.602037037039</v>
      </c>
    </row>
    <row r="381" spans="1:20" ht="60" customHeight="1" x14ac:dyDescent="0.25">
      <c r="A381">
        <v>3700</v>
      </c>
      <c r="B381" s="9" t="s">
        <v>3697</v>
      </c>
      <c r="C381" s="3" t="s">
        <v>7810</v>
      </c>
      <c r="D381" s="7">
        <v>500</v>
      </c>
      <c r="E381" s="5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8315</v>
      </c>
      <c r="R381" s="12" t="s">
        <v>8316</v>
      </c>
      <c r="S381" s="18">
        <v>41882.585648148146</v>
      </c>
      <c r="T381" s="18">
        <v>41912.666666666664</v>
      </c>
    </row>
    <row r="382" spans="1:20" ht="60" customHeight="1" x14ac:dyDescent="0.25">
      <c r="A382">
        <v>3703</v>
      </c>
      <c r="B382" s="9" t="s">
        <v>3700</v>
      </c>
      <c r="C382" s="3" t="s">
        <v>7813</v>
      </c>
      <c r="D382" s="7">
        <v>1050</v>
      </c>
      <c r="E382" s="5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8315</v>
      </c>
      <c r="R382" s="12" t="s">
        <v>8316</v>
      </c>
      <c r="S382" s="18">
        <v>42556.504490740743</v>
      </c>
      <c r="T382" s="18">
        <v>42595.290972222225</v>
      </c>
    </row>
    <row r="383" spans="1:20" ht="60" customHeight="1" x14ac:dyDescent="0.25">
      <c r="A383">
        <v>3705</v>
      </c>
      <c r="B383" s="9" t="s">
        <v>3702</v>
      </c>
      <c r="C383" s="3" t="s">
        <v>7815</v>
      </c>
      <c r="D383" s="7">
        <v>2827</v>
      </c>
      <c r="E383" s="5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8315</v>
      </c>
      <c r="R383" s="12" t="s">
        <v>8316</v>
      </c>
      <c r="S383" s="18">
        <v>41792.542986111112</v>
      </c>
      <c r="T383" s="18">
        <v>41813.75</v>
      </c>
    </row>
    <row r="384" spans="1:20" ht="60" customHeight="1" x14ac:dyDescent="0.25">
      <c r="A384">
        <v>3706</v>
      </c>
      <c r="B384" s="9" t="s">
        <v>3703</v>
      </c>
      <c r="C384" s="3" t="s">
        <v>7816</v>
      </c>
      <c r="D384" s="7">
        <v>1500</v>
      </c>
      <c r="E384" s="5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8315</v>
      </c>
      <c r="R384" s="12" t="s">
        <v>8316</v>
      </c>
      <c r="S384" s="18">
        <v>41879.913761574076</v>
      </c>
      <c r="T384" s="18">
        <v>41894.913761574076</v>
      </c>
    </row>
    <row r="385" spans="1:20" ht="60" customHeight="1" x14ac:dyDescent="0.25">
      <c r="A385">
        <v>3707</v>
      </c>
      <c r="B385" s="9" t="s">
        <v>3704</v>
      </c>
      <c r="C385" s="3" t="s">
        <v>7817</v>
      </c>
      <c r="D385" s="7">
        <v>1000</v>
      </c>
      <c r="E385" s="5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8315</v>
      </c>
      <c r="R385" s="12" t="s">
        <v>8316</v>
      </c>
      <c r="S385" s="18">
        <v>42552.048356481479</v>
      </c>
      <c r="T385" s="18">
        <v>42573.226388888885</v>
      </c>
    </row>
    <row r="386" spans="1:20" ht="60" customHeight="1" x14ac:dyDescent="0.25">
      <c r="A386">
        <v>3708</v>
      </c>
      <c r="B386" s="9" t="s">
        <v>3705</v>
      </c>
      <c r="C386" s="3" t="s">
        <v>7818</v>
      </c>
      <c r="D386" s="7">
        <v>700</v>
      </c>
      <c r="E386" s="5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8315</v>
      </c>
      <c r="R386" s="12" t="s">
        <v>8316</v>
      </c>
      <c r="S386" s="18">
        <v>41810.142199074071</v>
      </c>
      <c r="T386" s="18">
        <v>41824.142199074071</v>
      </c>
    </row>
    <row r="387" spans="1:20" ht="60" customHeight="1" x14ac:dyDescent="0.25">
      <c r="A387">
        <v>3710</v>
      </c>
      <c r="B387" s="9" t="s">
        <v>3707</v>
      </c>
      <c r="C387" s="3" t="s">
        <v>7820</v>
      </c>
      <c r="D387" s="7">
        <v>1300</v>
      </c>
      <c r="E387" s="5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8315</v>
      </c>
      <c r="R387" s="12" t="s">
        <v>8316</v>
      </c>
      <c r="S387" s="18">
        <v>42072.576249999998</v>
      </c>
      <c r="T387" s="18">
        <v>42097.576249999998</v>
      </c>
    </row>
    <row r="388" spans="1:20" ht="60" customHeight="1" x14ac:dyDescent="0.25">
      <c r="A388">
        <v>3711</v>
      </c>
      <c r="B388" s="9" t="s">
        <v>3708</v>
      </c>
      <c r="C388" s="3" t="s">
        <v>7821</v>
      </c>
      <c r="D388" s="7">
        <v>500</v>
      </c>
      <c r="E388" s="5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8315</v>
      </c>
      <c r="R388" s="12" t="s">
        <v>8316</v>
      </c>
      <c r="S388" s="18">
        <v>41779.724224537036</v>
      </c>
      <c r="T388" s="18">
        <v>41805.666666666664</v>
      </c>
    </row>
    <row r="389" spans="1:20" ht="60" customHeight="1" x14ac:dyDescent="0.25">
      <c r="A389">
        <v>3712</v>
      </c>
      <c r="B389" s="9" t="s">
        <v>3709</v>
      </c>
      <c r="C389" s="3" t="s">
        <v>7822</v>
      </c>
      <c r="D389" s="7">
        <v>7500</v>
      </c>
      <c r="E389" s="5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8315</v>
      </c>
      <c r="R389" s="12" t="s">
        <v>8316</v>
      </c>
      <c r="S389" s="18">
        <v>42134.172071759262</v>
      </c>
      <c r="T389" s="18">
        <v>42155.290972222225</v>
      </c>
    </row>
    <row r="390" spans="1:20" ht="60" customHeight="1" x14ac:dyDescent="0.25">
      <c r="A390">
        <v>3713</v>
      </c>
      <c r="B390" s="9" t="s">
        <v>3710</v>
      </c>
      <c r="C390" s="3" t="s">
        <v>7823</v>
      </c>
      <c r="D390" s="7">
        <v>2000</v>
      </c>
      <c r="E390" s="5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8315</v>
      </c>
      <c r="R390" s="12" t="s">
        <v>8316</v>
      </c>
      <c r="S390" s="18">
        <v>42505.738032407404</v>
      </c>
      <c r="T390" s="18">
        <v>42525.738032407404</v>
      </c>
    </row>
    <row r="391" spans="1:20" ht="60" customHeight="1" x14ac:dyDescent="0.25">
      <c r="A391">
        <v>3714</v>
      </c>
      <c r="B391" s="9" t="s">
        <v>3711</v>
      </c>
      <c r="C391" s="3" t="s">
        <v>7824</v>
      </c>
      <c r="D391" s="7">
        <v>10000</v>
      </c>
      <c r="E391" s="5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8315</v>
      </c>
      <c r="R391" s="12" t="s">
        <v>8316</v>
      </c>
      <c r="S391" s="18">
        <v>42118.556331018524</v>
      </c>
      <c r="T391" s="18">
        <v>42150.165972222225</v>
      </c>
    </row>
    <row r="392" spans="1:20" ht="60" customHeight="1" x14ac:dyDescent="0.25">
      <c r="A392">
        <v>3716</v>
      </c>
      <c r="B392" s="9" t="s">
        <v>3713</v>
      </c>
      <c r="C392" s="3" t="s">
        <v>7826</v>
      </c>
      <c r="D392" s="7">
        <v>800</v>
      </c>
      <c r="E392" s="5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8315</v>
      </c>
      <c r="R392" s="12" t="s">
        <v>8316</v>
      </c>
      <c r="S392" s="18">
        <v>42360.887835648144</v>
      </c>
      <c r="T392" s="18">
        <v>42390.887835648144</v>
      </c>
    </row>
    <row r="393" spans="1:20" ht="60" customHeight="1" x14ac:dyDescent="0.25">
      <c r="A393">
        <v>3720</v>
      </c>
      <c r="B393" s="9" t="s">
        <v>3717</v>
      </c>
      <c r="C393" s="3" t="s">
        <v>7830</v>
      </c>
      <c r="D393" s="7">
        <v>3300</v>
      </c>
      <c r="E393" s="5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8315</v>
      </c>
      <c r="R393" s="12" t="s">
        <v>8316</v>
      </c>
      <c r="S393" s="18">
        <v>42165.993125000001</v>
      </c>
      <c r="T393" s="18">
        <v>42187.993125000001</v>
      </c>
    </row>
    <row r="394" spans="1:20" ht="60" customHeight="1" x14ac:dyDescent="0.25">
      <c r="A394">
        <v>3721</v>
      </c>
      <c r="B394" s="9" t="s">
        <v>3718</v>
      </c>
      <c r="C394" s="3" t="s">
        <v>7831</v>
      </c>
      <c r="D394" s="7">
        <v>5000</v>
      </c>
      <c r="E394" s="5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8315</v>
      </c>
      <c r="R394" s="12" t="s">
        <v>8316</v>
      </c>
      <c r="S394" s="18">
        <v>41927.936157407406</v>
      </c>
      <c r="T394" s="18">
        <v>41948.977824074071</v>
      </c>
    </row>
    <row r="395" spans="1:20" ht="60" customHeight="1" x14ac:dyDescent="0.25">
      <c r="A395">
        <v>3726</v>
      </c>
      <c r="B395" s="9" t="s">
        <v>3723</v>
      </c>
      <c r="C395" s="3" t="s">
        <v>7836</v>
      </c>
      <c r="D395" s="7">
        <v>850</v>
      </c>
      <c r="E395" s="5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8315</v>
      </c>
      <c r="R395" s="12" t="s">
        <v>8316</v>
      </c>
      <c r="S395" s="18">
        <v>42462.140868055561</v>
      </c>
      <c r="T395" s="18">
        <v>42489.875</v>
      </c>
    </row>
    <row r="396" spans="1:20" ht="60" customHeight="1" x14ac:dyDescent="0.25">
      <c r="A396">
        <v>3727</v>
      </c>
      <c r="B396" s="9" t="s">
        <v>3724</v>
      </c>
      <c r="C396" s="3" t="s">
        <v>7837</v>
      </c>
      <c r="D396" s="7">
        <v>2000</v>
      </c>
      <c r="E396" s="5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8315</v>
      </c>
      <c r="R396" s="12" t="s">
        <v>8316</v>
      </c>
      <c r="S396" s="18">
        <v>42632.348310185189</v>
      </c>
      <c r="T396" s="18">
        <v>42663.204861111109</v>
      </c>
    </row>
    <row r="397" spans="1:20" ht="60" customHeight="1" x14ac:dyDescent="0.25">
      <c r="A397">
        <v>3810</v>
      </c>
      <c r="B397" s="9" t="s">
        <v>3807</v>
      </c>
      <c r="C397" s="3" t="s">
        <v>7920</v>
      </c>
      <c r="D397" s="7">
        <v>1500</v>
      </c>
      <c r="E397" s="5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8315</v>
      </c>
      <c r="R397" s="12" t="s">
        <v>8316</v>
      </c>
      <c r="S397" s="18">
        <v>42054.849050925928</v>
      </c>
      <c r="T397" s="18">
        <v>42084.807384259257</v>
      </c>
    </row>
    <row r="398" spans="1:20" ht="60" customHeight="1" x14ac:dyDescent="0.25">
      <c r="A398">
        <v>3813</v>
      </c>
      <c r="B398" s="9" t="s">
        <v>3810</v>
      </c>
      <c r="C398" s="3" t="s">
        <v>7923</v>
      </c>
      <c r="D398" s="7">
        <v>2100</v>
      </c>
      <c r="E398" s="5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8315</v>
      </c>
      <c r="R398" s="12" t="s">
        <v>8316</v>
      </c>
      <c r="S398" s="18">
        <v>42497.275706018518</v>
      </c>
      <c r="T398" s="18">
        <v>42535.904861111107</v>
      </c>
    </row>
    <row r="399" spans="1:20" ht="60" customHeight="1" x14ac:dyDescent="0.25">
      <c r="A399">
        <v>3814</v>
      </c>
      <c r="B399" s="9" t="s">
        <v>3811</v>
      </c>
      <c r="C399" s="3" t="s">
        <v>7924</v>
      </c>
      <c r="D399" s="7">
        <v>1500</v>
      </c>
      <c r="E399" s="5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8315</v>
      </c>
      <c r="R399" s="12" t="s">
        <v>8316</v>
      </c>
      <c r="S399" s="18">
        <v>42058.904074074075</v>
      </c>
      <c r="T399" s="18">
        <v>42095.165972222225</v>
      </c>
    </row>
    <row r="400" spans="1:20" ht="60" customHeight="1" x14ac:dyDescent="0.25">
      <c r="A400">
        <v>3816</v>
      </c>
      <c r="B400" s="9" t="s">
        <v>3813</v>
      </c>
      <c r="C400" s="3" t="s">
        <v>7926</v>
      </c>
      <c r="D400" s="7">
        <v>1500</v>
      </c>
      <c r="E400" s="5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8315</v>
      </c>
      <c r="R400" s="12" t="s">
        <v>8316</v>
      </c>
      <c r="S400" s="18">
        <v>41807.690081018518</v>
      </c>
      <c r="T400" s="18">
        <v>41837.690081018518</v>
      </c>
    </row>
    <row r="401" spans="1:20" ht="60" customHeight="1" x14ac:dyDescent="0.25">
      <c r="A401">
        <v>3817</v>
      </c>
      <c r="B401" s="9" t="s">
        <v>3814</v>
      </c>
      <c r="C401" s="3" t="s">
        <v>7927</v>
      </c>
      <c r="D401" s="7">
        <v>2000</v>
      </c>
      <c r="E401" s="5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8315</v>
      </c>
      <c r="R401" s="12" t="s">
        <v>8316</v>
      </c>
      <c r="S401" s="18">
        <v>42284.69694444444</v>
      </c>
      <c r="T401" s="18">
        <v>42301.165972222225</v>
      </c>
    </row>
    <row r="402" spans="1:20" ht="60" customHeight="1" x14ac:dyDescent="0.25">
      <c r="A402">
        <v>3818</v>
      </c>
      <c r="B402" s="9" t="s">
        <v>3815</v>
      </c>
      <c r="C402" s="3" t="s">
        <v>7928</v>
      </c>
      <c r="D402" s="7">
        <v>250</v>
      </c>
      <c r="E402" s="5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8315</v>
      </c>
      <c r="R402" s="12" t="s">
        <v>8316</v>
      </c>
      <c r="S402" s="18">
        <v>42045.84238425926</v>
      </c>
      <c r="T402" s="18">
        <v>42075.800717592589</v>
      </c>
    </row>
    <row r="403" spans="1:20" ht="60" customHeight="1" x14ac:dyDescent="0.25">
      <c r="A403">
        <v>3819</v>
      </c>
      <c r="B403" s="9" t="s">
        <v>3816</v>
      </c>
      <c r="C403" s="3" t="s">
        <v>7817</v>
      </c>
      <c r="D403" s="7">
        <v>1000</v>
      </c>
      <c r="E403" s="5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8315</v>
      </c>
      <c r="R403" s="12" t="s">
        <v>8316</v>
      </c>
      <c r="S403" s="18">
        <v>42184.209537037037</v>
      </c>
      <c r="T403" s="18">
        <v>42202.876388888893</v>
      </c>
    </row>
    <row r="404" spans="1:20" ht="60" customHeight="1" x14ac:dyDescent="0.25">
      <c r="A404">
        <v>3821</v>
      </c>
      <c r="B404" s="9" t="s">
        <v>3818</v>
      </c>
      <c r="C404" s="3" t="s">
        <v>7930</v>
      </c>
      <c r="D404" s="7">
        <v>3500</v>
      </c>
      <c r="E404" s="5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8315</v>
      </c>
      <c r="R404" s="12" t="s">
        <v>8316</v>
      </c>
      <c r="S404" s="18">
        <v>42341.180636574078</v>
      </c>
      <c r="T404" s="18">
        <v>42373.180636574078</v>
      </c>
    </row>
    <row r="405" spans="1:20" ht="60" customHeight="1" x14ac:dyDescent="0.25">
      <c r="A405">
        <v>3823</v>
      </c>
      <c r="B405" s="9" t="s">
        <v>3820</v>
      </c>
      <c r="C405" s="3" t="s">
        <v>7932</v>
      </c>
      <c r="D405" s="7">
        <v>2500</v>
      </c>
      <c r="E405" s="5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8315</v>
      </c>
      <c r="R405" s="12" t="s">
        <v>8316</v>
      </c>
      <c r="S405" s="18">
        <v>42170.910231481481</v>
      </c>
      <c r="T405" s="18">
        <v>42205.165972222225</v>
      </c>
    </row>
    <row r="406" spans="1:20" ht="60" customHeight="1" x14ac:dyDescent="0.25">
      <c r="A406">
        <v>3825</v>
      </c>
      <c r="B406" s="9" t="s">
        <v>3822</v>
      </c>
      <c r="C406" s="3" t="s">
        <v>7934</v>
      </c>
      <c r="D406" s="7">
        <v>5000</v>
      </c>
      <c r="E406" s="5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8315</v>
      </c>
      <c r="R406" s="12" t="s">
        <v>8316</v>
      </c>
      <c r="S406" s="18">
        <v>42151.069606481484</v>
      </c>
      <c r="T406" s="18">
        <v>42172.069606481484</v>
      </c>
    </row>
    <row r="407" spans="1:20" ht="60" customHeight="1" x14ac:dyDescent="0.25">
      <c r="A407">
        <v>3828</v>
      </c>
      <c r="B407" s="9" t="s">
        <v>3825</v>
      </c>
      <c r="C407" s="3" t="s">
        <v>7937</v>
      </c>
      <c r="D407" s="7">
        <v>5000</v>
      </c>
      <c r="E407" s="5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8315</v>
      </c>
      <c r="R407" s="12" t="s">
        <v>8316</v>
      </c>
      <c r="S407" s="18">
        <v>41944.527627314819</v>
      </c>
      <c r="T407" s="18">
        <v>42004.569293981483</v>
      </c>
    </row>
    <row r="408" spans="1:20" ht="60" customHeight="1" x14ac:dyDescent="0.25">
      <c r="A408">
        <v>3829</v>
      </c>
      <c r="B408" s="9" t="s">
        <v>3826</v>
      </c>
      <c r="C408" s="3" t="s">
        <v>7938</v>
      </c>
      <c r="D408" s="7">
        <v>500</v>
      </c>
      <c r="E408" s="5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8315</v>
      </c>
      <c r="R408" s="12" t="s">
        <v>8316</v>
      </c>
      <c r="S408" s="18">
        <v>42593.865405092598</v>
      </c>
      <c r="T408" s="18">
        <v>42613.865405092598</v>
      </c>
    </row>
    <row r="409" spans="1:20" ht="60" customHeight="1" x14ac:dyDescent="0.25">
      <c r="A409">
        <v>3830</v>
      </c>
      <c r="B409" s="9" t="s">
        <v>3827</v>
      </c>
      <c r="C409" s="3" t="s">
        <v>7939</v>
      </c>
      <c r="D409" s="7">
        <v>100</v>
      </c>
      <c r="E409" s="5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8315</v>
      </c>
      <c r="R409" s="12" t="s">
        <v>8316</v>
      </c>
      <c r="S409" s="18">
        <v>42503.740868055553</v>
      </c>
      <c r="T409" s="18">
        <v>42517.740868055553</v>
      </c>
    </row>
    <row r="410" spans="1:20" ht="60" customHeight="1" x14ac:dyDescent="0.25">
      <c r="A410">
        <v>3831</v>
      </c>
      <c r="B410" s="9" t="s">
        <v>3828</v>
      </c>
      <c r="C410" s="3" t="s">
        <v>7940</v>
      </c>
      <c r="D410" s="7">
        <v>500</v>
      </c>
      <c r="E410" s="5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8315</v>
      </c>
      <c r="R410" s="12" t="s">
        <v>8316</v>
      </c>
      <c r="S410" s="18">
        <v>41927.848900462966</v>
      </c>
      <c r="T410" s="18">
        <v>41948.890567129631</v>
      </c>
    </row>
    <row r="411" spans="1:20" ht="60" customHeight="1" x14ac:dyDescent="0.25">
      <c r="A411">
        <v>3832</v>
      </c>
      <c r="B411" s="9" t="s">
        <v>3829</v>
      </c>
      <c r="C411" s="3" t="s">
        <v>7941</v>
      </c>
      <c r="D411" s="7">
        <v>1200</v>
      </c>
      <c r="E411" s="5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8315</v>
      </c>
      <c r="R411" s="12" t="s">
        <v>8316</v>
      </c>
      <c r="S411" s="18">
        <v>42375.114988425921</v>
      </c>
      <c r="T411" s="18">
        <v>42420.114988425921</v>
      </c>
    </row>
    <row r="412" spans="1:20" ht="60" customHeight="1" x14ac:dyDescent="0.25">
      <c r="A412">
        <v>3836</v>
      </c>
      <c r="B412" s="9" t="s">
        <v>3833</v>
      </c>
      <c r="C412" s="3" t="s">
        <v>7945</v>
      </c>
      <c r="D412" s="7">
        <v>800</v>
      </c>
      <c r="E412" s="5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8315</v>
      </c>
      <c r="R412" s="12" t="s">
        <v>8316</v>
      </c>
      <c r="S412" s="18">
        <v>42553.926527777774</v>
      </c>
      <c r="T412" s="18">
        <v>42585.172916666663</v>
      </c>
    </row>
    <row r="413" spans="1:20" ht="60" customHeight="1" x14ac:dyDescent="0.25">
      <c r="A413">
        <v>3839</v>
      </c>
      <c r="B413" s="9" t="s">
        <v>3836</v>
      </c>
      <c r="C413" s="3" t="s">
        <v>7948</v>
      </c>
      <c r="D413" s="7">
        <v>2000</v>
      </c>
      <c r="E413" s="5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8315</v>
      </c>
      <c r="R413" s="12" t="s">
        <v>8316</v>
      </c>
      <c r="S413" s="18">
        <v>42155.142638888887</v>
      </c>
      <c r="T413" s="18">
        <v>42215.142638888887</v>
      </c>
    </row>
    <row r="414" spans="1:20" ht="60" customHeight="1" x14ac:dyDescent="0.25"/>
  </sheetData>
  <conditionalFormatting sqref="F1:F413">
    <cfRule type="cellIs" dxfId="20" priority="4" operator="equal">
      <formula>"Canceled"</formula>
    </cfRule>
    <cfRule type="cellIs" dxfId="19" priority="5" operator="equal">
      <formula>"Failed"</formula>
    </cfRule>
    <cfRule type="cellIs" dxfId="18" priority="6" operator="equal">
      <formula>"Failed"</formula>
    </cfRule>
    <cfRule type="cellIs" dxfId="17" priority="7" operator="equal">
      <formula>"Failed "</formula>
    </cfRule>
    <cfRule type="cellIs" dxfId="16" priority="8" operator="equal">
      <formula>"Failed "</formula>
    </cfRule>
    <cfRule type="cellIs" dxfId="15" priority="9" operator="equal">
      <formula>"Successful"</formula>
    </cfRule>
    <cfRule type="cellIs" dxfId="14" priority="10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40B1A-B45E-463A-8C80-979D684EF73B}">
  <dimension ref="A1:T252"/>
  <sheetViews>
    <sheetView workbookViewId="0">
      <selection activeCell="B2" sqref="B2"/>
    </sheetView>
  </sheetViews>
  <sheetFormatPr defaultRowHeight="15" x14ac:dyDescent="0.25"/>
  <cols>
    <col min="2" max="2" width="28.85546875" customWidth="1"/>
    <col min="3" max="3" width="44.85546875" customWidth="1"/>
    <col min="4" max="4" width="12.5703125" bestFit="1" customWidth="1"/>
    <col min="9" max="9" width="11" bestFit="1" customWidth="1"/>
    <col min="10" max="10" width="11.85546875" bestFit="1" customWidth="1"/>
    <col min="14" max="14" width="24.28515625" bestFit="1" customWidth="1"/>
    <col min="18" max="18" width="11.85546875" bestFit="1" customWidth="1"/>
    <col min="19" max="19" width="23.85546875" bestFit="1" customWidth="1"/>
    <col min="20" max="20" width="29.1406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3" t="s">
        <v>8359</v>
      </c>
      <c r="S1" s="17" t="s">
        <v>8365</v>
      </c>
      <c r="T1" s="17" t="s">
        <v>8366</v>
      </c>
    </row>
    <row r="2" spans="1:20" ht="60" customHeight="1" x14ac:dyDescent="0.25">
      <c r="A2">
        <v>2843</v>
      </c>
      <c r="B2" s="9" t="s">
        <v>2843</v>
      </c>
      <c r="C2" s="3" t="s">
        <v>6953</v>
      </c>
      <c r="D2" s="7">
        <v>1200</v>
      </c>
      <c r="E2" s="5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8315</v>
      </c>
      <c r="R2" s="12" t="s">
        <v>8316</v>
      </c>
      <c r="S2" s="18">
        <v>42492.737847222219</v>
      </c>
      <c r="T2" s="18">
        <v>42534.166666666672</v>
      </c>
    </row>
    <row r="3" spans="1:20" ht="60" customHeight="1" x14ac:dyDescent="0.25">
      <c r="A3">
        <v>2845</v>
      </c>
      <c r="B3" s="9" t="s">
        <v>2845</v>
      </c>
      <c r="C3" s="3" t="s">
        <v>6955</v>
      </c>
      <c r="D3" s="7">
        <v>7500</v>
      </c>
      <c r="E3" s="5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8315</v>
      </c>
      <c r="R3" s="12" t="s">
        <v>8316</v>
      </c>
      <c r="S3" s="18">
        <v>42103.016585648147</v>
      </c>
      <c r="T3" s="18">
        <v>42163.016585648147</v>
      </c>
    </row>
    <row r="4" spans="1:20" ht="60" customHeight="1" x14ac:dyDescent="0.25">
      <c r="A4">
        <v>2846</v>
      </c>
      <c r="B4" s="9" t="s">
        <v>2846</v>
      </c>
      <c r="C4" s="3" t="s">
        <v>6956</v>
      </c>
      <c r="D4" s="7">
        <v>8000</v>
      </c>
      <c r="E4" s="5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8315</v>
      </c>
      <c r="R4" s="12" t="s">
        <v>8316</v>
      </c>
      <c r="S4" s="18">
        <v>42108.692060185189</v>
      </c>
      <c r="T4" s="18">
        <v>42153.692060185189</v>
      </c>
    </row>
    <row r="5" spans="1:20" ht="60" customHeight="1" x14ac:dyDescent="0.25">
      <c r="A5">
        <v>2847</v>
      </c>
      <c r="B5" s="9" t="s">
        <v>2847</v>
      </c>
      <c r="C5" s="3" t="s">
        <v>6957</v>
      </c>
      <c r="D5" s="7">
        <v>2000</v>
      </c>
      <c r="E5" s="5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8315</v>
      </c>
      <c r="R5" s="12" t="s">
        <v>8316</v>
      </c>
      <c r="S5" s="18">
        <v>42453.806307870371</v>
      </c>
      <c r="T5" s="18">
        <v>42513.806307870371</v>
      </c>
    </row>
    <row r="6" spans="1:20" ht="60" customHeight="1" x14ac:dyDescent="0.25">
      <c r="A6">
        <v>2848</v>
      </c>
      <c r="B6" s="9" t="s">
        <v>2848</v>
      </c>
      <c r="C6" s="3" t="s">
        <v>6958</v>
      </c>
      <c r="D6" s="7">
        <v>35000</v>
      </c>
      <c r="E6" s="5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8315</v>
      </c>
      <c r="R6" s="12" t="s">
        <v>8316</v>
      </c>
      <c r="S6" s="18">
        <v>42123.648831018523</v>
      </c>
      <c r="T6" s="18">
        <v>42153.648831018523</v>
      </c>
    </row>
    <row r="7" spans="1:20" ht="60" customHeight="1" x14ac:dyDescent="0.25">
      <c r="A7">
        <v>2850</v>
      </c>
      <c r="B7" s="9" t="s">
        <v>2850</v>
      </c>
      <c r="C7" s="3" t="s">
        <v>6960</v>
      </c>
      <c r="D7" s="7">
        <v>8000</v>
      </c>
      <c r="E7" s="5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8315</v>
      </c>
      <c r="R7" s="12" t="s">
        <v>8316</v>
      </c>
      <c r="S7" s="18">
        <v>41858.007071759261</v>
      </c>
      <c r="T7" s="18">
        <v>41888.007071759261</v>
      </c>
    </row>
    <row r="8" spans="1:20" ht="60" customHeight="1" x14ac:dyDescent="0.25">
      <c r="A8">
        <v>2852</v>
      </c>
      <c r="B8" s="9" t="s">
        <v>2852</v>
      </c>
      <c r="C8" s="3" t="s">
        <v>6962</v>
      </c>
      <c r="D8" s="7">
        <v>5000</v>
      </c>
      <c r="E8" s="5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8315</v>
      </c>
      <c r="R8" s="12" t="s">
        <v>8316</v>
      </c>
      <c r="S8" s="18">
        <v>41781.045173611114</v>
      </c>
      <c r="T8" s="18">
        <v>41811.045173611114</v>
      </c>
    </row>
    <row r="9" spans="1:20" ht="60" customHeight="1" x14ac:dyDescent="0.25">
      <c r="A9">
        <v>2855</v>
      </c>
      <c r="B9" s="9" t="s">
        <v>2855</v>
      </c>
      <c r="C9" s="3" t="s">
        <v>6965</v>
      </c>
      <c r="D9" s="7">
        <v>600</v>
      </c>
      <c r="E9" s="5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8315</v>
      </c>
      <c r="R9" s="12" t="s">
        <v>8316</v>
      </c>
      <c r="S9" s="18">
        <v>42370.007766203707</v>
      </c>
      <c r="T9" s="18">
        <v>42398.981944444444</v>
      </c>
    </row>
    <row r="10" spans="1:20" ht="60" customHeight="1" x14ac:dyDescent="0.25">
      <c r="A10">
        <v>2856</v>
      </c>
      <c r="B10" s="9" t="s">
        <v>2856</v>
      </c>
      <c r="C10" s="3" t="s">
        <v>6966</v>
      </c>
      <c r="D10" s="7">
        <v>3000</v>
      </c>
      <c r="E10" s="5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8315</v>
      </c>
      <c r="R10" s="12" t="s">
        <v>8316</v>
      </c>
      <c r="S10" s="18">
        <v>42165.037581018521</v>
      </c>
      <c r="T10" s="18">
        <v>42224.898611111115</v>
      </c>
    </row>
    <row r="11" spans="1:20" ht="60" customHeight="1" x14ac:dyDescent="0.25">
      <c r="A11">
        <v>2860</v>
      </c>
      <c r="B11" s="9" t="s">
        <v>2860</v>
      </c>
      <c r="C11" s="3" t="s">
        <v>6970</v>
      </c>
      <c r="D11" s="7">
        <v>4000</v>
      </c>
      <c r="E11" s="5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8315</v>
      </c>
      <c r="R11" s="12" t="s">
        <v>8316</v>
      </c>
      <c r="S11" s="18">
        <v>42480.800648148142</v>
      </c>
      <c r="T11" s="18">
        <v>42540.800648148142</v>
      </c>
    </row>
    <row r="12" spans="1:20" ht="60" customHeight="1" x14ac:dyDescent="0.25">
      <c r="A12">
        <v>2862</v>
      </c>
      <c r="B12" s="9" t="s">
        <v>2862</v>
      </c>
      <c r="C12" s="3" t="s">
        <v>6972</v>
      </c>
      <c r="D12" s="7">
        <v>12700</v>
      </c>
      <c r="E12" s="5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8315</v>
      </c>
      <c r="R12" s="12" t="s">
        <v>8316</v>
      </c>
      <c r="S12" s="18">
        <v>41784.789687500001</v>
      </c>
      <c r="T12" s="18">
        <v>41814.789687500001</v>
      </c>
    </row>
    <row r="13" spans="1:20" ht="60" customHeight="1" x14ac:dyDescent="0.25">
      <c r="A13">
        <v>2863</v>
      </c>
      <c r="B13" s="9" t="s">
        <v>2863</v>
      </c>
      <c r="C13" s="3" t="s">
        <v>6973</v>
      </c>
      <c r="D13" s="7">
        <v>50000</v>
      </c>
      <c r="E13" s="5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8315</v>
      </c>
      <c r="R13" s="12" t="s">
        <v>8316</v>
      </c>
      <c r="S13" s="18">
        <v>41831.675034722226</v>
      </c>
      <c r="T13" s="18">
        <v>41891.675034722226</v>
      </c>
    </row>
    <row r="14" spans="1:20" ht="60" customHeight="1" x14ac:dyDescent="0.25">
      <c r="A14">
        <v>2865</v>
      </c>
      <c r="B14" s="9" t="s">
        <v>2865</v>
      </c>
      <c r="C14" s="3" t="s">
        <v>6975</v>
      </c>
      <c r="D14" s="7">
        <v>2888</v>
      </c>
      <c r="E14" s="5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8315</v>
      </c>
      <c r="R14" s="12" t="s">
        <v>8316</v>
      </c>
      <c r="S14" s="18">
        <v>41950.114108796297</v>
      </c>
      <c r="T14" s="18">
        <v>42010.114108796297</v>
      </c>
    </row>
    <row r="15" spans="1:20" ht="60" customHeight="1" x14ac:dyDescent="0.25">
      <c r="A15">
        <v>2866</v>
      </c>
      <c r="B15" s="9" t="s">
        <v>2866</v>
      </c>
      <c r="C15" s="3" t="s">
        <v>6976</v>
      </c>
      <c r="D15" s="7">
        <v>5000</v>
      </c>
      <c r="E15" s="5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8315</v>
      </c>
      <c r="R15" s="12" t="s">
        <v>8316</v>
      </c>
      <c r="S15" s="18">
        <v>42627.955104166671</v>
      </c>
      <c r="T15" s="18">
        <v>42657.916666666672</v>
      </c>
    </row>
    <row r="16" spans="1:20" ht="60" customHeight="1" x14ac:dyDescent="0.25">
      <c r="A16">
        <v>2867</v>
      </c>
      <c r="B16" s="9" t="s">
        <v>2867</v>
      </c>
      <c r="C16" s="3" t="s">
        <v>6977</v>
      </c>
      <c r="D16" s="7">
        <v>2500</v>
      </c>
      <c r="E16" s="5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8315</v>
      </c>
      <c r="R16" s="12" t="s">
        <v>8316</v>
      </c>
      <c r="S16" s="18">
        <v>42531.195277777777</v>
      </c>
      <c r="T16" s="18">
        <v>42555.166666666672</v>
      </c>
    </row>
    <row r="17" spans="1:20" ht="60" customHeight="1" x14ac:dyDescent="0.25">
      <c r="A17">
        <v>2868</v>
      </c>
      <c r="B17" s="9" t="s">
        <v>2868</v>
      </c>
      <c r="C17" s="3" t="s">
        <v>6978</v>
      </c>
      <c r="D17" s="7">
        <v>15000</v>
      </c>
      <c r="E17" s="5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8315</v>
      </c>
      <c r="R17" s="12" t="s">
        <v>8316</v>
      </c>
      <c r="S17" s="18">
        <v>42618.827013888891</v>
      </c>
      <c r="T17" s="18">
        <v>42648.827013888891</v>
      </c>
    </row>
    <row r="18" spans="1:20" ht="60" customHeight="1" x14ac:dyDescent="0.25">
      <c r="A18">
        <v>2869</v>
      </c>
      <c r="B18" s="9" t="s">
        <v>2869</v>
      </c>
      <c r="C18" s="3" t="s">
        <v>6979</v>
      </c>
      <c r="D18" s="7">
        <v>20000</v>
      </c>
      <c r="E18" s="5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8315</v>
      </c>
      <c r="R18" s="12" t="s">
        <v>8316</v>
      </c>
      <c r="S18" s="18">
        <v>42540.593530092592</v>
      </c>
      <c r="T18" s="18">
        <v>42570.593530092592</v>
      </c>
    </row>
    <row r="19" spans="1:20" ht="60" customHeight="1" x14ac:dyDescent="0.25">
      <c r="A19">
        <v>2870</v>
      </c>
      <c r="B19" s="9" t="s">
        <v>2870</v>
      </c>
      <c r="C19" s="3" t="s">
        <v>6980</v>
      </c>
      <c r="D19" s="7">
        <v>5000</v>
      </c>
      <c r="E19" s="5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8315</v>
      </c>
      <c r="R19" s="12" t="s">
        <v>8316</v>
      </c>
      <c r="S19" s="18">
        <v>41746.189409722225</v>
      </c>
      <c r="T19" s="18">
        <v>41776.189409722225</v>
      </c>
    </row>
    <row r="20" spans="1:20" ht="60" customHeight="1" x14ac:dyDescent="0.25">
      <c r="A20">
        <v>2871</v>
      </c>
      <c r="B20" s="9" t="s">
        <v>2871</v>
      </c>
      <c r="C20" s="3" t="s">
        <v>6981</v>
      </c>
      <c r="D20" s="7">
        <v>10000</v>
      </c>
      <c r="E20" s="5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8315</v>
      </c>
      <c r="R20" s="12" t="s">
        <v>8316</v>
      </c>
      <c r="S20" s="18">
        <v>41974.738576388889</v>
      </c>
      <c r="T20" s="18">
        <v>41994.738576388889</v>
      </c>
    </row>
    <row r="21" spans="1:20" ht="60" customHeight="1" x14ac:dyDescent="0.25">
      <c r="A21">
        <v>2872</v>
      </c>
      <c r="B21" s="9" t="s">
        <v>2872</v>
      </c>
      <c r="C21" s="3" t="s">
        <v>6982</v>
      </c>
      <c r="D21" s="7">
        <v>3000</v>
      </c>
      <c r="E21" s="5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8315</v>
      </c>
      <c r="R21" s="12" t="s">
        <v>8316</v>
      </c>
      <c r="S21" s="18">
        <v>42115.11618055556</v>
      </c>
      <c r="T21" s="18">
        <v>42175.11618055556</v>
      </c>
    </row>
    <row r="22" spans="1:20" ht="60" customHeight="1" x14ac:dyDescent="0.25">
      <c r="A22">
        <v>2873</v>
      </c>
      <c r="B22" s="9" t="s">
        <v>2873</v>
      </c>
      <c r="C22" s="3" t="s">
        <v>6983</v>
      </c>
      <c r="D22" s="7">
        <v>2500</v>
      </c>
      <c r="E22" s="5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8315</v>
      </c>
      <c r="R22" s="12" t="s">
        <v>8316</v>
      </c>
      <c r="S22" s="18">
        <v>42002.817488425921</v>
      </c>
      <c r="T22" s="18">
        <v>42032.817488425921</v>
      </c>
    </row>
    <row r="23" spans="1:20" ht="60" customHeight="1" x14ac:dyDescent="0.25">
      <c r="A23">
        <v>2874</v>
      </c>
      <c r="B23" s="9" t="s">
        <v>2874</v>
      </c>
      <c r="C23" s="3" t="s">
        <v>6984</v>
      </c>
      <c r="D23" s="7">
        <v>5000</v>
      </c>
      <c r="E23" s="5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8315</v>
      </c>
      <c r="R23" s="12" t="s">
        <v>8316</v>
      </c>
      <c r="S23" s="18">
        <v>42722.84474537037</v>
      </c>
      <c r="T23" s="18">
        <v>42752.84474537037</v>
      </c>
    </row>
    <row r="24" spans="1:20" ht="60" customHeight="1" x14ac:dyDescent="0.25">
      <c r="A24">
        <v>2875</v>
      </c>
      <c r="B24" s="9" t="s">
        <v>2875</v>
      </c>
      <c r="C24" s="3" t="s">
        <v>6985</v>
      </c>
      <c r="D24" s="7">
        <v>20000</v>
      </c>
      <c r="E24" s="5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8315</v>
      </c>
      <c r="R24" s="12" t="s">
        <v>8316</v>
      </c>
      <c r="S24" s="18">
        <v>42465.128391203703</v>
      </c>
      <c r="T24" s="18">
        <v>42495.128391203703</v>
      </c>
    </row>
    <row r="25" spans="1:20" ht="60" customHeight="1" x14ac:dyDescent="0.25">
      <c r="A25">
        <v>2876</v>
      </c>
      <c r="B25" s="9" t="s">
        <v>2876</v>
      </c>
      <c r="C25" s="3" t="s">
        <v>6986</v>
      </c>
      <c r="D25" s="7">
        <v>150000</v>
      </c>
      <c r="E25" s="5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8315</v>
      </c>
      <c r="R25" s="12" t="s">
        <v>8316</v>
      </c>
      <c r="S25" s="18">
        <v>42171.743969907402</v>
      </c>
      <c r="T25" s="18">
        <v>42201.743969907402</v>
      </c>
    </row>
    <row r="26" spans="1:20" ht="60" customHeight="1" x14ac:dyDescent="0.25">
      <c r="A26">
        <v>2877</v>
      </c>
      <c r="B26" s="9" t="s">
        <v>2877</v>
      </c>
      <c r="C26" s="3" t="s">
        <v>6987</v>
      </c>
      <c r="D26" s="7">
        <v>6000</v>
      </c>
      <c r="E26" s="5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8315</v>
      </c>
      <c r="R26" s="12" t="s">
        <v>8316</v>
      </c>
      <c r="S26" s="18">
        <v>42672.955138888887</v>
      </c>
      <c r="T26" s="18">
        <v>42704.708333333328</v>
      </c>
    </row>
    <row r="27" spans="1:20" ht="60" customHeight="1" x14ac:dyDescent="0.25">
      <c r="A27">
        <v>2879</v>
      </c>
      <c r="B27" s="9" t="s">
        <v>2879</v>
      </c>
      <c r="C27" s="3" t="s">
        <v>6989</v>
      </c>
      <c r="D27" s="7">
        <v>11200</v>
      </c>
      <c r="E27" s="5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8315</v>
      </c>
      <c r="R27" s="12" t="s">
        <v>8316</v>
      </c>
      <c r="S27" s="18">
        <v>42359.725243055553</v>
      </c>
      <c r="T27" s="18">
        <v>42389.725243055553</v>
      </c>
    </row>
    <row r="28" spans="1:20" ht="60" customHeight="1" x14ac:dyDescent="0.25">
      <c r="A28">
        <v>2880</v>
      </c>
      <c r="B28" s="9" t="s">
        <v>2880</v>
      </c>
      <c r="C28" s="3" t="s">
        <v>6990</v>
      </c>
      <c r="D28" s="7">
        <v>12000</v>
      </c>
      <c r="E28" s="5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8315</v>
      </c>
      <c r="R28" s="12" t="s">
        <v>8316</v>
      </c>
      <c r="S28" s="18">
        <v>42192.905694444446</v>
      </c>
      <c r="T28" s="18">
        <v>42236.711805555555</v>
      </c>
    </row>
    <row r="29" spans="1:20" ht="60" customHeight="1" x14ac:dyDescent="0.25">
      <c r="A29">
        <v>2881</v>
      </c>
      <c r="B29" s="9" t="s">
        <v>2881</v>
      </c>
      <c r="C29" s="3" t="s">
        <v>6991</v>
      </c>
      <c r="D29" s="7">
        <v>5500</v>
      </c>
      <c r="E29" s="5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8315</v>
      </c>
      <c r="R29" s="12" t="s">
        <v>8316</v>
      </c>
      <c r="S29" s="18">
        <v>41916.597638888888</v>
      </c>
      <c r="T29" s="18">
        <v>41976.639305555553</v>
      </c>
    </row>
    <row r="30" spans="1:20" ht="60" customHeight="1" x14ac:dyDescent="0.25">
      <c r="A30">
        <v>2882</v>
      </c>
      <c r="B30" s="9" t="s">
        <v>2882</v>
      </c>
      <c r="C30" s="3" t="s">
        <v>6992</v>
      </c>
      <c r="D30" s="7">
        <v>750</v>
      </c>
      <c r="E30" s="5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8315</v>
      </c>
      <c r="R30" s="12" t="s">
        <v>8316</v>
      </c>
      <c r="S30" s="18">
        <v>42461.596273148149</v>
      </c>
      <c r="T30" s="18">
        <v>42491.596273148149</v>
      </c>
    </row>
    <row r="31" spans="1:20" ht="60" customHeight="1" x14ac:dyDescent="0.25">
      <c r="A31">
        <v>2883</v>
      </c>
      <c r="B31" s="9" t="s">
        <v>2883</v>
      </c>
      <c r="C31" s="3" t="s">
        <v>6993</v>
      </c>
      <c r="D31" s="7">
        <v>10000</v>
      </c>
      <c r="E31" s="5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8315</v>
      </c>
      <c r="R31" s="12" t="s">
        <v>8316</v>
      </c>
      <c r="S31" s="18">
        <v>42370.90320601852</v>
      </c>
      <c r="T31" s="18">
        <v>42406.207638888889</v>
      </c>
    </row>
    <row r="32" spans="1:20" ht="60" customHeight="1" x14ac:dyDescent="0.25">
      <c r="A32">
        <v>2884</v>
      </c>
      <c r="B32" s="9" t="s">
        <v>2884</v>
      </c>
      <c r="C32" s="3" t="s">
        <v>6994</v>
      </c>
      <c r="D32" s="7">
        <v>45000</v>
      </c>
      <c r="E32" s="5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8315</v>
      </c>
      <c r="R32" s="12" t="s">
        <v>8316</v>
      </c>
      <c r="S32" s="18">
        <v>41948.727256944447</v>
      </c>
      <c r="T32" s="18">
        <v>41978.727256944447</v>
      </c>
    </row>
    <row r="33" spans="1:20" ht="60" customHeight="1" x14ac:dyDescent="0.25">
      <c r="A33">
        <v>2885</v>
      </c>
      <c r="B33" s="9" t="s">
        <v>2885</v>
      </c>
      <c r="C33" s="3" t="s">
        <v>6995</v>
      </c>
      <c r="D33" s="7">
        <v>400</v>
      </c>
      <c r="E33" s="5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8315</v>
      </c>
      <c r="R33" s="12" t="s">
        <v>8316</v>
      </c>
      <c r="S33" s="18">
        <v>42047.07640046296</v>
      </c>
      <c r="T33" s="18">
        <v>42077.034733796296</v>
      </c>
    </row>
    <row r="34" spans="1:20" ht="60" customHeight="1" x14ac:dyDescent="0.25">
      <c r="A34">
        <v>2886</v>
      </c>
      <c r="B34" s="9" t="s">
        <v>2886</v>
      </c>
      <c r="C34" s="3" t="s">
        <v>6996</v>
      </c>
      <c r="D34" s="7">
        <v>200</v>
      </c>
      <c r="E34" s="5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8315</v>
      </c>
      <c r="R34" s="12" t="s">
        <v>8316</v>
      </c>
      <c r="S34" s="18">
        <v>42261.632916666669</v>
      </c>
      <c r="T34" s="18">
        <v>42266.165972222225</v>
      </c>
    </row>
    <row r="35" spans="1:20" ht="60" customHeight="1" x14ac:dyDescent="0.25">
      <c r="A35">
        <v>2887</v>
      </c>
      <c r="B35" s="9" t="s">
        <v>2887</v>
      </c>
      <c r="C35" s="3" t="s">
        <v>6997</v>
      </c>
      <c r="D35" s="7">
        <v>3000</v>
      </c>
      <c r="E35" s="5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8315</v>
      </c>
      <c r="R35" s="12" t="s">
        <v>8316</v>
      </c>
      <c r="S35" s="18">
        <v>41985.427361111113</v>
      </c>
      <c r="T35" s="18">
        <v>42015.427361111113</v>
      </c>
    </row>
    <row r="36" spans="1:20" ht="60" customHeight="1" x14ac:dyDescent="0.25">
      <c r="A36">
        <v>2888</v>
      </c>
      <c r="B36" s="9" t="s">
        <v>2888</v>
      </c>
      <c r="C36" s="3" t="s">
        <v>6998</v>
      </c>
      <c r="D36" s="7">
        <v>30000</v>
      </c>
      <c r="E36" s="5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8315</v>
      </c>
      <c r="R36" s="12" t="s">
        <v>8316</v>
      </c>
      <c r="S36" s="18">
        <v>41922.535185185188</v>
      </c>
      <c r="T36" s="18">
        <v>41930.207638888889</v>
      </c>
    </row>
    <row r="37" spans="1:20" ht="60" customHeight="1" x14ac:dyDescent="0.25">
      <c r="A37">
        <v>2889</v>
      </c>
      <c r="B37" s="9" t="s">
        <v>2889</v>
      </c>
      <c r="C37" s="3" t="s">
        <v>6999</v>
      </c>
      <c r="D37" s="7">
        <v>3000</v>
      </c>
      <c r="E37" s="5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8315</v>
      </c>
      <c r="R37" s="12" t="s">
        <v>8316</v>
      </c>
      <c r="S37" s="18">
        <v>41850.863252314812</v>
      </c>
      <c r="T37" s="18">
        <v>41880.863252314812</v>
      </c>
    </row>
    <row r="38" spans="1:20" ht="60" customHeight="1" x14ac:dyDescent="0.25">
      <c r="A38">
        <v>2890</v>
      </c>
      <c r="B38" s="9" t="s">
        <v>2890</v>
      </c>
      <c r="C38" s="3" t="s">
        <v>7000</v>
      </c>
      <c r="D38" s="7">
        <v>2000</v>
      </c>
      <c r="E38" s="5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8315</v>
      </c>
      <c r="R38" s="12" t="s">
        <v>8316</v>
      </c>
      <c r="S38" s="18">
        <v>41831.742962962962</v>
      </c>
      <c r="T38" s="18">
        <v>41860.125</v>
      </c>
    </row>
    <row r="39" spans="1:20" ht="60" customHeight="1" x14ac:dyDescent="0.25">
      <c r="A39">
        <v>2891</v>
      </c>
      <c r="B39" s="9" t="s">
        <v>2891</v>
      </c>
      <c r="C39" s="3" t="s">
        <v>7001</v>
      </c>
      <c r="D39" s="7">
        <v>10000</v>
      </c>
      <c r="E39" s="5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8315</v>
      </c>
      <c r="R39" s="12" t="s">
        <v>8316</v>
      </c>
      <c r="S39" s="18">
        <v>42415.883425925931</v>
      </c>
      <c r="T39" s="18">
        <v>42475.84175925926</v>
      </c>
    </row>
    <row r="40" spans="1:20" ht="60" customHeight="1" x14ac:dyDescent="0.25">
      <c r="A40">
        <v>2892</v>
      </c>
      <c r="B40" s="9" t="s">
        <v>2892</v>
      </c>
      <c r="C40" s="3" t="s">
        <v>7002</v>
      </c>
      <c r="D40" s="7">
        <v>5500</v>
      </c>
      <c r="E40" s="5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8315</v>
      </c>
      <c r="R40" s="12" t="s">
        <v>8316</v>
      </c>
      <c r="S40" s="18">
        <v>41869.714166666665</v>
      </c>
      <c r="T40" s="18">
        <v>41876.875</v>
      </c>
    </row>
    <row r="41" spans="1:20" ht="60" customHeight="1" x14ac:dyDescent="0.25">
      <c r="A41">
        <v>2893</v>
      </c>
      <c r="B41" s="9" t="s">
        <v>2893</v>
      </c>
      <c r="C41" s="3" t="s">
        <v>7003</v>
      </c>
      <c r="D41" s="7">
        <v>5000</v>
      </c>
      <c r="E41" s="5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8315</v>
      </c>
      <c r="R41" s="12" t="s">
        <v>8316</v>
      </c>
      <c r="S41" s="18">
        <v>41953.773090277777</v>
      </c>
      <c r="T41" s="18">
        <v>42013.083333333328</v>
      </c>
    </row>
    <row r="42" spans="1:20" ht="60" customHeight="1" x14ac:dyDescent="0.25">
      <c r="A42">
        <v>2894</v>
      </c>
      <c r="B42" s="9" t="s">
        <v>2894</v>
      </c>
      <c r="C42" s="3" t="s">
        <v>7004</v>
      </c>
      <c r="D42" s="7">
        <v>50000</v>
      </c>
      <c r="E42" s="5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8315</v>
      </c>
      <c r="R42" s="12" t="s">
        <v>8316</v>
      </c>
      <c r="S42" s="18">
        <v>42037.986284722225</v>
      </c>
      <c r="T42" s="18">
        <v>42097.944618055553</v>
      </c>
    </row>
    <row r="43" spans="1:20" ht="60" customHeight="1" x14ac:dyDescent="0.25">
      <c r="A43">
        <v>2895</v>
      </c>
      <c r="B43" s="9" t="s">
        <v>2895</v>
      </c>
      <c r="C43" s="3" t="s">
        <v>7005</v>
      </c>
      <c r="D43" s="7">
        <v>500</v>
      </c>
      <c r="E43" s="5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8315</v>
      </c>
      <c r="R43" s="12" t="s">
        <v>8316</v>
      </c>
      <c r="S43" s="18">
        <v>41811.555462962962</v>
      </c>
      <c r="T43" s="18">
        <v>41812.875</v>
      </c>
    </row>
    <row r="44" spans="1:20" ht="60" customHeight="1" x14ac:dyDescent="0.25">
      <c r="A44">
        <v>2896</v>
      </c>
      <c r="B44" s="9" t="s">
        <v>2896</v>
      </c>
      <c r="C44" s="3" t="s">
        <v>7006</v>
      </c>
      <c r="D44" s="7">
        <v>3000</v>
      </c>
      <c r="E44" s="5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8315</v>
      </c>
      <c r="R44" s="12" t="s">
        <v>8316</v>
      </c>
      <c r="S44" s="18">
        <v>42701.908807870372</v>
      </c>
      <c r="T44" s="18">
        <v>42716.25</v>
      </c>
    </row>
    <row r="45" spans="1:20" ht="60" customHeight="1" x14ac:dyDescent="0.25">
      <c r="A45">
        <v>2897</v>
      </c>
      <c r="B45" s="9" t="s">
        <v>2897</v>
      </c>
      <c r="C45" s="3" t="s">
        <v>7007</v>
      </c>
      <c r="D45" s="7">
        <v>12000</v>
      </c>
      <c r="E45" s="5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8315</v>
      </c>
      <c r="R45" s="12" t="s">
        <v>8316</v>
      </c>
      <c r="S45" s="18">
        <v>42258.646504629629</v>
      </c>
      <c r="T45" s="18">
        <v>42288.645196759258</v>
      </c>
    </row>
    <row r="46" spans="1:20" ht="60" customHeight="1" x14ac:dyDescent="0.25">
      <c r="A46">
        <v>2898</v>
      </c>
      <c r="B46" s="9" t="s">
        <v>2898</v>
      </c>
      <c r="C46" s="3" t="s">
        <v>7008</v>
      </c>
      <c r="D46" s="7">
        <v>7500</v>
      </c>
      <c r="E46" s="5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8315</v>
      </c>
      <c r="R46" s="12" t="s">
        <v>8316</v>
      </c>
      <c r="S46" s="18">
        <v>42278.664965277778</v>
      </c>
      <c r="T46" s="18">
        <v>42308.664965277778</v>
      </c>
    </row>
    <row r="47" spans="1:20" ht="60" customHeight="1" x14ac:dyDescent="0.25">
      <c r="A47">
        <v>2899</v>
      </c>
      <c r="B47" s="9" t="s">
        <v>2899</v>
      </c>
      <c r="C47" s="3" t="s">
        <v>7009</v>
      </c>
      <c r="D47" s="7">
        <v>10000</v>
      </c>
      <c r="E47" s="5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8315</v>
      </c>
      <c r="R47" s="12" t="s">
        <v>8316</v>
      </c>
      <c r="S47" s="18">
        <v>42515.078217592592</v>
      </c>
      <c r="T47" s="18">
        <v>42575.078217592592</v>
      </c>
    </row>
    <row r="48" spans="1:20" ht="60" customHeight="1" x14ac:dyDescent="0.25">
      <c r="A48">
        <v>2900</v>
      </c>
      <c r="B48" s="9" t="s">
        <v>2900</v>
      </c>
      <c r="C48" s="3" t="s">
        <v>7010</v>
      </c>
      <c r="D48" s="7">
        <v>5500</v>
      </c>
      <c r="E48" s="5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8315</v>
      </c>
      <c r="R48" s="12" t="s">
        <v>8316</v>
      </c>
      <c r="S48" s="18">
        <v>41830.234166666669</v>
      </c>
      <c r="T48" s="18">
        <v>41860.234166666669</v>
      </c>
    </row>
    <row r="49" spans="1:20" ht="60" customHeight="1" x14ac:dyDescent="0.25">
      <c r="A49">
        <v>2901</v>
      </c>
      <c r="B49" s="9" t="s">
        <v>2901</v>
      </c>
      <c r="C49" s="3" t="s">
        <v>7011</v>
      </c>
      <c r="D49" s="7">
        <v>750</v>
      </c>
      <c r="E49" s="5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8315</v>
      </c>
      <c r="R49" s="12" t="s">
        <v>8316</v>
      </c>
      <c r="S49" s="18">
        <v>41982.904386574075</v>
      </c>
      <c r="T49" s="18">
        <v>42042.904386574075</v>
      </c>
    </row>
    <row r="50" spans="1:20" ht="60" customHeight="1" x14ac:dyDescent="0.25">
      <c r="A50">
        <v>2902</v>
      </c>
      <c r="B50" s="9" t="s">
        <v>2902</v>
      </c>
      <c r="C50" s="3" t="s">
        <v>7012</v>
      </c>
      <c r="D50" s="7">
        <v>150000</v>
      </c>
      <c r="E50" s="5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8315</v>
      </c>
      <c r="R50" s="12" t="s">
        <v>8316</v>
      </c>
      <c r="S50" s="18">
        <v>42210.439768518518</v>
      </c>
      <c r="T50" s="18">
        <v>42240.439768518518</v>
      </c>
    </row>
    <row r="51" spans="1:20" ht="60" customHeight="1" x14ac:dyDescent="0.25">
      <c r="A51">
        <v>2903</v>
      </c>
      <c r="B51" s="9" t="s">
        <v>2903</v>
      </c>
      <c r="C51" s="3" t="s">
        <v>7013</v>
      </c>
      <c r="D51" s="7">
        <v>5000</v>
      </c>
      <c r="E51" s="5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8315</v>
      </c>
      <c r="R51" s="12" t="s">
        <v>8316</v>
      </c>
      <c r="S51" s="18">
        <v>42196.166874999995</v>
      </c>
      <c r="T51" s="18">
        <v>42256.166874999995</v>
      </c>
    </row>
    <row r="52" spans="1:20" ht="60" customHeight="1" x14ac:dyDescent="0.25">
      <c r="A52">
        <v>2905</v>
      </c>
      <c r="B52" s="9" t="s">
        <v>2905</v>
      </c>
      <c r="C52" s="3" t="s">
        <v>7015</v>
      </c>
      <c r="D52" s="7">
        <v>3500</v>
      </c>
      <c r="E52" s="5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8315</v>
      </c>
      <c r="R52" s="12" t="s">
        <v>8316</v>
      </c>
      <c r="S52" s="18">
        <v>42606.056863425925</v>
      </c>
      <c r="T52" s="18">
        <v>42620.056863425925</v>
      </c>
    </row>
    <row r="53" spans="1:20" ht="60" customHeight="1" x14ac:dyDescent="0.25">
      <c r="A53">
        <v>2906</v>
      </c>
      <c r="B53" s="9" t="s">
        <v>2906</v>
      </c>
      <c r="C53" s="3" t="s">
        <v>7016</v>
      </c>
      <c r="D53" s="7">
        <v>6000</v>
      </c>
      <c r="E53" s="5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8315</v>
      </c>
      <c r="R53" s="12" t="s">
        <v>8316</v>
      </c>
      <c r="S53" s="18">
        <v>42199.648912037039</v>
      </c>
      <c r="T53" s="18">
        <v>42217.041666666672</v>
      </c>
    </row>
    <row r="54" spans="1:20" ht="60" customHeight="1" x14ac:dyDescent="0.25">
      <c r="A54">
        <v>2907</v>
      </c>
      <c r="B54" s="9" t="s">
        <v>2907</v>
      </c>
      <c r="C54" s="3" t="s">
        <v>7017</v>
      </c>
      <c r="D54" s="7">
        <v>2500</v>
      </c>
      <c r="E54" s="5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8315</v>
      </c>
      <c r="R54" s="12" t="s">
        <v>8316</v>
      </c>
      <c r="S54" s="18">
        <v>42444.877743055549</v>
      </c>
      <c r="T54" s="18">
        <v>42504.877743055549</v>
      </c>
    </row>
    <row r="55" spans="1:20" ht="60" customHeight="1" x14ac:dyDescent="0.25">
      <c r="A55">
        <v>2908</v>
      </c>
      <c r="B55" s="9" t="s">
        <v>2908</v>
      </c>
      <c r="C55" s="3" t="s">
        <v>7018</v>
      </c>
      <c r="D55" s="7">
        <v>9600</v>
      </c>
      <c r="E55" s="5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8315</v>
      </c>
      <c r="R55" s="12" t="s">
        <v>8316</v>
      </c>
      <c r="S55" s="18">
        <v>42499.731701388882</v>
      </c>
      <c r="T55" s="18">
        <v>42529.731701388882</v>
      </c>
    </row>
    <row r="56" spans="1:20" ht="60" customHeight="1" x14ac:dyDescent="0.25">
      <c r="A56">
        <v>2909</v>
      </c>
      <c r="B56" s="9" t="s">
        <v>2909</v>
      </c>
      <c r="C56" s="3" t="s">
        <v>7019</v>
      </c>
      <c r="D56" s="7">
        <v>180000</v>
      </c>
      <c r="E56" s="5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8315</v>
      </c>
      <c r="R56" s="12" t="s">
        <v>8316</v>
      </c>
      <c r="S56" s="18">
        <v>41929.266215277778</v>
      </c>
      <c r="T56" s="18">
        <v>41968.823611111111</v>
      </c>
    </row>
    <row r="57" spans="1:20" ht="60" customHeight="1" x14ac:dyDescent="0.25">
      <c r="A57">
        <v>2911</v>
      </c>
      <c r="B57" s="9" t="s">
        <v>2911</v>
      </c>
      <c r="C57" s="3" t="s">
        <v>7021</v>
      </c>
      <c r="D57" s="7">
        <v>1800</v>
      </c>
      <c r="E57" s="5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8315</v>
      </c>
      <c r="R57" s="12" t="s">
        <v>8316</v>
      </c>
      <c r="S57" s="18">
        <v>42142.768819444449</v>
      </c>
      <c r="T57" s="18">
        <v>42182.768819444449</v>
      </c>
    </row>
    <row r="58" spans="1:20" ht="60" customHeight="1" x14ac:dyDescent="0.25">
      <c r="A58">
        <v>2912</v>
      </c>
      <c r="B58" s="9" t="s">
        <v>2912</v>
      </c>
      <c r="C58" s="3" t="s">
        <v>7022</v>
      </c>
      <c r="D58" s="7">
        <v>14440</v>
      </c>
      <c r="E58" s="5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8315</v>
      </c>
      <c r="R58" s="12" t="s">
        <v>8316</v>
      </c>
      <c r="S58" s="18">
        <v>42354.131643518514</v>
      </c>
      <c r="T58" s="18">
        <v>42384.131643518514</v>
      </c>
    </row>
    <row r="59" spans="1:20" ht="60" customHeight="1" x14ac:dyDescent="0.25">
      <c r="A59">
        <v>2913</v>
      </c>
      <c r="B59" s="9" t="s">
        <v>2913</v>
      </c>
      <c r="C59" s="3" t="s">
        <v>7023</v>
      </c>
      <c r="D59" s="7">
        <v>10000</v>
      </c>
      <c r="E59" s="5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8315</v>
      </c>
      <c r="R59" s="12" t="s">
        <v>8316</v>
      </c>
      <c r="S59" s="18">
        <v>41828.922905092593</v>
      </c>
      <c r="T59" s="18">
        <v>41888.922905092593</v>
      </c>
    </row>
    <row r="60" spans="1:20" ht="60" customHeight="1" x14ac:dyDescent="0.25">
      <c r="A60">
        <v>2917</v>
      </c>
      <c r="B60" s="9" t="s">
        <v>2917</v>
      </c>
      <c r="C60" s="3" t="s">
        <v>7027</v>
      </c>
      <c r="D60" s="7">
        <v>2000</v>
      </c>
      <c r="E60" s="5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8315</v>
      </c>
      <c r="R60" s="12" t="s">
        <v>8316</v>
      </c>
      <c r="S60" s="18">
        <v>42245.234340277777</v>
      </c>
      <c r="T60" s="18">
        <v>42263.234340277777</v>
      </c>
    </row>
    <row r="61" spans="1:20" ht="60" customHeight="1" x14ac:dyDescent="0.25">
      <c r="A61">
        <v>2918</v>
      </c>
      <c r="B61" s="9" t="s">
        <v>2918</v>
      </c>
      <c r="C61" s="3" t="s">
        <v>7028</v>
      </c>
      <c r="D61" s="7">
        <v>5000</v>
      </c>
      <c r="E61" s="5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8315</v>
      </c>
      <c r="R61" s="12" t="s">
        <v>8316</v>
      </c>
      <c r="S61" s="18">
        <v>42278.629710648151</v>
      </c>
      <c r="T61" s="18">
        <v>42306.629710648151</v>
      </c>
    </row>
    <row r="62" spans="1:20" ht="60" customHeight="1" x14ac:dyDescent="0.25">
      <c r="A62">
        <v>2919</v>
      </c>
      <c r="B62" s="9" t="s">
        <v>2919</v>
      </c>
      <c r="C62" s="3" t="s">
        <v>7029</v>
      </c>
      <c r="D62" s="7">
        <v>600</v>
      </c>
      <c r="E62" s="5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8315</v>
      </c>
      <c r="R62" s="12" t="s">
        <v>8316</v>
      </c>
      <c r="S62" s="18">
        <v>41826.61954861111</v>
      </c>
      <c r="T62" s="18">
        <v>41856.61954861111</v>
      </c>
    </row>
    <row r="63" spans="1:20" ht="60" customHeight="1" x14ac:dyDescent="0.25">
      <c r="A63">
        <v>3728</v>
      </c>
      <c r="B63" s="9" t="s">
        <v>3725</v>
      </c>
      <c r="C63" s="3" t="s">
        <v>7838</v>
      </c>
      <c r="D63" s="7">
        <v>20000</v>
      </c>
      <c r="E63" s="5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8315</v>
      </c>
      <c r="R63" s="12" t="s">
        <v>8316</v>
      </c>
      <c r="S63" s="18">
        <v>42205.171018518522</v>
      </c>
      <c r="T63" s="18">
        <v>42235.171018518522</v>
      </c>
    </row>
    <row r="64" spans="1:20" ht="60" customHeight="1" x14ac:dyDescent="0.25">
      <c r="A64">
        <v>3729</v>
      </c>
      <c r="B64" s="9" t="s">
        <v>3726</v>
      </c>
      <c r="C64" s="3" t="s">
        <v>7839</v>
      </c>
      <c r="D64" s="7">
        <v>5000</v>
      </c>
      <c r="E64" s="5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8315</v>
      </c>
      <c r="R64" s="12" t="s">
        <v>8316</v>
      </c>
      <c r="S64" s="18">
        <v>42041.205000000002</v>
      </c>
      <c r="T64" s="18">
        <v>42086.16333333333</v>
      </c>
    </row>
    <row r="65" spans="1:20" ht="60" customHeight="1" x14ac:dyDescent="0.25">
      <c r="A65">
        <v>3730</v>
      </c>
      <c r="B65" s="9" t="s">
        <v>3727</v>
      </c>
      <c r="C65" s="3" t="s">
        <v>7840</v>
      </c>
      <c r="D65" s="7">
        <v>1000</v>
      </c>
      <c r="E65" s="5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8315</v>
      </c>
      <c r="R65" s="12" t="s">
        <v>8316</v>
      </c>
      <c r="S65" s="18">
        <v>42203.677766203706</v>
      </c>
      <c r="T65" s="18">
        <v>42233.677766203706</v>
      </c>
    </row>
    <row r="66" spans="1:20" ht="60" customHeight="1" x14ac:dyDescent="0.25">
      <c r="A66">
        <v>3731</v>
      </c>
      <c r="B66" s="9" t="s">
        <v>3728</v>
      </c>
      <c r="C66" s="3" t="s">
        <v>7841</v>
      </c>
      <c r="D66" s="7">
        <v>5500</v>
      </c>
      <c r="E66" s="5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8315</v>
      </c>
      <c r="R66" s="12" t="s">
        <v>8316</v>
      </c>
      <c r="S66" s="18">
        <v>41983.752847222218</v>
      </c>
      <c r="T66" s="18">
        <v>42014.140972222223</v>
      </c>
    </row>
    <row r="67" spans="1:20" ht="60" customHeight="1" x14ac:dyDescent="0.25">
      <c r="A67">
        <v>3733</v>
      </c>
      <c r="B67" s="9" t="s">
        <v>3730</v>
      </c>
      <c r="C67" s="3" t="s">
        <v>7843</v>
      </c>
      <c r="D67" s="7">
        <v>1500</v>
      </c>
      <c r="E67" s="5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8315</v>
      </c>
      <c r="R67" s="12" t="s">
        <v>8316</v>
      </c>
      <c r="S67" s="18">
        <v>42103.024398148147</v>
      </c>
      <c r="T67" s="18">
        <v>42112.9375</v>
      </c>
    </row>
    <row r="68" spans="1:20" ht="60" customHeight="1" x14ac:dyDescent="0.25">
      <c r="A68">
        <v>3734</v>
      </c>
      <c r="B68" s="9" t="s">
        <v>3731</v>
      </c>
      <c r="C68" s="3" t="s">
        <v>7844</v>
      </c>
      <c r="D68" s="7">
        <v>1500</v>
      </c>
      <c r="E68" s="5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8315</v>
      </c>
      <c r="R68" s="12" t="s">
        <v>8316</v>
      </c>
      <c r="S68" s="18">
        <v>42089.901574074072</v>
      </c>
      <c r="T68" s="18">
        <v>42149.901574074072</v>
      </c>
    </row>
    <row r="69" spans="1:20" ht="60" customHeight="1" x14ac:dyDescent="0.25">
      <c r="A69">
        <v>3737</v>
      </c>
      <c r="B69" s="9" t="s">
        <v>3734</v>
      </c>
      <c r="C69" s="3" t="s">
        <v>7847</v>
      </c>
      <c r="D69" s="7">
        <v>700</v>
      </c>
      <c r="E69" s="5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8315</v>
      </c>
      <c r="R69" s="12" t="s">
        <v>8316</v>
      </c>
      <c r="S69" s="18">
        <v>42297.691006944442</v>
      </c>
      <c r="T69" s="18">
        <v>42320.290972222225</v>
      </c>
    </row>
    <row r="70" spans="1:20" ht="60" customHeight="1" x14ac:dyDescent="0.25">
      <c r="A70">
        <v>3740</v>
      </c>
      <c r="B70" s="9" t="s">
        <v>3737</v>
      </c>
      <c r="C70" s="3" t="s">
        <v>7850</v>
      </c>
      <c r="D70" s="7">
        <v>2000</v>
      </c>
      <c r="E70" s="5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8315</v>
      </c>
      <c r="R70" s="12" t="s">
        <v>8316</v>
      </c>
      <c r="S70" s="18">
        <v>41833.089756944442</v>
      </c>
      <c r="T70" s="18">
        <v>41863.079143518517</v>
      </c>
    </row>
    <row r="71" spans="1:20" ht="60" customHeight="1" x14ac:dyDescent="0.25">
      <c r="A71">
        <v>3741</v>
      </c>
      <c r="B71" s="9" t="s">
        <v>3738</v>
      </c>
      <c r="C71" s="3" t="s">
        <v>7851</v>
      </c>
      <c r="D71" s="7">
        <v>20000</v>
      </c>
      <c r="E71" s="5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8315</v>
      </c>
      <c r="R71" s="12" t="s">
        <v>8316</v>
      </c>
      <c r="S71" s="18">
        <v>42325.920717592591</v>
      </c>
      <c r="T71" s="18">
        <v>42355.920717592591</v>
      </c>
    </row>
    <row r="72" spans="1:20" ht="60" customHeight="1" x14ac:dyDescent="0.25">
      <c r="A72">
        <v>3742</v>
      </c>
      <c r="B72" s="9" t="s">
        <v>3739</v>
      </c>
      <c r="C72" s="3" t="s">
        <v>7852</v>
      </c>
      <c r="D72" s="7">
        <v>5000</v>
      </c>
      <c r="E72" s="5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8315</v>
      </c>
      <c r="R72" s="12" t="s">
        <v>8316</v>
      </c>
      <c r="S72" s="18">
        <v>41858.214629629627</v>
      </c>
      <c r="T72" s="18">
        <v>41888.214629629627</v>
      </c>
    </row>
    <row r="73" spans="1:20" ht="60" customHeight="1" x14ac:dyDescent="0.25">
      <c r="A73">
        <v>3743</v>
      </c>
      <c r="B73" s="9" t="s">
        <v>3740</v>
      </c>
      <c r="C73" s="3" t="s">
        <v>7853</v>
      </c>
      <c r="D73" s="7">
        <v>2200</v>
      </c>
      <c r="E73" s="5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8315</v>
      </c>
      <c r="R73" s="12" t="s">
        <v>8316</v>
      </c>
      <c r="S73" s="18">
        <v>41793.710231481484</v>
      </c>
      <c r="T73" s="18">
        <v>41823.710231481484</v>
      </c>
    </row>
    <row r="74" spans="1:20" ht="60" customHeight="1" x14ac:dyDescent="0.25">
      <c r="A74">
        <v>3744</v>
      </c>
      <c r="B74" s="9" t="s">
        <v>3741</v>
      </c>
      <c r="C74" s="3" t="s">
        <v>7854</v>
      </c>
      <c r="D74" s="7">
        <v>1200</v>
      </c>
      <c r="E74" s="5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8315</v>
      </c>
      <c r="R74" s="12" t="s">
        <v>8316</v>
      </c>
      <c r="S74" s="18">
        <v>41793.814259259263</v>
      </c>
      <c r="T74" s="18">
        <v>41825.165972222225</v>
      </c>
    </row>
    <row r="75" spans="1:20" ht="60" customHeight="1" x14ac:dyDescent="0.25">
      <c r="A75">
        <v>3745</v>
      </c>
      <c r="B75" s="9" t="s">
        <v>3742</v>
      </c>
      <c r="C75" s="3" t="s">
        <v>7855</v>
      </c>
      <c r="D75" s="7">
        <v>100</v>
      </c>
      <c r="E75" s="5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8315</v>
      </c>
      <c r="R75" s="12" t="s">
        <v>8316</v>
      </c>
      <c r="S75" s="18">
        <v>41831.697939814818</v>
      </c>
      <c r="T75" s="18">
        <v>41861.697939814818</v>
      </c>
    </row>
    <row r="76" spans="1:20" ht="60" customHeight="1" x14ac:dyDescent="0.25">
      <c r="A76">
        <v>3746</v>
      </c>
      <c r="B76" s="9" t="s">
        <v>3743</v>
      </c>
      <c r="C76" s="3" t="s">
        <v>7856</v>
      </c>
      <c r="D76" s="7">
        <v>8500</v>
      </c>
      <c r="E76" s="5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8315</v>
      </c>
      <c r="R76" s="12" t="s">
        <v>8316</v>
      </c>
      <c r="S76" s="18">
        <v>42621.389340277776</v>
      </c>
      <c r="T76" s="18">
        <v>42651.389340277776</v>
      </c>
    </row>
    <row r="77" spans="1:20" ht="60" customHeight="1" x14ac:dyDescent="0.25">
      <c r="A77">
        <v>3841</v>
      </c>
      <c r="B77" s="9" t="s">
        <v>3838</v>
      </c>
      <c r="C77" s="3" t="s">
        <v>7950</v>
      </c>
      <c r="D77" s="7">
        <v>10000</v>
      </c>
      <c r="E77" s="5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8315</v>
      </c>
      <c r="R77" s="12" t="s">
        <v>8316</v>
      </c>
      <c r="S77" s="18">
        <v>41780.785729166666</v>
      </c>
      <c r="T77" s="18">
        <v>41840.785729166666</v>
      </c>
    </row>
    <row r="78" spans="1:20" ht="60" customHeight="1" x14ac:dyDescent="0.25">
      <c r="A78">
        <v>3843</v>
      </c>
      <c r="B78" s="9" t="s">
        <v>3840</v>
      </c>
      <c r="C78" s="3" t="s">
        <v>7952</v>
      </c>
      <c r="D78" s="7">
        <v>5000</v>
      </c>
      <c r="E78" s="5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8315</v>
      </c>
      <c r="R78" s="12" t="s">
        <v>8316</v>
      </c>
      <c r="S78" s="18">
        <v>41766.072500000002</v>
      </c>
      <c r="T78" s="18">
        <v>41791.072500000002</v>
      </c>
    </row>
    <row r="79" spans="1:20" ht="60" customHeight="1" x14ac:dyDescent="0.25">
      <c r="A79">
        <v>3844</v>
      </c>
      <c r="B79" s="9" t="s">
        <v>3841</v>
      </c>
      <c r="C79" s="3" t="s">
        <v>7953</v>
      </c>
      <c r="D79" s="7">
        <v>9800</v>
      </c>
      <c r="E79" s="5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8315</v>
      </c>
      <c r="R79" s="12" t="s">
        <v>8316</v>
      </c>
      <c r="S79" s="18">
        <v>41766.617291666669</v>
      </c>
      <c r="T79" s="18">
        <v>41793.290972222225</v>
      </c>
    </row>
    <row r="80" spans="1:20" ht="60" customHeight="1" x14ac:dyDescent="0.25">
      <c r="A80">
        <v>3845</v>
      </c>
      <c r="B80" s="9" t="s">
        <v>3842</v>
      </c>
      <c r="C80" s="3" t="s">
        <v>7954</v>
      </c>
      <c r="D80" s="7">
        <v>40000</v>
      </c>
      <c r="E80" s="5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8315</v>
      </c>
      <c r="R80" s="12" t="s">
        <v>8316</v>
      </c>
      <c r="S80" s="18">
        <v>42248.627013888887</v>
      </c>
      <c r="T80" s="18">
        <v>42278.627013888887</v>
      </c>
    </row>
    <row r="81" spans="1:20" ht="60" customHeight="1" x14ac:dyDescent="0.25">
      <c r="A81">
        <v>3846</v>
      </c>
      <c r="B81" s="9" t="s">
        <v>3843</v>
      </c>
      <c r="C81" s="3" t="s">
        <v>7955</v>
      </c>
      <c r="D81" s="7">
        <v>7000</v>
      </c>
      <c r="E81" s="5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8315</v>
      </c>
      <c r="R81" s="12" t="s">
        <v>8316</v>
      </c>
      <c r="S81" s="18">
        <v>41885.221550925926</v>
      </c>
      <c r="T81" s="18">
        <v>41916.290972222225</v>
      </c>
    </row>
    <row r="82" spans="1:20" ht="60" customHeight="1" x14ac:dyDescent="0.25">
      <c r="A82">
        <v>3847</v>
      </c>
      <c r="B82" s="9" t="s">
        <v>3844</v>
      </c>
      <c r="C82" s="3" t="s">
        <v>7956</v>
      </c>
      <c r="D82" s="7">
        <v>10500</v>
      </c>
      <c r="E82" s="5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8315</v>
      </c>
      <c r="R82" s="12" t="s">
        <v>8316</v>
      </c>
      <c r="S82" s="18">
        <v>42159.224432870367</v>
      </c>
      <c r="T82" s="18">
        <v>42204.224432870367</v>
      </c>
    </row>
    <row r="83" spans="1:20" ht="60" customHeight="1" x14ac:dyDescent="0.25">
      <c r="A83">
        <v>3848</v>
      </c>
      <c r="B83" s="9" t="s">
        <v>3845</v>
      </c>
      <c r="C83" s="3" t="s">
        <v>7957</v>
      </c>
      <c r="D83" s="7">
        <v>13000</v>
      </c>
      <c r="E83" s="5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8315</v>
      </c>
      <c r="R83" s="12" t="s">
        <v>8316</v>
      </c>
      <c r="S83" s="18">
        <v>42265.817002314812</v>
      </c>
      <c r="T83" s="18">
        <v>42295.817002314812</v>
      </c>
    </row>
    <row r="84" spans="1:20" ht="60" customHeight="1" x14ac:dyDescent="0.25">
      <c r="A84">
        <v>3850</v>
      </c>
      <c r="B84" s="9" t="s">
        <v>3847</v>
      </c>
      <c r="C84" s="3" t="s">
        <v>7959</v>
      </c>
      <c r="D84" s="7">
        <v>1000</v>
      </c>
      <c r="E84" s="5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8315</v>
      </c>
      <c r="R84" s="12" t="s">
        <v>8316</v>
      </c>
      <c r="S84" s="18">
        <v>41975.124340277776</v>
      </c>
      <c r="T84" s="18">
        <v>42005.124340277776</v>
      </c>
    </row>
    <row r="85" spans="1:20" ht="60" customHeight="1" x14ac:dyDescent="0.25">
      <c r="A85">
        <v>3852</v>
      </c>
      <c r="B85" s="9" t="s">
        <v>3849</v>
      </c>
      <c r="C85" s="3" t="s">
        <v>7961</v>
      </c>
      <c r="D85" s="7">
        <v>10000</v>
      </c>
      <c r="E85" s="5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8315</v>
      </c>
      <c r="R85" s="12" t="s">
        <v>8316</v>
      </c>
      <c r="S85" s="18">
        <v>42065.190694444449</v>
      </c>
      <c r="T85" s="18">
        <v>42090.149027777778</v>
      </c>
    </row>
    <row r="86" spans="1:20" ht="60" customHeight="1" x14ac:dyDescent="0.25">
      <c r="A86">
        <v>3853</v>
      </c>
      <c r="B86" s="9" t="s">
        <v>3850</v>
      </c>
      <c r="C86" s="3" t="s">
        <v>7962</v>
      </c>
      <c r="D86" s="7">
        <v>100000</v>
      </c>
      <c r="E86" s="5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8315</v>
      </c>
      <c r="R86" s="12" t="s">
        <v>8316</v>
      </c>
      <c r="S86" s="18">
        <v>41848.84002314815</v>
      </c>
      <c r="T86" s="18">
        <v>41883.84002314815</v>
      </c>
    </row>
    <row r="87" spans="1:20" ht="60" customHeight="1" x14ac:dyDescent="0.25">
      <c r="A87">
        <v>3854</v>
      </c>
      <c r="B87" s="9" t="s">
        <v>3851</v>
      </c>
      <c r="C87" s="3" t="s">
        <v>7963</v>
      </c>
      <c r="D87" s="7">
        <v>11000</v>
      </c>
      <c r="E87" s="5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8315</v>
      </c>
      <c r="R87" s="12" t="s">
        <v>8316</v>
      </c>
      <c r="S87" s="18">
        <v>42103.884930555556</v>
      </c>
      <c r="T87" s="18">
        <v>42133.884930555556</v>
      </c>
    </row>
    <row r="88" spans="1:20" ht="60" customHeight="1" x14ac:dyDescent="0.25">
      <c r="A88">
        <v>3855</v>
      </c>
      <c r="B88" s="9" t="s">
        <v>3852</v>
      </c>
      <c r="C88" s="3" t="s">
        <v>7964</v>
      </c>
      <c r="D88" s="7">
        <v>1000</v>
      </c>
      <c r="E88" s="5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8315</v>
      </c>
      <c r="R88" s="12" t="s">
        <v>8316</v>
      </c>
      <c r="S88" s="18">
        <v>42059.970729166671</v>
      </c>
      <c r="T88" s="18">
        <v>42089.929062499999</v>
      </c>
    </row>
    <row r="89" spans="1:20" ht="60" customHeight="1" x14ac:dyDescent="0.25">
      <c r="A89">
        <v>3856</v>
      </c>
      <c r="B89" s="9" t="s">
        <v>3853</v>
      </c>
      <c r="C89" s="3" t="s">
        <v>7965</v>
      </c>
      <c r="D89" s="7">
        <v>5000</v>
      </c>
      <c r="E89" s="5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8315</v>
      </c>
      <c r="R89" s="12" t="s">
        <v>8316</v>
      </c>
      <c r="S89" s="18">
        <v>42041.743090277778</v>
      </c>
      <c r="T89" s="18">
        <v>42071.701423611114</v>
      </c>
    </row>
    <row r="90" spans="1:20" ht="60" customHeight="1" x14ac:dyDescent="0.25">
      <c r="A90">
        <v>3857</v>
      </c>
      <c r="B90" s="9" t="s">
        <v>3854</v>
      </c>
      <c r="C90" s="3" t="s">
        <v>7966</v>
      </c>
      <c r="D90" s="7">
        <v>5000</v>
      </c>
      <c r="E90" s="5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8315</v>
      </c>
      <c r="R90" s="12" t="s">
        <v>8316</v>
      </c>
      <c r="S90" s="18">
        <v>41829.73715277778</v>
      </c>
      <c r="T90" s="18">
        <v>41852.716666666667</v>
      </c>
    </row>
    <row r="91" spans="1:20" ht="60" customHeight="1" x14ac:dyDescent="0.25">
      <c r="A91">
        <v>3859</v>
      </c>
      <c r="B91" s="9" t="s">
        <v>3856</v>
      </c>
      <c r="C91" s="3" t="s">
        <v>7968</v>
      </c>
      <c r="D91" s="7">
        <v>2500</v>
      </c>
      <c r="E91" s="5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8315</v>
      </c>
      <c r="R91" s="12" t="s">
        <v>8316</v>
      </c>
      <c r="S91" s="18">
        <v>41789.893599537041</v>
      </c>
      <c r="T91" s="18">
        <v>41815.875</v>
      </c>
    </row>
    <row r="92" spans="1:20" ht="60" customHeight="1" x14ac:dyDescent="0.25">
      <c r="A92">
        <v>3860</v>
      </c>
      <c r="B92" s="9" t="s">
        <v>3857</v>
      </c>
      <c r="C92" s="3" t="s">
        <v>7969</v>
      </c>
      <c r="D92" s="7">
        <v>6000</v>
      </c>
      <c r="E92" s="5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8315</v>
      </c>
      <c r="R92" s="12" t="s">
        <v>8316</v>
      </c>
      <c r="S92" s="18">
        <v>41833.660995370366</v>
      </c>
      <c r="T92" s="18">
        <v>41863.660995370366</v>
      </c>
    </row>
    <row r="93" spans="1:20" ht="60" customHeight="1" x14ac:dyDescent="0.25">
      <c r="A93">
        <v>3861</v>
      </c>
      <c r="B93" s="9" t="s">
        <v>3858</v>
      </c>
      <c r="C93" s="3" t="s">
        <v>7970</v>
      </c>
      <c r="D93" s="7">
        <v>2000</v>
      </c>
      <c r="E93" s="5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8315</v>
      </c>
      <c r="R93" s="12" t="s">
        <v>8316</v>
      </c>
      <c r="S93" s="18">
        <v>41914.590011574073</v>
      </c>
      <c r="T93" s="18">
        <v>41955.907638888893</v>
      </c>
    </row>
    <row r="94" spans="1:20" ht="60" customHeight="1" x14ac:dyDescent="0.25">
      <c r="A94">
        <v>3862</v>
      </c>
      <c r="B94" s="9" t="s">
        <v>3859</v>
      </c>
      <c r="C94" s="3" t="s">
        <v>7971</v>
      </c>
      <c r="D94" s="7">
        <v>7500</v>
      </c>
      <c r="E94" s="5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8315</v>
      </c>
      <c r="R94" s="12" t="s">
        <v>8316</v>
      </c>
      <c r="S94" s="18">
        <v>42611.261064814811</v>
      </c>
      <c r="T94" s="18">
        <v>42625.707638888889</v>
      </c>
    </row>
    <row r="95" spans="1:20" ht="60" customHeight="1" x14ac:dyDescent="0.25">
      <c r="A95">
        <v>3863</v>
      </c>
      <c r="B95" s="9" t="s">
        <v>3860</v>
      </c>
      <c r="C95" s="3" t="s">
        <v>7972</v>
      </c>
      <c r="D95" s="7">
        <v>6000</v>
      </c>
      <c r="E95" s="5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8315</v>
      </c>
      <c r="R95" s="12" t="s">
        <v>8316</v>
      </c>
      <c r="S95" s="18">
        <v>42253.633159722223</v>
      </c>
      <c r="T95" s="18">
        <v>42313.674826388888</v>
      </c>
    </row>
    <row r="96" spans="1:20" ht="60" customHeight="1" x14ac:dyDescent="0.25">
      <c r="A96">
        <v>3864</v>
      </c>
      <c r="B96" s="9" t="s">
        <v>3861</v>
      </c>
      <c r="C96" s="3" t="s">
        <v>7973</v>
      </c>
      <c r="D96" s="7">
        <v>5000</v>
      </c>
      <c r="E96" s="5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8315</v>
      </c>
      <c r="R96" s="12" t="s">
        <v>8316</v>
      </c>
      <c r="S96" s="18">
        <v>42295.891828703709</v>
      </c>
      <c r="T96" s="18">
        <v>42325.933495370366</v>
      </c>
    </row>
    <row r="97" spans="1:20" ht="60" customHeight="1" x14ac:dyDescent="0.25">
      <c r="A97">
        <v>3866</v>
      </c>
      <c r="B97" s="9" t="s">
        <v>3863</v>
      </c>
      <c r="C97" s="3" t="s">
        <v>7975</v>
      </c>
      <c r="D97" s="7">
        <v>2000</v>
      </c>
      <c r="E97" s="5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8315</v>
      </c>
      <c r="R97" s="12" t="s">
        <v>8316</v>
      </c>
      <c r="S97" s="18">
        <v>42402.947002314817</v>
      </c>
      <c r="T97" s="18">
        <v>42452.145138888889</v>
      </c>
    </row>
    <row r="98" spans="1:20" ht="60" customHeight="1" x14ac:dyDescent="0.25">
      <c r="A98">
        <v>3867</v>
      </c>
      <c r="B98" s="9" t="s">
        <v>3864</v>
      </c>
      <c r="C98" s="3" t="s">
        <v>7976</v>
      </c>
      <c r="D98" s="7">
        <v>2000</v>
      </c>
      <c r="E98" s="5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8315</v>
      </c>
      <c r="R98" s="12" t="s">
        <v>8316</v>
      </c>
      <c r="S98" s="18">
        <v>42509.814108796301</v>
      </c>
      <c r="T98" s="18">
        <v>42539.814108796301</v>
      </c>
    </row>
    <row r="99" spans="1:20" ht="60" customHeight="1" x14ac:dyDescent="0.25">
      <c r="A99">
        <v>3889</v>
      </c>
      <c r="B99" s="9" t="s">
        <v>3886</v>
      </c>
      <c r="C99" s="3" t="s">
        <v>7997</v>
      </c>
      <c r="D99" s="7">
        <v>8000</v>
      </c>
      <c r="E99" s="5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8315</v>
      </c>
      <c r="R99" s="12" t="s">
        <v>8316</v>
      </c>
      <c r="S99" s="18">
        <v>41977.004976851851</v>
      </c>
      <c r="T99" s="18">
        <v>42008.976388888885</v>
      </c>
    </row>
    <row r="100" spans="1:20" ht="60" customHeight="1" x14ac:dyDescent="0.25">
      <c r="A100">
        <v>3890</v>
      </c>
      <c r="B100" s="9" t="s">
        <v>3887</v>
      </c>
      <c r="C100" s="3" t="s">
        <v>7998</v>
      </c>
      <c r="D100" s="7">
        <v>15000</v>
      </c>
      <c r="E100" s="5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8315</v>
      </c>
      <c r="R100" s="12" t="s">
        <v>8316</v>
      </c>
      <c r="S100" s="18">
        <v>42171.758611111116</v>
      </c>
      <c r="T100" s="18">
        <v>42231.758611111116</v>
      </c>
    </row>
    <row r="101" spans="1:20" ht="60" customHeight="1" x14ac:dyDescent="0.25">
      <c r="A101">
        <v>3891</v>
      </c>
      <c r="B101" s="9" t="s">
        <v>3888</v>
      </c>
      <c r="C101" s="3" t="s">
        <v>7999</v>
      </c>
      <c r="D101" s="7">
        <v>800</v>
      </c>
      <c r="E101" s="5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8315</v>
      </c>
      <c r="R101" s="12" t="s">
        <v>8316</v>
      </c>
      <c r="S101" s="18">
        <v>42056.1324537037</v>
      </c>
      <c r="T101" s="18">
        <v>42086.207638888889</v>
      </c>
    </row>
    <row r="102" spans="1:20" ht="60" customHeight="1" x14ac:dyDescent="0.25">
      <c r="A102">
        <v>3892</v>
      </c>
      <c r="B102" s="9" t="s">
        <v>3889</v>
      </c>
      <c r="C102" s="3" t="s">
        <v>8000</v>
      </c>
      <c r="D102" s="7">
        <v>1000</v>
      </c>
      <c r="E102" s="5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8315</v>
      </c>
      <c r="R102" s="12" t="s">
        <v>8316</v>
      </c>
      <c r="S102" s="18">
        <v>41867.652280092596</v>
      </c>
      <c r="T102" s="18">
        <v>41875.291666666664</v>
      </c>
    </row>
    <row r="103" spans="1:20" ht="60" customHeight="1" x14ac:dyDescent="0.25">
      <c r="A103">
        <v>3893</v>
      </c>
      <c r="B103" s="9" t="s">
        <v>3890</v>
      </c>
      <c r="C103" s="3" t="s">
        <v>8001</v>
      </c>
      <c r="D103" s="7">
        <v>50000</v>
      </c>
      <c r="E103" s="5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8315</v>
      </c>
      <c r="R103" s="12" t="s">
        <v>8316</v>
      </c>
      <c r="S103" s="18">
        <v>41779.657870370371</v>
      </c>
      <c r="T103" s="18">
        <v>41821.25</v>
      </c>
    </row>
    <row r="104" spans="1:20" ht="60" customHeight="1" x14ac:dyDescent="0.25">
      <c r="A104">
        <v>3894</v>
      </c>
      <c r="B104" s="9" t="s">
        <v>3891</v>
      </c>
      <c r="C104" s="3" t="s">
        <v>8002</v>
      </c>
      <c r="D104" s="7">
        <v>15000</v>
      </c>
      <c r="E104" s="5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8315</v>
      </c>
      <c r="R104" s="12" t="s">
        <v>8316</v>
      </c>
      <c r="S104" s="18">
        <v>42679.958472222221</v>
      </c>
      <c r="T104" s="18">
        <v>42710.207638888889</v>
      </c>
    </row>
    <row r="105" spans="1:20" ht="60" customHeight="1" x14ac:dyDescent="0.25">
      <c r="A105">
        <v>3895</v>
      </c>
      <c r="B105" s="9" t="s">
        <v>3892</v>
      </c>
      <c r="C105" s="3" t="s">
        <v>8003</v>
      </c>
      <c r="D105" s="7">
        <v>1000</v>
      </c>
      <c r="E105" s="5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8315</v>
      </c>
      <c r="R105" s="12" t="s">
        <v>8316</v>
      </c>
      <c r="S105" s="18">
        <v>42032.250208333338</v>
      </c>
      <c r="T105" s="18">
        <v>42063.250208333338</v>
      </c>
    </row>
    <row r="106" spans="1:20" ht="60" customHeight="1" x14ac:dyDescent="0.25">
      <c r="A106">
        <v>3896</v>
      </c>
      <c r="B106" s="9" t="s">
        <v>3893</v>
      </c>
      <c r="C106" s="3" t="s">
        <v>8004</v>
      </c>
      <c r="D106" s="7">
        <v>1600</v>
      </c>
      <c r="E106" s="5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8315</v>
      </c>
      <c r="R106" s="12" t="s">
        <v>8316</v>
      </c>
      <c r="S106" s="18">
        <v>41793.191875000004</v>
      </c>
      <c r="T106" s="18">
        <v>41807.191875000004</v>
      </c>
    </row>
    <row r="107" spans="1:20" ht="60" customHeight="1" x14ac:dyDescent="0.25">
      <c r="A107">
        <v>3899</v>
      </c>
      <c r="B107" s="9" t="s">
        <v>3896</v>
      </c>
      <c r="C107" s="3" t="s">
        <v>8007</v>
      </c>
      <c r="D107" s="7">
        <v>10000</v>
      </c>
      <c r="E107" s="5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8315</v>
      </c>
      <c r="R107" s="12" t="s">
        <v>8316</v>
      </c>
      <c r="S107" s="18">
        <v>41843.775011574071</v>
      </c>
      <c r="T107" s="18">
        <v>41863.775011574071</v>
      </c>
    </row>
    <row r="108" spans="1:20" ht="60" customHeight="1" x14ac:dyDescent="0.25">
      <c r="A108">
        <v>3900</v>
      </c>
      <c r="B108" s="9" t="s">
        <v>3897</v>
      </c>
      <c r="C108" s="3" t="s">
        <v>8008</v>
      </c>
      <c r="D108" s="7">
        <v>2500</v>
      </c>
      <c r="E108" s="5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8315</v>
      </c>
      <c r="R108" s="12" t="s">
        <v>8316</v>
      </c>
      <c r="S108" s="18">
        <v>42136.092488425929</v>
      </c>
      <c r="T108" s="18">
        <v>42166.092488425929</v>
      </c>
    </row>
    <row r="109" spans="1:20" ht="60" customHeight="1" x14ac:dyDescent="0.25">
      <c r="A109">
        <v>3901</v>
      </c>
      <c r="B109" s="9" t="s">
        <v>3898</v>
      </c>
      <c r="C109" s="3" t="s">
        <v>8009</v>
      </c>
      <c r="D109" s="7">
        <v>3000</v>
      </c>
      <c r="E109" s="5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8315</v>
      </c>
      <c r="R109" s="12" t="s">
        <v>8316</v>
      </c>
      <c r="S109" s="18">
        <v>42317.826377314821</v>
      </c>
      <c r="T109" s="18">
        <v>42357.826377314821</v>
      </c>
    </row>
    <row r="110" spans="1:20" ht="60" customHeight="1" x14ac:dyDescent="0.25">
      <c r="A110">
        <v>3903</v>
      </c>
      <c r="B110" s="9" t="s">
        <v>3900</v>
      </c>
      <c r="C110" s="3" t="s">
        <v>8011</v>
      </c>
      <c r="D110" s="7">
        <v>1500</v>
      </c>
      <c r="E110" s="5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8315</v>
      </c>
      <c r="R110" s="12" t="s">
        <v>8316</v>
      </c>
      <c r="S110" s="18">
        <v>42186.01116898148</v>
      </c>
      <c r="T110" s="18">
        <v>42230.818055555559</v>
      </c>
    </row>
    <row r="111" spans="1:20" ht="60" customHeight="1" x14ac:dyDescent="0.25">
      <c r="A111">
        <v>3904</v>
      </c>
      <c r="B111" s="9" t="s">
        <v>3901</v>
      </c>
      <c r="C111" s="3" t="s">
        <v>8012</v>
      </c>
      <c r="D111" s="7">
        <v>10000</v>
      </c>
      <c r="E111" s="5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8315</v>
      </c>
      <c r="R111" s="12" t="s">
        <v>8316</v>
      </c>
      <c r="S111" s="18">
        <v>42095.229166666672</v>
      </c>
      <c r="T111" s="18">
        <v>42109.211111111115</v>
      </c>
    </row>
    <row r="112" spans="1:20" ht="60" customHeight="1" x14ac:dyDescent="0.25">
      <c r="A112">
        <v>3907</v>
      </c>
      <c r="B112" s="9" t="s">
        <v>3904</v>
      </c>
      <c r="C112" s="3" t="s">
        <v>8015</v>
      </c>
      <c r="D112" s="7">
        <v>1000</v>
      </c>
      <c r="E112" s="5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8315</v>
      </c>
      <c r="R112" s="12" t="s">
        <v>8316</v>
      </c>
      <c r="S112" s="18">
        <v>41906.819513888891</v>
      </c>
      <c r="T112" s="18">
        <v>41938.838888888888</v>
      </c>
    </row>
    <row r="113" spans="1:20" ht="60" customHeight="1" x14ac:dyDescent="0.25">
      <c r="A113">
        <v>3908</v>
      </c>
      <c r="B113" s="9" t="s">
        <v>3905</v>
      </c>
      <c r="C113" s="3" t="s">
        <v>8016</v>
      </c>
      <c r="D113" s="7">
        <v>750</v>
      </c>
      <c r="E113" s="5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8315</v>
      </c>
      <c r="R113" s="12" t="s">
        <v>8316</v>
      </c>
      <c r="S113" s="18">
        <v>41834.135370370372</v>
      </c>
      <c r="T113" s="18">
        <v>41849.135370370372</v>
      </c>
    </row>
    <row r="114" spans="1:20" ht="60" customHeight="1" x14ac:dyDescent="0.25">
      <c r="A114">
        <v>3909</v>
      </c>
      <c r="B114" s="9" t="s">
        <v>3906</v>
      </c>
      <c r="C114" s="3" t="s">
        <v>8017</v>
      </c>
      <c r="D114" s="7">
        <v>60000</v>
      </c>
      <c r="E114" s="5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8315</v>
      </c>
      <c r="R114" s="12" t="s">
        <v>8316</v>
      </c>
      <c r="S114" s="18">
        <v>41863.359282407408</v>
      </c>
      <c r="T114" s="18">
        <v>41893.359282407408</v>
      </c>
    </row>
    <row r="115" spans="1:20" ht="60" customHeight="1" x14ac:dyDescent="0.25">
      <c r="A115">
        <v>3910</v>
      </c>
      <c r="B115" s="9" t="s">
        <v>3907</v>
      </c>
      <c r="C115" s="3" t="s">
        <v>8018</v>
      </c>
      <c r="D115" s="7">
        <v>6000</v>
      </c>
      <c r="E115" s="5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8315</v>
      </c>
      <c r="R115" s="12" t="s">
        <v>8316</v>
      </c>
      <c r="S115" s="18">
        <v>42224.756909722222</v>
      </c>
      <c r="T115" s="18">
        <v>42254.756909722222</v>
      </c>
    </row>
    <row r="116" spans="1:20" ht="60" customHeight="1" x14ac:dyDescent="0.25">
      <c r="A116">
        <v>3911</v>
      </c>
      <c r="B116" s="9" t="s">
        <v>3908</v>
      </c>
      <c r="C116" s="3" t="s">
        <v>8019</v>
      </c>
      <c r="D116" s="7">
        <v>8000</v>
      </c>
      <c r="E116" s="5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8315</v>
      </c>
      <c r="R116" s="12" t="s">
        <v>8316</v>
      </c>
      <c r="S116" s="18">
        <v>41939.8122337963</v>
      </c>
      <c r="T116" s="18">
        <v>41969.853900462964</v>
      </c>
    </row>
    <row r="117" spans="1:20" ht="60" customHeight="1" x14ac:dyDescent="0.25">
      <c r="A117">
        <v>3912</v>
      </c>
      <c r="B117" s="9" t="s">
        <v>3909</v>
      </c>
      <c r="C117" s="3" t="s">
        <v>8020</v>
      </c>
      <c r="D117" s="7">
        <v>15000</v>
      </c>
      <c r="E117" s="5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8315</v>
      </c>
      <c r="R117" s="12" t="s">
        <v>8316</v>
      </c>
      <c r="S117" s="18">
        <v>42059.270023148143</v>
      </c>
      <c r="T117" s="18">
        <v>42119.190972222219</v>
      </c>
    </row>
    <row r="118" spans="1:20" ht="60" customHeight="1" x14ac:dyDescent="0.25">
      <c r="A118">
        <v>3913</v>
      </c>
      <c r="B118" s="9" t="s">
        <v>3910</v>
      </c>
      <c r="C118" s="3" t="s">
        <v>8021</v>
      </c>
      <c r="D118" s="7">
        <v>10000</v>
      </c>
      <c r="E118" s="5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8315</v>
      </c>
      <c r="R118" s="12" t="s">
        <v>8316</v>
      </c>
      <c r="S118" s="18">
        <v>42308.211215277777</v>
      </c>
      <c r="T118" s="18">
        <v>42338.252881944441</v>
      </c>
    </row>
    <row r="119" spans="1:20" ht="60" customHeight="1" x14ac:dyDescent="0.25">
      <c r="A119">
        <v>3922</v>
      </c>
      <c r="B119" s="9" t="s">
        <v>3919</v>
      </c>
      <c r="C119" s="3" t="s">
        <v>8030</v>
      </c>
      <c r="D119" s="7">
        <v>750</v>
      </c>
      <c r="E119" s="5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8315</v>
      </c>
      <c r="R119" s="12" t="s">
        <v>8316</v>
      </c>
      <c r="S119" s="18">
        <v>42020.768634259264</v>
      </c>
      <c r="T119" s="18">
        <v>42065.958333333328</v>
      </c>
    </row>
    <row r="120" spans="1:20" ht="60" customHeight="1" x14ac:dyDescent="0.25">
      <c r="A120">
        <v>3924</v>
      </c>
      <c r="B120" s="9" t="s">
        <v>3921</v>
      </c>
      <c r="C120" s="3" t="s">
        <v>8032</v>
      </c>
      <c r="D120" s="7">
        <v>15000</v>
      </c>
      <c r="E120" s="5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8315</v>
      </c>
      <c r="R120" s="12" t="s">
        <v>8316</v>
      </c>
      <c r="S120" s="18">
        <v>41786.959745370368</v>
      </c>
      <c r="T120" s="18">
        <v>41816.959745370368</v>
      </c>
    </row>
    <row r="121" spans="1:20" ht="60" customHeight="1" x14ac:dyDescent="0.25">
      <c r="A121">
        <v>3925</v>
      </c>
      <c r="B121" s="9" t="s">
        <v>3922</v>
      </c>
      <c r="C121" s="3" t="s">
        <v>8033</v>
      </c>
      <c r="D121" s="7">
        <v>150</v>
      </c>
      <c r="E121" s="5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8315</v>
      </c>
      <c r="R121" s="12" t="s">
        <v>8316</v>
      </c>
      <c r="S121" s="18">
        <v>41820.870821759258</v>
      </c>
      <c r="T121" s="18">
        <v>41850.870821759258</v>
      </c>
    </row>
    <row r="122" spans="1:20" ht="60" customHeight="1" x14ac:dyDescent="0.25">
      <c r="A122">
        <v>3928</v>
      </c>
      <c r="B122" s="9" t="s">
        <v>3925</v>
      </c>
      <c r="C122" s="3" t="s">
        <v>8036</v>
      </c>
      <c r="D122" s="7">
        <v>5000</v>
      </c>
      <c r="E122" s="5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8315</v>
      </c>
      <c r="R122" s="12" t="s">
        <v>8316</v>
      </c>
      <c r="S122" s="18">
        <v>42265.683182870373</v>
      </c>
      <c r="T122" s="18">
        <v>42293.207638888889</v>
      </c>
    </row>
    <row r="123" spans="1:20" ht="60" customHeight="1" x14ac:dyDescent="0.25">
      <c r="A123">
        <v>3929</v>
      </c>
      <c r="B123" s="9" t="s">
        <v>3926</v>
      </c>
      <c r="C123" s="3" t="s">
        <v>8037</v>
      </c>
      <c r="D123" s="7">
        <v>20000</v>
      </c>
      <c r="E123" s="5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8315</v>
      </c>
      <c r="R123" s="12" t="s">
        <v>8316</v>
      </c>
      <c r="S123" s="18">
        <v>42601.827141203699</v>
      </c>
      <c r="T123" s="18">
        <v>42631.827141203699</v>
      </c>
    </row>
    <row r="124" spans="1:20" ht="60" customHeight="1" x14ac:dyDescent="0.25">
      <c r="A124">
        <v>3931</v>
      </c>
      <c r="B124" s="9" t="s">
        <v>3928</v>
      </c>
      <c r="C124" s="3" t="s">
        <v>8039</v>
      </c>
      <c r="D124" s="7">
        <v>8000</v>
      </c>
      <c r="E124" s="5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8315</v>
      </c>
      <c r="R124" s="12" t="s">
        <v>8316</v>
      </c>
      <c r="S124" s="18">
        <v>42228.151701388888</v>
      </c>
      <c r="T124" s="18">
        <v>42253.151701388888</v>
      </c>
    </row>
    <row r="125" spans="1:20" ht="60" customHeight="1" x14ac:dyDescent="0.25">
      <c r="A125">
        <v>3932</v>
      </c>
      <c r="B125" s="9" t="s">
        <v>3929</v>
      </c>
      <c r="C125" s="3" t="s">
        <v>8040</v>
      </c>
      <c r="D125" s="7">
        <v>12000</v>
      </c>
      <c r="E125" s="5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8315</v>
      </c>
      <c r="R125" s="12" t="s">
        <v>8316</v>
      </c>
      <c r="S125" s="18">
        <v>42415.168564814812</v>
      </c>
      <c r="T125" s="18">
        <v>42445.126898148148</v>
      </c>
    </row>
    <row r="126" spans="1:20" ht="60" customHeight="1" x14ac:dyDescent="0.25">
      <c r="A126">
        <v>3933</v>
      </c>
      <c r="B126" s="9" t="s">
        <v>3930</v>
      </c>
      <c r="C126" s="3" t="s">
        <v>8041</v>
      </c>
      <c r="D126" s="7">
        <v>7000</v>
      </c>
      <c r="E126" s="5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8315</v>
      </c>
      <c r="R126" s="12" t="s">
        <v>8316</v>
      </c>
      <c r="S126" s="18">
        <v>42538.968310185184</v>
      </c>
      <c r="T126" s="18">
        <v>42568.029861111107</v>
      </c>
    </row>
    <row r="127" spans="1:20" ht="60" customHeight="1" x14ac:dyDescent="0.25">
      <c r="A127">
        <v>3934</v>
      </c>
      <c r="B127" s="9" t="s">
        <v>3931</v>
      </c>
      <c r="C127" s="3" t="s">
        <v>8042</v>
      </c>
      <c r="D127" s="7">
        <v>5000</v>
      </c>
      <c r="E127" s="5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8315</v>
      </c>
      <c r="R127" s="12" t="s">
        <v>8316</v>
      </c>
      <c r="S127" s="18">
        <v>42233.671747685185</v>
      </c>
      <c r="T127" s="18">
        <v>42278.541666666672</v>
      </c>
    </row>
    <row r="128" spans="1:20" ht="60" customHeight="1" x14ac:dyDescent="0.25">
      <c r="A128">
        <v>3936</v>
      </c>
      <c r="B128" s="9" t="s">
        <v>3933</v>
      </c>
      <c r="C128" s="3" t="s">
        <v>8044</v>
      </c>
      <c r="D128" s="7">
        <v>20000</v>
      </c>
      <c r="E128" s="5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8315</v>
      </c>
      <c r="R128" s="12" t="s">
        <v>8316</v>
      </c>
      <c r="S128" s="18">
        <v>42675.262962962966</v>
      </c>
      <c r="T128" s="18">
        <v>42705.304629629631</v>
      </c>
    </row>
    <row r="129" spans="1:20" ht="60" customHeight="1" x14ac:dyDescent="0.25">
      <c r="A129">
        <v>3937</v>
      </c>
      <c r="B129" s="9" t="s">
        <v>3934</v>
      </c>
      <c r="C129" s="3" t="s">
        <v>8045</v>
      </c>
      <c r="D129" s="7">
        <v>2885</v>
      </c>
      <c r="E129" s="5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8315</v>
      </c>
      <c r="R129" s="12" t="s">
        <v>8316</v>
      </c>
      <c r="S129" s="18">
        <v>42534.631481481483</v>
      </c>
      <c r="T129" s="18">
        <v>42562.631481481483</v>
      </c>
    </row>
    <row r="130" spans="1:20" ht="60" customHeight="1" x14ac:dyDescent="0.25">
      <c r="A130">
        <v>3938</v>
      </c>
      <c r="B130" s="9" t="s">
        <v>3935</v>
      </c>
      <c r="C130" s="3" t="s">
        <v>8046</v>
      </c>
      <c r="D130" s="7">
        <v>3255</v>
      </c>
      <c r="E130" s="5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8315</v>
      </c>
      <c r="R130" s="12" t="s">
        <v>8316</v>
      </c>
      <c r="S130" s="18">
        <v>42151.905717592599</v>
      </c>
      <c r="T130" s="18">
        <v>42182.905717592599</v>
      </c>
    </row>
    <row r="131" spans="1:20" ht="60" customHeight="1" x14ac:dyDescent="0.25">
      <c r="A131">
        <v>3940</v>
      </c>
      <c r="B131" s="9" t="s">
        <v>3937</v>
      </c>
      <c r="C131" s="3" t="s">
        <v>8048</v>
      </c>
      <c r="D131" s="7">
        <v>5000</v>
      </c>
      <c r="E131" s="5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8315</v>
      </c>
      <c r="R131" s="12" t="s">
        <v>8316</v>
      </c>
      <c r="S131" s="18">
        <v>41961.492488425924</v>
      </c>
      <c r="T131" s="18">
        <v>42006.492488425924</v>
      </c>
    </row>
    <row r="132" spans="1:20" ht="60" customHeight="1" x14ac:dyDescent="0.25">
      <c r="A132">
        <v>3941</v>
      </c>
      <c r="B132" s="9" t="s">
        <v>3938</v>
      </c>
      <c r="C132" s="3" t="s">
        <v>8049</v>
      </c>
      <c r="D132" s="7">
        <v>5500</v>
      </c>
      <c r="E132" s="5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8315</v>
      </c>
      <c r="R132" s="12" t="s">
        <v>8316</v>
      </c>
      <c r="S132" s="18">
        <v>41940.587233796294</v>
      </c>
      <c r="T132" s="18">
        <v>41968.041666666672</v>
      </c>
    </row>
    <row r="133" spans="1:20" ht="60" customHeight="1" x14ac:dyDescent="0.25">
      <c r="A133">
        <v>3942</v>
      </c>
      <c r="B133" s="9" t="s">
        <v>3939</v>
      </c>
      <c r="C133" s="3" t="s">
        <v>8050</v>
      </c>
      <c r="D133" s="7">
        <v>1200</v>
      </c>
      <c r="E133" s="5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8315</v>
      </c>
      <c r="R133" s="12" t="s">
        <v>8316</v>
      </c>
      <c r="S133" s="18">
        <v>42111.904097222221</v>
      </c>
      <c r="T133" s="18">
        <v>42171.904097222221</v>
      </c>
    </row>
    <row r="134" spans="1:20" ht="60" customHeight="1" x14ac:dyDescent="0.25">
      <c r="A134">
        <v>3943</v>
      </c>
      <c r="B134" s="9" t="s">
        <v>3940</v>
      </c>
      <c r="C134" s="3" t="s">
        <v>8051</v>
      </c>
      <c r="D134" s="7">
        <v>5000</v>
      </c>
      <c r="E134" s="5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8315</v>
      </c>
      <c r="R134" s="12" t="s">
        <v>8316</v>
      </c>
      <c r="S134" s="18">
        <v>42279.778564814813</v>
      </c>
      <c r="T134" s="18">
        <v>42310.701388888891</v>
      </c>
    </row>
    <row r="135" spans="1:20" ht="60" customHeight="1" x14ac:dyDescent="0.25">
      <c r="A135">
        <v>3944</v>
      </c>
      <c r="B135" s="9" t="s">
        <v>3941</v>
      </c>
      <c r="C135" s="3" t="s">
        <v>8052</v>
      </c>
      <c r="D135" s="7">
        <v>5000</v>
      </c>
      <c r="E135" s="5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8315</v>
      </c>
      <c r="R135" s="12" t="s">
        <v>8316</v>
      </c>
      <c r="S135" s="18">
        <v>42213.662905092591</v>
      </c>
      <c r="T135" s="18">
        <v>42243.662905092591</v>
      </c>
    </row>
    <row r="136" spans="1:20" ht="60" customHeight="1" x14ac:dyDescent="0.25">
      <c r="A136">
        <v>3945</v>
      </c>
      <c r="B136" s="9" t="s">
        <v>3942</v>
      </c>
      <c r="C136" s="3" t="s">
        <v>8053</v>
      </c>
      <c r="D136" s="7">
        <v>2000</v>
      </c>
      <c r="E136" s="5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8315</v>
      </c>
      <c r="R136" s="12" t="s">
        <v>8316</v>
      </c>
      <c r="S136" s="18">
        <v>42109.801712962959</v>
      </c>
      <c r="T136" s="18">
        <v>42139.801712962959</v>
      </c>
    </row>
    <row r="137" spans="1:20" ht="60" customHeight="1" x14ac:dyDescent="0.25">
      <c r="A137">
        <v>3946</v>
      </c>
      <c r="B137" s="9" t="s">
        <v>3943</v>
      </c>
      <c r="C137" s="3" t="s">
        <v>8054</v>
      </c>
      <c r="D137" s="7">
        <v>6000</v>
      </c>
      <c r="E137" s="5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8315</v>
      </c>
      <c r="R137" s="12" t="s">
        <v>8316</v>
      </c>
      <c r="S137" s="18">
        <v>42031.833587962959</v>
      </c>
      <c r="T137" s="18">
        <v>42063.333333333328</v>
      </c>
    </row>
    <row r="138" spans="1:20" ht="60" customHeight="1" x14ac:dyDescent="0.25">
      <c r="A138">
        <v>3947</v>
      </c>
      <c r="B138" s="9" t="s">
        <v>3944</v>
      </c>
      <c r="C138" s="3" t="s">
        <v>8055</v>
      </c>
      <c r="D138" s="7">
        <v>3000</v>
      </c>
      <c r="E138" s="5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8315</v>
      </c>
      <c r="R138" s="12" t="s">
        <v>8316</v>
      </c>
      <c r="S138" s="18">
        <v>42615.142870370371</v>
      </c>
      <c r="T138" s="18">
        <v>42645.142870370371</v>
      </c>
    </row>
    <row r="139" spans="1:20" ht="60" customHeight="1" x14ac:dyDescent="0.25">
      <c r="A139">
        <v>3950</v>
      </c>
      <c r="B139" s="9" t="s">
        <v>3947</v>
      </c>
      <c r="C139" s="3" t="s">
        <v>8058</v>
      </c>
      <c r="D139" s="7">
        <v>4000</v>
      </c>
      <c r="E139" s="5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8315</v>
      </c>
      <c r="R139" s="12" t="s">
        <v>8316</v>
      </c>
      <c r="S139" s="18">
        <v>42439.702314814815</v>
      </c>
      <c r="T139" s="18">
        <v>42468.774305555555</v>
      </c>
    </row>
    <row r="140" spans="1:20" ht="60" customHeight="1" x14ac:dyDescent="0.25">
      <c r="A140">
        <v>3952</v>
      </c>
      <c r="B140" s="9" t="s">
        <v>3949</v>
      </c>
      <c r="C140" s="3" t="s">
        <v>8059</v>
      </c>
      <c r="D140" s="7">
        <v>26000</v>
      </c>
      <c r="E140" s="5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8315</v>
      </c>
      <c r="R140" s="12" t="s">
        <v>8316</v>
      </c>
      <c r="S140" s="18">
        <v>42243.790393518517</v>
      </c>
      <c r="T140" s="18">
        <v>42303.790393518517</v>
      </c>
    </row>
    <row r="141" spans="1:20" ht="60" customHeight="1" x14ac:dyDescent="0.25">
      <c r="A141">
        <v>3953</v>
      </c>
      <c r="B141" s="9" t="s">
        <v>3950</v>
      </c>
      <c r="C141" s="3" t="s">
        <v>8060</v>
      </c>
      <c r="D141" s="7">
        <v>17600</v>
      </c>
      <c r="E141" s="5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8315</v>
      </c>
      <c r="R141" s="12" t="s">
        <v>8316</v>
      </c>
      <c r="S141" s="18">
        <v>42550.048449074078</v>
      </c>
      <c r="T141" s="18">
        <v>42580.978472222225</v>
      </c>
    </row>
    <row r="142" spans="1:20" ht="60" customHeight="1" x14ac:dyDescent="0.25">
      <c r="A142">
        <v>3955</v>
      </c>
      <c r="B142" s="9" t="s">
        <v>3952</v>
      </c>
      <c r="C142" s="3" t="s">
        <v>8062</v>
      </c>
      <c r="D142" s="7">
        <v>1750</v>
      </c>
      <c r="E142" s="5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8315</v>
      </c>
      <c r="R142" s="12" t="s">
        <v>8316</v>
      </c>
      <c r="S142" s="18">
        <v>42306.848854166667</v>
      </c>
      <c r="T142" s="18">
        <v>42336.890520833331</v>
      </c>
    </row>
    <row r="143" spans="1:20" ht="60" customHeight="1" x14ac:dyDescent="0.25">
      <c r="A143">
        <v>3956</v>
      </c>
      <c r="B143" s="9" t="s">
        <v>3953</v>
      </c>
      <c r="C143" s="3" t="s">
        <v>8063</v>
      </c>
      <c r="D143" s="7">
        <v>5500</v>
      </c>
      <c r="E143" s="5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8315</v>
      </c>
      <c r="R143" s="12" t="s">
        <v>8316</v>
      </c>
      <c r="S143" s="18">
        <v>42457.932025462964</v>
      </c>
      <c r="T143" s="18">
        <v>42485.013888888891</v>
      </c>
    </row>
    <row r="144" spans="1:20" ht="60" customHeight="1" x14ac:dyDescent="0.25">
      <c r="A144">
        <v>3957</v>
      </c>
      <c r="B144" s="9" t="s">
        <v>3954</v>
      </c>
      <c r="C144" s="3" t="s">
        <v>8064</v>
      </c>
      <c r="D144" s="7">
        <v>28000</v>
      </c>
      <c r="E144" s="5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8315</v>
      </c>
      <c r="R144" s="12" t="s">
        <v>8316</v>
      </c>
      <c r="S144" s="18">
        <v>42513.976319444439</v>
      </c>
      <c r="T144" s="18">
        <v>42559.976319444439</v>
      </c>
    </row>
    <row r="145" spans="1:20" ht="60" customHeight="1" x14ac:dyDescent="0.25">
      <c r="A145">
        <v>3958</v>
      </c>
      <c r="B145" s="9" t="s">
        <v>3955</v>
      </c>
      <c r="C145" s="3" t="s">
        <v>8065</v>
      </c>
      <c r="D145" s="7">
        <v>2000</v>
      </c>
      <c r="E145" s="5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8315</v>
      </c>
      <c r="R145" s="12" t="s">
        <v>8316</v>
      </c>
      <c r="S145" s="18">
        <v>41816.950370370374</v>
      </c>
      <c r="T145" s="18">
        <v>41853.583333333336</v>
      </c>
    </row>
    <row r="146" spans="1:20" ht="60" customHeight="1" x14ac:dyDescent="0.25">
      <c r="A146">
        <v>3959</v>
      </c>
      <c r="B146" s="9" t="s">
        <v>3956</v>
      </c>
      <c r="C146" s="3" t="s">
        <v>8066</v>
      </c>
      <c r="D146" s="7">
        <v>1200</v>
      </c>
      <c r="E146" s="5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8315</v>
      </c>
      <c r="R146" s="12" t="s">
        <v>8316</v>
      </c>
      <c r="S146" s="18">
        <v>41880.788842592592</v>
      </c>
      <c r="T146" s="18">
        <v>41910.788842592592</v>
      </c>
    </row>
    <row r="147" spans="1:20" ht="60" customHeight="1" x14ac:dyDescent="0.25">
      <c r="A147">
        <v>3960</v>
      </c>
      <c r="B147" s="9" t="s">
        <v>3957</v>
      </c>
      <c r="C147" s="3" t="s">
        <v>8067</v>
      </c>
      <c r="D147" s="7">
        <v>3000</v>
      </c>
      <c r="E147" s="5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8315</v>
      </c>
      <c r="R147" s="12" t="s">
        <v>8316</v>
      </c>
      <c r="S147" s="18">
        <v>42342.845555555556</v>
      </c>
      <c r="T147" s="18">
        <v>42372.845555555556</v>
      </c>
    </row>
    <row r="148" spans="1:20" ht="60" customHeight="1" x14ac:dyDescent="0.25">
      <c r="A148">
        <v>3964</v>
      </c>
      <c r="B148" s="9" t="s">
        <v>3961</v>
      </c>
      <c r="C148" s="3" t="s">
        <v>8071</v>
      </c>
      <c r="D148" s="7">
        <v>2000</v>
      </c>
      <c r="E148" s="5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8315</v>
      </c>
      <c r="R148" s="12" t="s">
        <v>8316</v>
      </c>
      <c r="S148" s="18">
        <v>42053.722060185188</v>
      </c>
      <c r="T148" s="18">
        <v>42113.680393518516</v>
      </c>
    </row>
    <row r="149" spans="1:20" ht="60" customHeight="1" x14ac:dyDescent="0.25">
      <c r="A149">
        <v>3965</v>
      </c>
      <c r="B149" s="9" t="s">
        <v>3962</v>
      </c>
      <c r="C149" s="3" t="s">
        <v>8072</v>
      </c>
      <c r="D149" s="7">
        <v>2000</v>
      </c>
      <c r="E149" s="5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8315</v>
      </c>
      <c r="R149" s="12" t="s">
        <v>8316</v>
      </c>
      <c r="S149" s="18">
        <v>42414.235879629632</v>
      </c>
      <c r="T149" s="18">
        <v>42474.194212962961</v>
      </c>
    </row>
    <row r="150" spans="1:20" ht="60" customHeight="1" x14ac:dyDescent="0.25">
      <c r="A150">
        <v>3966</v>
      </c>
      <c r="B150" s="9" t="s">
        <v>3963</v>
      </c>
      <c r="C150" s="3" t="s">
        <v>8073</v>
      </c>
      <c r="D150" s="7">
        <v>7500</v>
      </c>
      <c r="E150" s="5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8315</v>
      </c>
      <c r="R150" s="12" t="s">
        <v>8316</v>
      </c>
      <c r="S150" s="18">
        <v>41801.711550925924</v>
      </c>
      <c r="T150" s="18">
        <v>41844.124305555553</v>
      </c>
    </row>
    <row r="151" spans="1:20" ht="60" customHeight="1" x14ac:dyDescent="0.25">
      <c r="A151">
        <v>3967</v>
      </c>
      <c r="B151" s="9" t="s">
        <v>3964</v>
      </c>
      <c r="C151" s="3" t="s">
        <v>8074</v>
      </c>
      <c r="D151" s="7">
        <v>1700</v>
      </c>
      <c r="E151" s="5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8315</v>
      </c>
      <c r="R151" s="12" t="s">
        <v>8316</v>
      </c>
      <c r="S151" s="18">
        <v>42770.290590277778</v>
      </c>
      <c r="T151" s="18">
        <v>42800.290590277778</v>
      </c>
    </row>
    <row r="152" spans="1:20" ht="60" customHeight="1" x14ac:dyDescent="0.25">
      <c r="A152">
        <v>3968</v>
      </c>
      <c r="B152" s="9" t="s">
        <v>3965</v>
      </c>
      <c r="C152" s="3" t="s">
        <v>8075</v>
      </c>
      <c r="D152" s="7">
        <v>5000</v>
      </c>
      <c r="E152" s="5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8315</v>
      </c>
      <c r="R152" s="12" t="s">
        <v>8316</v>
      </c>
      <c r="S152" s="18">
        <v>42452.815659722226</v>
      </c>
      <c r="T152" s="18">
        <v>42512.815659722226</v>
      </c>
    </row>
    <row r="153" spans="1:20" ht="60" customHeight="1" x14ac:dyDescent="0.25">
      <c r="A153">
        <v>3969</v>
      </c>
      <c r="B153" s="9" t="s">
        <v>3966</v>
      </c>
      <c r="C153" s="3" t="s">
        <v>8076</v>
      </c>
      <c r="D153" s="7">
        <v>2825</v>
      </c>
      <c r="E153" s="5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8315</v>
      </c>
      <c r="R153" s="12" t="s">
        <v>8316</v>
      </c>
      <c r="S153" s="18">
        <v>42601.854699074072</v>
      </c>
      <c r="T153" s="18">
        <v>42611.163194444445</v>
      </c>
    </row>
    <row r="154" spans="1:20" ht="60" customHeight="1" x14ac:dyDescent="0.25">
      <c r="A154">
        <v>3970</v>
      </c>
      <c r="B154" s="9" t="s">
        <v>3967</v>
      </c>
      <c r="C154" s="3" t="s">
        <v>8077</v>
      </c>
      <c r="D154" s="7">
        <v>15000</v>
      </c>
      <c r="E154" s="5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8315</v>
      </c>
      <c r="R154" s="12" t="s">
        <v>8316</v>
      </c>
      <c r="S154" s="18">
        <v>42447.863553240735</v>
      </c>
      <c r="T154" s="18">
        <v>42477.863553240735</v>
      </c>
    </row>
    <row r="155" spans="1:20" ht="60" customHeight="1" x14ac:dyDescent="0.25">
      <c r="A155">
        <v>3971</v>
      </c>
      <c r="B155" s="9" t="s">
        <v>3968</v>
      </c>
      <c r="C155" s="3" t="s">
        <v>8078</v>
      </c>
      <c r="D155" s="7">
        <v>14000</v>
      </c>
      <c r="E155" s="5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8315</v>
      </c>
      <c r="R155" s="12" t="s">
        <v>8316</v>
      </c>
      <c r="S155" s="18">
        <v>41811.536180555559</v>
      </c>
      <c r="T155" s="18">
        <v>41841.536180555559</v>
      </c>
    </row>
    <row r="156" spans="1:20" ht="60" customHeight="1" x14ac:dyDescent="0.25">
      <c r="A156">
        <v>3972</v>
      </c>
      <c r="B156" s="9" t="s">
        <v>3969</v>
      </c>
      <c r="C156" s="3" t="s">
        <v>8079</v>
      </c>
      <c r="D156" s="7">
        <v>1000</v>
      </c>
      <c r="E156" s="5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8315</v>
      </c>
      <c r="R156" s="12" t="s">
        <v>8316</v>
      </c>
      <c r="S156" s="18">
        <v>41981.067523148144</v>
      </c>
      <c r="T156" s="18">
        <v>42041.067523148144</v>
      </c>
    </row>
    <row r="157" spans="1:20" ht="60" customHeight="1" x14ac:dyDescent="0.25">
      <c r="A157">
        <v>3973</v>
      </c>
      <c r="B157" s="9" t="s">
        <v>3970</v>
      </c>
      <c r="C157" s="3" t="s">
        <v>8080</v>
      </c>
      <c r="D157" s="7">
        <v>5000</v>
      </c>
      <c r="E157" s="5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8315</v>
      </c>
      <c r="R157" s="12" t="s">
        <v>8316</v>
      </c>
      <c r="S157" s="18">
        <v>42469.68414351852</v>
      </c>
      <c r="T157" s="18">
        <v>42499.166666666672</v>
      </c>
    </row>
    <row r="158" spans="1:20" ht="60" customHeight="1" x14ac:dyDescent="0.25">
      <c r="A158">
        <v>3975</v>
      </c>
      <c r="B158" s="9" t="s">
        <v>3972</v>
      </c>
      <c r="C158" s="3" t="s">
        <v>8082</v>
      </c>
      <c r="D158" s="7">
        <v>678</v>
      </c>
      <c r="E158" s="5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8315</v>
      </c>
      <c r="R158" s="12" t="s">
        <v>8316</v>
      </c>
      <c r="S158" s="18">
        <v>42534.866875</v>
      </c>
      <c r="T158" s="18">
        <v>42564.866875</v>
      </c>
    </row>
    <row r="159" spans="1:20" ht="60" customHeight="1" x14ac:dyDescent="0.25">
      <c r="A159">
        <v>3976</v>
      </c>
      <c r="B159" s="9" t="s">
        <v>3973</v>
      </c>
      <c r="C159" s="3" t="s">
        <v>8083</v>
      </c>
      <c r="D159" s="7">
        <v>1300</v>
      </c>
      <c r="E159" s="5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8315</v>
      </c>
      <c r="R159" s="12" t="s">
        <v>8316</v>
      </c>
      <c r="S159" s="18">
        <v>41830.858344907407</v>
      </c>
      <c r="T159" s="18">
        <v>41852.291666666664</v>
      </c>
    </row>
    <row r="160" spans="1:20" ht="60" customHeight="1" x14ac:dyDescent="0.25">
      <c r="A160">
        <v>3977</v>
      </c>
      <c r="B160" s="9" t="s">
        <v>3974</v>
      </c>
      <c r="C160" s="3" t="s">
        <v>8084</v>
      </c>
      <c r="D160" s="7">
        <v>90000</v>
      </c>
      <c r="E160" s="5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8315</v>
      </c>
      <c r="R160" s="12" t="s">
        <v>8316</v>
      </c>
      <c r="S160" s="18">
        <v>42543.788564814815</v>
      </c>
      <c r="T160" s="18">
        <v>42573.788564814815</v>
      </c>
    </row>
    <row r="161" spans="1:20" ht="60" customHeight="1" x14ac:dyDescent="0.25">
      <c r="A161">
        <v>3978</v>
      </c>
      <c r="B161" s="9" t="s">
        <v>3975</v>
      </c>
      <c r="C161" s="3" t="s">
        <v>8085</v>
      </c>
      <c r="D161" s="7">
        <v>2000</v>
      </c>
      <c r="E161" s="5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8315</v>
      </c>
      <c r="R161" s="12" t="s">
        <v>8316</v>
      </c>
      <c r="S161" s="18">
        <v>41975.642974537041</v>
      </c>
      <c r="T161" s="18">
        <v>42035.642974537041</v>
      </c>
    </row>
    <row r="162" spans="1:20" ht="60" customHeight="1" x14ac:dyDescent="0.25">
      <c r="A162">
        <v>3980</v>
      </c>
      <c r="B162" s="9" t="s">
        <v>3977</v>
      </c>
      <c r="C162" s="3" t="s">
        <v>8087</v>
      </c>
      <c r="D162" s="7">
        <v>2500</v>
      </c>
      <c r="E162" s="5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8315</v>
      </c>
      <c r="R162" s="12" t="s">
        <v>8316</v>
      </c>
      <c r="S162" s="18">
        <v>41795.598923611113</v>
      </c>
      <c r="T162" s="18">
        <v>41825.598923611113</v>
      </c>
    </row>
    <row r="163" spans="1:20" ht="60" customHeight="1" x14ac:dyDescent="0.25">
      <c r="A163">
        <v>3981</v>
      </c>
      <c r="B163" s="9" t="s">
        <v>3358</v>
      </c>
      <c r="C163" s="3" t="s">
        <v>7469</v>
      </c>
      <c r="D163" s="7">
        <v>30000</v>
      </c>
      <c r="E163" s="5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8315</v>
      </c>
      <c r="R163" s="12" t="s">
        <v>8316</v>
      </c>
      <c r="S163" s="18">
        <v>42508.179965277777</v>
      </c>
      <c r="T163" s="18">
        <v>42568.179965277777</v>
      </c>
    </row>
    <row r="164" spans="1:20" ht="60" customHeight="1" x14ac:dyDescent="0.25">
      <c r="A164">
        <v>3983</v>
      </c>
      <c r="B164" s="9" t="s">
        <v>3979</v>
      </c>
      <c r="C164" s="3" t="s">
        <v>8089</v>
      </c>
      <c r="D164" s="7">
        <v>11140</v>
      </c>
      <c r="E164" s="5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8315</v>
      </c>
      <c r="R164" s="12" t="s">
        <v>8316</v>
      </c>
      <c r="S164" s="18">
        <v>41747.86986111111</v>
      </c>
      <c r="T164" s="18">
        <v>41779.290972222225</v>
      </c>
    </row>
    <row r="165" spans="1:20" ht="60" customHeight="1" x14ac:dyDescent="0.25">
      <c r="A165">
        <v>3985</v>
      </c>
      <c r="B165" s="9" t="s">
        <v>3981</v>
      </c>
      <c r="C165" s="3" t="s">
        <v>8091</v>
      </c>
      <c r="D165" s="7">
        <v>2000</v>
      </c>
      <c r="E165" s="5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8315</v>
      </c>
      <c r="R165" s="12" t="s">
        <v>8316</v>
      </c>
      <c r="S165" s="18">
        <v>42399.707407407404</v>
      </c>
      <c r="T165" s="18">
        <v>42420.878472222219</v>
      </c>
    </row>
    <row r="166" spans="1:20" ht="60" customHeight="1" x14ac:dyDescent="0.25">
      <c r="A166">
        <v>3988</v>
      </c>
      <c r="B166" s="9" t="s">
        <v>3984</v>
      </c>
      <c r="C166" s="3" t="s">
        <v>8094</v>
      </c>
      <c r="D166" s="7">
        <v>1500</v>
      </c>
      <c r="E166" s="5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8315</v>
      </c>
      <c r="R166" s="12" t="s">
        <v>8316</v>
      </c>
      <c r="S166" s="18">
        <v>42230.08116898148</v>
      </c>
      <c r="T166" s="18">
        <v>42245.08116898148</v>
      </c>
    </row>
    <row r="167" spans="1:20" ht="60" customHeight="1" x14ac:dyDescent="0.25">
      <c r="A167">
        <v>3989</v>
      </c>
      <c r="B167" s="9" t="s">
        <v>3985</v>
      </c>
      <c r="C167" s="3" t="s">
        <v>8095</v>
      </c>
      <c r="D167" s="7">
        <v>3000</v>
      </c>
      <c r="E167" s="5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8315</v>
      </c>
      <c r="R167" s="12" t="s">
        <v>8316</v>
      </c>
      <c r="S167" s="18">
        <v>42286.749780092592</v>
      </c>
      <c r="T167" s="18">
        <v>42316.791446759264</v>
      </c>
    </row>
    <row r="168" spans="1:20" ht="60" customHeight="1" x14ac:dyDescent="0.25">
      <c r="A168">
        <v>3991</v>
      </c>
      <c r="B168" s="9" t="s">
        <v>3987</v>
      </c>
      <c r="C168" s="3" t="s">
        <v>8097</v>
      </c>
      <c r="D168" s="7">
        <v>500</v>
      </c>
      <c r="E168" s="5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8315</v>
      </c>
      <c r="R168" s="12" t="s">
        <v>8316</v>
      </c>
      <c r="S168" s="18">
        <v>42125.644467592589</v>
      </c>
      <c r="T168" s="18">
        <v>42155.644467592589</v>
      </c>
    </row>
    <row r="169" spans="1:20" ht="60" customHeight="1" x14ac:dyDescent="0.25">
      <c r="A169">
        <v>3992</v>
      </c>
      <c r="B169" s="9" t="s">
        <v>3988</v>
      </c>
      <c r="C169" s="3" t="s">
        <v>8098</v>
      </c>
      <c r="D169" s="7">
        <v>10000</v>
      </c>
      <c r="E169" s="5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8315</v>
      </c>
      <c r="R169" s="12" t="s">
        <v>8316</v>
      </c>
      <c r="S169" s="18">
        <v>42289.94049768518</v>
      </c>
      <c r="T169" s="18">
        <v>42349.982164351852</v>
      </c>
    </row>
    <row r="170" spans="1:20" ht="60" customHeight="1" x14ac:dyDescent="0.25">
      <c r="A170">
        <v>3993</v>
      </c>
      <c r="B170" s="9" t="s">
        <v>3989</v>
      </c>
      <c r="C170" s="3" t="s">
        <v>8099</v>
      </c>
      <c r="D170" s="7">
        <v>50000</v>
      </c>
      <c r="E170" s="5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8315</v>
      </c>
      <c r="R170" s="12" t="s">
        <v>8316</v>
      </c>
      <c r="S170" s="18">
        <v>42107.864722222221</v>
      </c>
      <c r="T170" s="18">
        <v>42137.864722222221</v>
      </c>
    </row>
    <row r="171" spans="1:20" ht="60" customHeight="1" x14ac:dyDescent="0.25">
      <c r="A171">
        <v>3994</v>
      </c>
      <c r="B171" s="9" t="s">
        <v>3990</v>
      </c>
      <c r="C171" s="3" t="s">
        <v>8100</v>
      </c>
      <c r="D171" s="7">
        <v>2000</v>
      </c>
      <c r="E171" s="5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8315</v>
      </c>
      <c r="R171" s="12" t="s">
        <v>8316</v>
      </c>
      <c r="S171" s="18">
        <v>41809.389930555553</v>
      </c>
      <c r="T171" s="18">
        <v>41839.389930555553</v>
      </c>
    </row>
    <row r="172" spans="1:20" ht="60" customHeight="1" x14ac:dyDescent="0.25">
      <c r="A172">
        <v>3996</v>
      </c>
      <c r="B172" s="9" t="s">
        <v>3992</v>
      </c>
      <c r="C172" s="3" t="s">
        <v>8102</v>
      </c>
      <c r="D172" s="7">
        <v>3000</v>
      </c>
      <c r="E172" s="5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8315</v>
      </c>
      <c r="R172" s="12" t="s">
        <v>8316</v>
      </c>
      <c r="S172" s="18">
        <v>41950.26694444444</v>
      </c>
      <c r="T172" s="18">
        <v>41963.669444444444</v>
      </c>
    </row>
    <row r="173" spans="1:20" ht="60" customHeight="1" x14ac:dyDescent="0.25">
      <c r="A173">
        <v>3998</v>
      </c>
      <c r="B173" s="9" t="s">
        <v>3994</v>
      </c>
      <c r="C173" s="3" t="s">
        <v>8104</v>
      </c>
      <c r="D173" s="7">
        <v>1250</v>
      </c>
      <c r="E173" s="5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8315</v>
      </c>
      <c r="R173" s="12" t="s">
        <v>8316</v>
      </c>
      <c r="S173" s="18">
        <v>42061.963263888887</v>
      </c>
      <c r="T173" s="18">
        <v>42091.921597222223</v>
      </c>
    </row>
    <row r="174" spans="1:20" ht="60" customHeight="1" x14ac:dyDescent="0.25">
      <c r="A174">
        <v>3999</v>
      </c>
      <c r="B174" s="9" t="s">
        <v>3995</v>
      </c>
      <c r="C174" s="3" t="s">
        <v>8105</v>
      </c>
      <c r="D174" s="7">
        <v>7000</v>
      </c>
      <c r="E174" s="5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8315</v>
      </c>
      <c r="R174" s="12" t="s">
        <v>8316</v>
      </c>
      <c r="S174" s="18">
        <v>41842.828680555554</v>
      </c>
      <c r="T174" s="18">
        <v>41882.827650462961</v>
      </c>
    </row>
    <row r="175" spans="1:20" ht="60" customHeight="1" x14ac:dyDescent="0.25">
      <c r="A175">
        <v>4000</v>
      </c>
      <c r="B175" s="9" t="s">
        <v>3996</v>
      </c>
      <c r="C175" s="3" t="s">
        <v>8106</v>
      </c>
      <c r="D175" s="7">
        <v>8000</v>
      </c>
      <c r="E175" s="5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8315</v>
      </c>
      <c r="R175" s="12" t="s">
        <v>8316</v>
      </c>
      <c r="S175" s="18">
        <v>42437.64534722222</v>
      </c>
      <c r="T175" s="18">
        <v>42497.603680555556</v>
      </c>
    </row>
    <row r="176" spans="1:20" ht="60" customHeight="1" x14ac:dyDescent="0.25">
      <c r="A176">
        <v>4002</v>
      </c>
      <c r="B176" s="9" t="s">
        <v>3998</v>
      </c>
      <c r="C176" s="3" t="s">
        <v>8108</v>
      </c>
      <c r="D176" s="7">
        <v>1250</v>
      </c>
      <c r="E176" s="5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8315</v>
      </c>
      <c r="R176" s="12" t="s">
        <v>8316</v>
      </c>
      <c r="S176" s="18">
        <v>41879.043530092589</v>
      </c>
      <c r="T176" s="18">
        <v>41909.043530092589</v>
      </c>
    </row>
    <row r="177" spans="1:20" ht="60" customHeight="1" x14ac:dyDescent="0.25">
      <c r="A177">
        <v>4003</v>
      </c>
      <c r="B177" s="9" t="s">
        <v>3999</v>
      </c>
      <c r="C177" s="3" t="s">
        <v>8071</v>
      </c>
      <c r="D177" s="7">
        <v>2000</v>
      </c>
      <c r="E177" s="5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8315</v>
      </c>
      <c r="R177" s="12" t="s">
        <v>8316</v>
      </c>
      <c r="S177" s="18">
        <v>42020.587349537032</v>
      </c>
      <c r="T177" s="18">
        <v>42050.587349537032</v>
      </c>
    </row>
    <row r="178" spans="1:20" ht="60" customHeight="1" x14ac:dyDescent="0.25">
      <c r="A178">
        <v>4004</v>
      </c>
      <c r="B178" s="9" t="s">
        <v>4000</v>
      </c>
      <c r="C178" s="3" t="s">
        <v>8109</v>
      </c>
      <c r="D178" s="7">
        <v>500</v>
      </c>
      <c r="E178" s="5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8315</v>
      </c>
      <c r="R178" s="12" t="s">
        <v>8316</v>
      </c>
      <c r="S178" s="18">
        <v>41890.16269675926</v>
      </c>
      <c r="T178" s="18">
        <v>41920.16269675926</v>
      </c>
    </row>
    <row r="179" spans="1:20" ht="60" customHeight="1" x14ac:dyDescent="0.25">
      <c r="A179">
        <v>4005</v>
      </c>
      <c r="B179" s="9" t="s">
        <v>4001</v>
      </c>
      <c r="C179" s="3" t="s">
        <v>8110</v>
      </c>
      <c r="D179" s="7">
        <v>3000</v>
      </c>
      <c r="E179" s="5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8315</v>
      </c>
      <c r="R179" s="12" t="s">
        <v>8316</v>
      </c>
      <c r="S179" s="18">
        <v>41872.807696759257</v>
      </c>
      <c r="T179" s="18">
        <v>41932.807696759257</v>
      </c>
    </row>
    <row r="180" spans="1:20" ht="60" customHeight="1" x14ac:dyDescent="0.25">
      <c r="A180">
        <v>4006</v>
      </c>
      <c r="B180" s="9" t="s">
        <v>4002</v>
      </c>
      <c r="C180" s="3" t="s">
        <v>8111</v>
      </c>
      <c r="D180" s="7">
        <v>30000</v>
      </c>
      <c r="E180" s="5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8315</v>
      </c>
      <c r="R180" s="12" t="s">
        <v>8316</v>
      </c>
      <c r="S180" s="18">
        <v>42391.772997685184</v>
      </c>
      <c r="T180" s="18">
        <v>42416.772997685184</v>
      </c>
    </row>
    <row r="181" spans="1:20" ht="60" customHeight="1" x14ac:dyDescent="0.25">
      <c r="A181">
        <v>4007</v>
      </c>
      <c r="B181" s="9" t="s">
        <v>4003</v>
      </c>
      <c r="C181" s="3" t="s">
        <v>8112</v>
      </c>
      <c r="D181" s="7">
        <v>2000</v>
      </c>
      <c r="E181" s="5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8315</v>
      </c>
      <c r="R181" s="12" t="s">
        <v>8316</v>
      </c>
      <c r="S181" s="18">
        <v>41848.772928240738</v>
      </c>
      <c r="T181" s="18">
        <v>41877.686111111114</v>
      </c>
    </row>
    <row r="182" spans="1:20" ht="60" customHeight="1" x14ac:dyDescent="0.25">
      <c r="A182">
        <v>4010</v>
      </c>
      <c r="B182" s="9" t="s">
        <v>4006</v>
      </c>
      <c r="C182" s="3" t="s">
        <v>8115</v>
      </c>
      <c r="D182" s="7">
        <v>7200</v>
      </c>
      <c r="E182" s="5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8315</v>
      </c>
      <c r="R182" s="12" t="s">
        <v>8316</v>
      </c>
      <c r="S182" s="18">
        <v>41921.770439814813</v>
      </c>
      <c r="T182" s="18">
        <v>41938.770439814813</v>
      </c>
    </row>
    <row r="183" spans="1:20" ht="60" customHeight="1" x14ac:dyDescent="0.25">
      <c r="A183">
        <v>4013</v>
      </c>
      <c r="B183" s="9" t="s">
        <v>4009</v>
      </c>
      <c r="C183" s="3" t="s">
        <v>8118</v>
      </c>
      <c r="D183" s="7">
        <v>2000</v>
      </c>
      <c r="E183" s="5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8315</v>
      </c>
      <c r="R183" s="12" t="s">
        <v>8316</v>
      </c>
      <c r="S183" s="18">
        <v>42021.301192129627</v>
      </c>
      <c r="T183" s="18">
        <v>42051.301192129627</v>
      </c>
    </row>
    <row r="184" spans="1:20" ht="60" customHeight="1" x14ac:dyDescent="0.25">
      <c r="A184">
        <v>4014</v>
      </c>
      <c r="B184" s="9" t="s">
        <v>4010</v>
      </c>
      <c r="C184" s="3" t="s">
        <v>8119</v>
      </c>
      <c r="D184" s="7">
        <v>9000</v>
      </c>
      <c r="E184" s="5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8315</v>
      </c>
      <c r="R184" s="12" t="s">
        <v>8316</v>
      </c>
      <c r="S184" s="18">
        <v>42419.246168981481</v>
      </c>
      <c r="T184" s="18">
        <v>42434.246168981481</v>
      </c>
    </row>
    <row r="185" spans="1:20" ht="60" customHeight="1" x14ac:dyDescent="0.25">
      <c r="A185">
        <v>4015</v>
      </c>
      <c r="B185" s="9" t="s">
        <v>4011</v>
      </c>
      <c r="C185" s="3" t="s">
        <v>8120</v>
      </c>
      <c r="D185" s="7">
        <v>7000</v>
      </c>
      <c r="E185" s="5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8315</v>
      </c>
      <c r="R185" s="12" t="s">
        <v>8316</v>
      </c>
      <c r="S185" s="18">
        <v>42174.780821759254</v>
      </c>
      <c r="T185" s="18">
        <v>42204.780821759254</v>
      </c>
    </row>
    <row r="186" spans="1:20" ht="60" customHeight="1" x14ac:dyDescent="0.25">
      <c r="A186">
        <v>4017</v>
      </c>
      <c r="B186" s="9" t="s">
        <v>4013</v>
      </c>
      <c r="C186" s="3" t="s">
        <v>8122</v>
      </c>
      <c r="D186" s="7">
        <v>10000</v>
      </c>
      <c r="E186" s="5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8315</v>
      </c>
      <c r="R186" s="12" t="s">
        <v>8316</v>
      </c>
      <c r="S186" s="18">
        <v>41856.672152777777</v>
      </c>
      <c r="T186" s="18">
        <v>41886.672152777777</v>
      </c>
    </row>
    <row r="187" spans="1:20" ht="60" customHeight="1" x14ac:dyDescent="0.25">
      <c r="A187">
        <v>4019</v>
      </c>
      <c r="B187" s="9" t="s">
        <v>4015</v>
      </c>
      <c r="C187" s="3" t="s">
        <v>8124</v>
      </c>
      <c r="D187" s="7">
        <v>3500</v>
      </c>
      <c r="E187" s="5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8315</v>
      </c>
      <c r="R187" s="12" t="s">
        <v>8316</v>
      </c>
      <c r="S187" s="18">
        <v>42417.675879629634</v>
      </c>
      <c r="T187" s="18">
        <v>42475.686111111107</v>
      </c>
    </row>
    <row r="188" spans="1:20" ht="60" customHeight="1" x14ac:dyDescent="0.25">
      <c r="A188">
        <v>4020</v>
      </c>
      <c r="B188" s="9" t="s">
        <v>4016</v>
      </c>
      <c r="C188" s="3" t="s">
        <v>8125</v>
      </c>
      <c r="D188" s="7">
        <v>600</v>
      </c>
      <c r="E188" s="5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8315</v>
      </c>
      <c r="R188" s="12" t="s">
        <v>8316</v>
      </c>
      <c r="S188" s="18">
        <v>42057.190960648149</v>
      </c>
      <c r="T188" s="18">
        <v>42087.149293981478</v>
      </c>
    </row>
    <row r="189" spans="1:20" ht="60" customHeight="1" x14ac:dyDescent="0.25">
      <c r="A189">
        <v>4021</v>
      </c>
      <c r="B189" s="9" t="s">
        <v>4017</v>
      </c>
      <c r="C189" s="3" t="s">
        <v>8126</v>
      </c>
      <c r="D189" s="7">
        <v>15000</v>
      </c>
      <c r="E189" s="5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8315</v>
      </c>
      <c r="R189" s="12" t="s">
        <v>8316</v>
      </c>
      <c r="S189" s="18">
        <v>41878.911550925928</v>
      </c>
      <c r="T189" s="18">
        <v>41938.911550925928</v>
      </c>
    </row>
    <row r="190" spans="1:20" ht="60" customHeight="1" x14ac:dyDescent="0.25">
      <c r="A190">
        <v>4022</v>
      </c>
      <c r="B190" s="9" t="s">
        <v>4018</v>
      </c>
      <c r="C190" s="3" t="s">
        <v>8127</v>
      </c>
      <c r="D190" s="7">
        <v>18000</v>
      </c>
      <c r="E190" s="5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8315</v>
      </c>
      <c r="R190" s="12" t="s">
        <v>8316</v>
      </c>
      <c r="S190" s="18">
        <v>41990.584108796291</v>
      </c>
      <c r="T190" s="18">
        <v>42036.120833333334</v>
      </c>
    </row>
    <row r="191" spans="1:20" ht="60" customHeight="1" x14ac:dyDescent="0.25">
      <c r="A191">
        <v>4023</v>
      </c>
      <c r="B191" s="9" t="s">
        <v>4019</v>
      </c>
      <c r="C191" s="3" t="s">
        <v>8128</v>
      </c>
      <c r="D191" s="7">
        <v>7000</v>
      </c>
      <c r="E191" s="5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8315</v>
      </c>
      <c r="R191" s="12" t="s">
        <v>8316</v>
      </c>
      <c r="S191" s="18">
        <v>42408.999571759254</v>
      </c>
      <c r="T191" s="18">
        <v>42453.957905092597</v>
      </c>
    </row>
    <row r="192" spans="1:20" ht="60" customHeight="1" x14ac:dyDescent="0.25">
      <c r="A192">
        <v>4024</v>
      </c>
      <c r="B192" s="9" t="s">
        <v>4020</v>
      </c>
      <c r="C192" s="3" t="s">
        <v>8129</v>
      </c>
      <c r="D192" s="7">
        <v>800</v>
      </c>
      <c r="E192" s="5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8315</v>
      </c>
      <c r="R192" s="12" t="s">
        <v>8316</v>
      </c>
      <c r="S192" s="18">
        <v>42217.670104166667</v>
      </c>
      <c r="T192" s="18">
        <v>42247.670104166667</v>
      </c>
    </row>
    <row r="193" spans="1:20" ht="60" customHeight="1" x14ac:dyDescent="0.25">
      <c r="A193">
        <v>4026</v>
      </c>
      <c r="B193" s="9" t="s">
        <v>4022</v>
      </c>
      <c r="C193" s="3" t="s">
        <v>8131</v>
      </c>
      <c r="D193" s="7">
        <v>4000</v>
      </c>
      <c r="E193" s="5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8315</v>
      </c>
      <c r="R193" s="12" t="s">
        <v>8316</v>
      </c>
      <c r="S193" s="18">
        <v>42282.655543981484</v>
      </c>
      <c r="T193" s="18">
        <v>42342.697210648148</v>
      </c>
    </row>
    <row r="194" spans="1:20" ht="60" customHeight="1" x14ac:dyDescent="0.25">
      <c r="A194">
        <v>4027</v>
      </c>
      <c r="B194" s="9" t="s">
        <v>4023</v>
      </c>
      <c r="C194" s="3" t="s">
        <v>8132</v>
      </c>
      <c r="D194" s="7">
        <v>3000</v>
      </c>
      <c r="E194" s="5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8315</v>
      </c>
      <c r="R194" s="12" t="s">
        <v>8316</v>
      </c>
      <c r="S194" s="18">
        <v>42768.97084490741</v>
      </c>
      <c r="T194" s="18">
        <v>42789.041666666672</v>
      </c>
    </row>
    <row r="195" spans="1:20" ht="60" customHeight="1" x14ac:dyDescent="0.25">
      <c r="A195">
        <v>4028</v>
      </c>
      <c r="B195" s="9" t="s">
        <v>4024</v>
      </c>
      <c r="C195" s="3" t="s">
        <v>8133</v>
      </c>
      <c r="D195" s="7">
        <v>2000</v>
      </c>
      <c r="E195" s="5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8315</v>
      </c>
      <c r="R195" s="12" t="s">
        <v>8316</v>
      </c>
      <c r="S195" s="18">
        <v>41765.938657407409</v>
      </c>
      <c r="T195" s="18">
        <v>41795.938657407409</v>
      </c>
    </row>
    <row r="196" spans="1:20" ht="60" customHeight="1" x14ac:dyDescent="0.25">
      <c r="A196">
        <v>4029</v>
      </c>
      <c r="B196" s="9" t="s">
        <v>4025</v>
      </c>
      <c r="C196" s="3" t="s">
        <v>8134</v>
      </c>
      <c r="D196" s="7">
        <v>20000</v>
      </c>
      <c r="E196" s="5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8315</v>
      </c>
      <c r="R196" s="12" t="s">
        <v>8316</v>
      </c>
      <c r="S196" s="18">
        <v>42322.025115740747</v>
      </c>
      <c r="T196" s="18">
        <v>42352.025115740747</v>
      </c>
    </row>
    <row r="197" spans="1:20" ht="60" customHeight="1" x14ac:dyDescent="0.25">
      <c r="A197">
        <v>4030</v>
      </c>
      <c r="B197" s="9" t="s">
        <v>4026</v>
      </c>
      <c r="C197" s="3" t="s">
        <v>8135</v>
      </c>
      <c r="D197" s="7">
        <v>2500</v>
      </c>
      <c r="E197" s="5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8315</v>
      </c>
      <c r="R197" s="12" t="s">
        <v>8316</v>
      </c>
      <c r="S197" s="18">
        <v>42374.655081018514</v>
      </c>
      <c r="T197" s="18">
        <v>42403.784027777772</v>
      </c>
    </row>
    <row r="198" spans="1:20" ht="60" customHeight="1" x14ac:dyDescent="0.25">
      <c r="A198">
        <v>4031</v>
      </c>
      <c r="B198" s="9" t="s">
        <v>4027</v>
      </c>
      <c r="C198" s="3" t="s">
        <v>8136</v>
      </c>
      <c r="D198" s="7">
        <v>5000</v>
      </c>
      <c r="E198" s="5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8315</v>
      </c>
      <c r="R198" s="12" t="s">
        <v>8316</v>
      </c>
      <c r="S198" s="18">
        <v>41941.585231481484</v>
      </c>
      <c r="T198" s="18">
        <v>41991.626898148148</v>
      </c>
    </row>
    <row r="199" spans="1:20" ht="60" customHeight="1" x14ac:dyDescent="0.25">
      <c r="A199">
        <v>4032</v>
      </c>
      <c r="B199" s="9" t="s">
        <v>4028</v>
      </c>
      <c r="C199" s="3" t="s">
        <v>8137</v>
      </c>
      <c r="D199" s="7">
        <v>6048</v>
      </c>
      <c r="E199" s="5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8315</v>
      </c>
      <c r="R199" s="12" t="s">
        <v>8316</v>
      </c>
      <c r="S199" s="18">
        <v>42293.809212962966</v>
      </c>
      <c r="T199" s="18">
        <v>42353.85087962963</v>
      </c>
    </row>
    <row r="200" spans="1:20" ht="60" customHeight="1" x14ac:dyDescent="0.25">
      <c r="A200">
        <v>4034</v>
      </c>
      <c r="B200" s="9" t="s">
        <v>4030</v>
      </c>
      <c r="C200" s="3" t="s">
        <v>8139</v>
      </c>
      <c r="D200" s="7">
        <v>13500</v>
      </c>
      <c r="E200" s="5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8315</v>
      </c>
      <c r="R200" s="12" t="s">
        <v>8316</v>
      </c>
      <c r="S200" s="18">
        <v>42067.947337962964</v>
      </c>
      <c r="T200" s="18">
        <v>42097.905671296292</v>
      </c>
    </row>
    <row r="201" spans="1:20" ht="60" customHeight="1" x14ac:dyDescent="0.25">
      <c r="A201">
        <v>4035</v>
      </c>
      <c r="B201" s="9" t="s">
        <v>4031</v>
      </c>
      <c r="C201" s="3" t="s">
        <v>8140</v>
      </c>
      <c r="D201" s="7">
        <v>10000</v>
      </c>
      <c r="E201" s="5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8315</v>
      </c>
      <c r="R201" s="12" t="s">
        <v>8316</v>
      </c>
      <c r="S201" s="18">
        <v>41903.882951388885</v>
      </c>
      <c r="T201" s="18">
        <v>41933.882951388885</v>
      </c>
    </row>
    <row r="202" spans="1:20" ht="60" customHeight="1" x14ac:dyDescent="0.25">
      <c r="A202">
        <v>4036</v>
      </c>
      <c r="B202" s="9" t="s">
        <v>4032</v>
      </c>
      <c r="C202" s="3" t="s">
        <v>7438</v>
      </c>
      <c r="D202" s="7">
        <v>6000</v>
      </c>
      <c r="E202" s="5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8315</v>
      </c>
      <c r="R202" s="12" t="s">
        <v>8316</v>
      </c>
      <c r="S202" s="18">
        <v>41804.937083333331</v>
      </c>
      <c r="T202" s="18">
        <v>41821.9375</v>
      </c>
    </row>
    <row r="203" spans="1:20" ht="60" customHeight="1" x14ac:dyDescent="0.25">
      <c r="A203">
        <v>4037</v>
      </c>
      <c r="B203" s="9" t="s">
        <v>4033</v>
      </c>
      <c r="C203" s="3" t="s">
        <v>8141</v>
      </c>
      <c r="D203" s="7">
        <v>700</v>
      </c>
      <c r="E203" s="5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8315</v>
      </c>
      <c r="R203" s="12" t="s">
        <v>8316</v>
      </c>
      <c r="S203" s="18">
        <v>42497.070775462969</v>
      </c>
      <c r="T203" s="18">
        <v>42514.600694444445</v>
      </c>
    </row>
    <row r="204" spans="1:20" ht="60" customHeight="1" x14ac:dyDescent="0.25">
      <c r="A204">
        <v>4038</v>
      </c>
      <c r="B204" s="9" t="s">
        <v>4034</v>
      </c>
      <c r="C204" s="3" t="s">
        <v>8142</v>
      </c>
      <c r="D204" s="7">
        <v>2500</v>
      </c>
      <c r="E204" s="5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8315</v>
      </c>
      <c r="R204" s="12" t="s">
        <v>8316</v>
      </c>
      <c r="S204" s="18">
        <v>41869.798726851855</v>
      </c>
      <c r="T204" s="18">
        <v>41929.798726851855</v>
      </c>
    </row>
    <row r="205" spans="1:20" ht="60" customHeight="1" x14ac:dyDescent="0.25">
      <c r="A205">
        <v>4039</v>
      </c>
      <c r="B205" s="9" t="s">
        <v>4035</v>
      </c>
      <c r="C205" s="3" t="s">
        <v>8143</v>
      </c>
      <c r="D205" s="7">
        <v>500</v>
      </c>
      <c r="E205" s="5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8315</v>
      </c>
      <c r="R205" s="12" t="s">
        <v>8316</v>
      </c>
      <c r="S205" s="18">
        <v>42305.670914351853</v>
      </c>
      <c r="T205" s="18">
        <v>42339.249305555553</v>
      </c>
    </row>
    <row r="206" spans="1:20" ht="60" customHeight="1" x14ac:dyDescent="0.25">
      <c r="A206">
        <v>4040</v>
      </c>
      <c r="B206" s="9" t="s">
        <v>4036</v>
      </c>
      <c r="C206" s="3" t="s">
        <v>8144</v>
      </c>
      <c r="D206" s="7">
        <v>8000</v>
      </c>
      <c r="E206" s="5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8315</v>
      </c>
      <c r="R206" s="12" t="s">
        <v>8316</v>
      </c>
      <c r="S206" s="18">
        <v>42144.231527777782</v>
      </c>
      <c r="T206" s="18">
        <v>42203.125</v>
      </c>
    </row>
    <row r="207" spans="1:20" ht="60" customHeight="1" x14ac:dyDescent="0.25">
      <c r="A207">
        <v>4042</v>
      </c>
      <c r="B207" s="9" t="s">
        <v>4038</v>
      </c>
      <c r="C207" s="3" t="s">
        <v>8146</v>
      </c>
      <c r="D207" s="7">
        <v>10000</v>
      </c>
      <c r="E207" s="5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8315</v>
      </c>
      <c r="R207" s="12" t="s">
        <v>8316</v>
      </c>
      <c r="S207" s="18">
        <v>41995.084074074075</v>
      </c>
      <c r="T207" s="18">
        <v>42024.802777777775</v>
      </c>
    </row>
    <row r="208" spans="1:20" ht="60" customHeight="1" x14ac:dyDescent="0.25">
      <c r="A208">
        <v>4044</v>
      </c>
      <c r="B208" s="9" t="s">
        <v>4040</v>
      </c>
      <c r="C208" s="3" t="s">
        <v>8148</v>
      </c>
      <c r="D208" s="7">
        <v>600</v>
      </c>
      <c r="E208" s="5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8315</v>
      </c>
      <c r="R208" s="12" t="s">
        <v>8316</v>
      </c>
      <c r="S208" s="18">
        <v>42074.219699074078</v>
      </c>
      <c r="T208" s="18">
        <v>42104.208333333328</v>
      </c>
    </row>
    <row r="209" spans="1:20" ht="60" customHeight="1" x14ac:dyDescent="0.25">
      <c r="A209">
        <v>4046</v>
      </c>
      <c r="B209" s="9" t="s">
        <v>4042</v>
      </c>
      <c r="C209" s="3" t="s">
        <v>8150</v>
      </c>
      <c r="D209" s="7">
        <v>5600</v>
      </c>
      <c r="E209" s="5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8315</v>
      </c>
      <c r="R209" s="12" t="s">
        <v>8316</v>
      </c>
      <c r="S209" s="18">
        <v>41904.650578703702</v>
      </c>
      <c r="T209" s="18">
        <v>41934.650578703702</v>
      </c>
    </row>
    <row r="210" spans="1:20" ht="60" customHeight="1" x14ac:dyDescent="0.25">
      <c r="A210">
        <v>4047</v>
      </c>
      <c r="B210" s="9" t="s">
        <v>4043</v>
      </c>
      <c r="C210" s="3" t="s">
        <v>8151</v>
      </c>
      <c r="D210" s="7">
        <v>5000</v>
      </c>
      <c r="E210" s="5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8315</v>
      </c>
      <c r="R210" s="12" t="s">
        <v>8316</v>
      </c>
      <c r="S210" s="18">
        <v>41991.022488425922</v>
      </c>
      <c r="T210" s="18">
        <v>42015.041666666672</v>
      </c>
    </row>
    <row r="211" spans="1:20" ht="60" customHeight="1" x14ac:dyDescent="0.25">
      <c r="A211">
        <v>4049</v>
      </c>
      <c r="B211" s="9" t="s">
        <v>4045</v>
      </c>
      <c r="C211" s="3" t="s">
        <v>8153</v>
      </c>
      <c r="D211" s="7">
        <v>20000</v>
      </c>
      <c r="E211" s="5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8315</v>
      </c>
      <c r="R211" s="12" t="s">
        <v>8316</v>
      </c>
      <c r="S211" s="18">
        <v>42169.958506944444</v>
      </c>
      <c r="T211" s="18">
        <v>42199.958506944444</v>
      </c>
    </row>
    <row r="212" spans="1:20" ht="60" customHeight="1" x14ac:dyDescent="0.25">
      <c r="A212">
        <v>4050</v>
      </c>
      <c r="B212" s="9" t="s">
        <v>4046</v>
      </c>
      <c r="C212" s="3" t="s">
        <v>8154</v>
      </c>
      <c r="D212" s="7">
        <v>1500</v>
      </c>
      <c r="E212" s="5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8315</v>
      </c>
      <c r="R212" s="12" t="s">
        <v>8316</v>
      </c>
      <c r="S212" s="18">
        <v>41905.636469907404</v>
      </c>
      <c r="T212" s="18">
        <v>41935.636469907404</v>
      </c>
    </row>
    <row r="213" spans="1:20" ht="60" customHeight="1" x14ac:dyDescent="0.25">
      <c r="A213">
        <v>4051</v>
      </c>
      <c r="B213" s="9" t="s">
        <v>4047</v>
      </c>
      <c r="C213" s="3" t="s">
        <v>8155</v>
      </c>
      <c r="D213" s="7">
        <v>500</v>
      </c>
      <c r="E213" s="5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8315</v>
      </c>
      <c r="R213" s="12" t="s">
        <v>8316</v>
      </c>
      <c r="S213" s="18">
        <v>41761.810150462967</v>
      </c>
      <c r="T213" s="18">
        <v>41768.286805555559</v>
      </c>
    </row>
    <row r="214" spans="1:20" ht="60" customHeight="1" x14ac:dyDescent="0.25">
      <c r="A214">
        <v>4052</v>
      </c>
      <c r="B214" s="9" t="s">
        <v>4048</v>
      </c>
      <c r="C214" s="3" t="s">
        <v>8156</v>
      </c>
      <c r="D214" s="7">
        <v>3000</v>
      </c>
      <c r="E214" s="5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8315</v>
      </c>
      <c r="R214" s="12" t="s">
        <v>8316</v>
      </c>
      <c r="S214" s="18">
        <v>41865.878657407404</v>
      </c>
      <c r="T214" s="18">
        <v>41925.878657407404</v>
      </c>
    </row>
    <row r="215" spans="1:20" ht="60" customHeight="1" x14ac:dyDescent="0.25">
      <c r="A215">
        <v>4054</v>
      </c>
      <c r="B215" s="9" t="s">
        <v>4050</v>
      </c>
      <c r="C215" s="3" t="s">
        <v>8158</v>
      </c>
      <c r="D215" s="7">
        <v>8880</v>
      </c>
      <c r="E215" s="5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8315</v>
      </c>
      <c r="R215" s="12" t="s">
        <v>8316</v>
      </c>
      <c r="S215" s="18">
        <v>42613.841261574074</v>
      </c>
      <c r="T215" s="18">
        <v>42644.166666666672</v>
      </c>
    </row>
    <row r="216" spans="1:20" ht="60" customHeight="1" x14ac:dyDescent="0.25">
      <c r="A216">
        <v>4056</v>
      </c>
      <c r="B216" s="9" t="s">
        <v>4052</v>
      </c>
      <c r="C216" s="3" t="s">
        <v>8160</v>
      </c>
      <c r="D216" s="7">
        <v>1500</v>
      </c>
      <c r="E216" s="5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8315</v>
      </c>
      <c r="R216" s="12" t="s">
        <v>8316</v>
      </c>
      <c r="S216" s="18">
        <v>42534.933321759265</v>
      </c>
      <c r="T216" s="18">
        <v>42554.832638888889</v>
      </c>
    </row>
    <row r="217" spans="1:20" ht="60" customHeight="1" x14ac:dyDescent="0.25">
      <c r="A217">
        <v>4058</v>
      </c>
      <c r="B217" s="9" t="s">
        <v>4054</v>
      </c>
      <c r="C217" s="3" t="s">
        <v>8162</v>
      </c>
      <c r="D217" s="7">
        <v>3750</v>
      </c>
      <c r="E217" s="5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8315</v>
      </c>
      <c r="R217" s="12" t="s">
        <v>8316</v>
      </c>
      <c r="S217" s="18">
        <v>42446.060694444444</v>
      </c>
      <c r="T217" s="18">
        <v>42461.165972222225</v>
      </c>
    </row>
    <row r="218" spans="1:20" ht="60" customHeight="1" x14ac:dyDescent="0.25">
      <c r="A218">
        <v>4061</v>
      </c>
      <c r="B218" s="9" t="s">
        <v>4057</v>
      </c>
      <c r="C218" s="3" t="s">
        <v>8165</v>
      </c>
      <c r="D218" s="7">
        <v>525</v>
      </c>
      <c r="E218" s="5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8315</v>
      </c>
      <c r="R218" s="12" t="s">
        <v>8316</v>
      </c>
      <c r="S218" s="18">
        <v>42421.141469907408</v>
      </c>
      <c r="T218" s="18">
        <v>42481.099803240737</v>
      </c>
    </row>
    <row r="219" spans="1:20" ht="60" customHeight="1" x14ac:dyDescent="0.25">
      <c r="A219">
        <v>4062</v>
      </c>
      <c r="B219" s="9" t="s">
        <v>4058</v>
      </c>
      <c r="C219" s="3" t="s">
        <v>8166</v>
      </c>
      <c r="D219" s="7">
        <v>20000</v>
      </c>
      <c r="E219" s="5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8315</v>
      </c>
      <c r="R219" s="12" t="s">
        <v>8316</v>
      </c>
      <c r="S219" s="18">
        <v>42523.739212962959</v>
      </c>
      <c r="T219" s="18">
        <v>42553.739212962959</v>
      </c>
    </row>
    <row r="220" spans="1:20" ht="60" customHeight="1" x14ac:dyDescent="0.25">
      <c r="A220">
        <v>4065</v>
      </c>
      <c r="B220" s="9" t="s">
        <v>4061</v>
      </c>
      <c r="C220" s="3" t="s">
        <v>8169</v>
      </c>
      <c r="D220" s="7">
        <v>4000</v>
      </c>
      <c r="E220" s="5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8315</v>
      </c>
      <c r="R220" s="12" t="s">
        <v>8316</v>
      </c>
      <c r="S220" s="18">
        <v>41833.951516203706</v>
      </c>
      <c r="T220" s="18">
        <v>41863.951516203706</v>
      </c>
    </row>
    <row r="221" spans="1:20" ht="60" customHeight="1" x14ac:dyDescent="0.25">
      <c r="A221">
        <v>4066</v>
      </c>
      <c r="B221" s="9" t="s">
        <v>4062</v>
      </c>
      <c r="C221" s="3" t="s">
        <v>8170</v>
      </c>
      <c r="D221" s="7">
        <v>15000</v>
      </c>
      <c r="E221" s="5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8315</v>
      </c>
      <c r="R221" s="12" t="s">
        <v>8316</v>
      </c>
      <c r="S221" s="18">
        <v>42479.039212962962</v>
      </c>
      <c r="T221" s="18">
        <v>42509.039212962962</v>
      </c>
    </row>
    <row r="222" spans="1:20" ht="60" customHeight="1" x14ac:dyDescent="0.25">
      <c r="A222">
        <v>4067</v>
      </c>
      <c r="B222" s="9" t="s">
        <v>4063</v>
      </c>
      <c r="C222" s="3" t="s">
        <v>7998</v>
      </c>
      <c r="D222" s="7">
        <v>5000</v>
      </c>
      <c r="E222" s="5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8315</v>
      </c>
      <c r="R222" s="12" t="s">
        <v>8316</v>
      </c>
      <c r="S222" s="18">
        <v>42235.117476851854</v>
      </c>
      <c r="T222" s="18">
        <v>42275.117476851854</v>
      </c>
    </row>
    <row r="223" spans="1:20" ht="60" customHeight="1" x14ac:dyDescent="0.25">
      <c r="A223">
        <v>4068</v>
      </c>
      <c r="B223" s="9" t="s">
        <v>4064</v>
      </c>
      <c r="C223" s="3" t="s">
        <v>8171</v>
      </c>
      <c r="D223" s="7">
        <v>3495</v>
      </c>
      <c r="E223" s="5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8315</v>
      </c>
      <c r="R223" s="12" t="s">
        <v>8316</v>
      </c>
      <c r="S223" s="18">
        <v>42718.963599537034</v>
      </c>
      <c r="T223" s="18">
        <v>42748.961805555555</v>
      </c>
    </row>
    <row r="224" spans="1:20" ht="60" customHeight="1" x14ac:dyDescent="0.25">
      <c r="A224">
        <v>4070</v>
      </c>
      <c r="B224" s="9" t="s">
        <v>4066</v>
      </c>
      <c r="C224" s="3" t="s">
        <v>8173</v>
      </c>
      <c r="D224" s="7">
        <v>1000</v>
      </c>
      <c r="E224" s="5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8315</v>
      </c>
      <c r="R224" s="12" t="s">
        <v>8316</v>
      </c>
      <c r="S224" s="18">
        <v>42031.666898148149</v>
      </c>
      <c r="T224" s="18">
        <v>42064.125</v>
      </c>
    </row>
    <row r="225" spans="1:20" ht="60" customHeight="1" x14ac:dyDescent="0.25">
      <c r="A225">
        <v>4073</v>
      </c>
      <c r="B225" s="9" t="s">
        <v>4069</v>
      </c>
      <c r="C225" s="3" t="s">
        <v>8176</v>
      </c>
      <c r="D225" s="7">
        <v>3500</v>
      </c>
      <c r="E225" s="5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8315</v>
      </c>
      <c r="R225" s="12" t="s">
        <v>8316</v>
      </c>
      <c r="S225" s="18">
        <v>42078.34520833334</v>
      </c>
      <c r="T225" s="18">
        <v>42133.166666666672</v>
      </c>
    </row>
    <row r="226" spans="1:20" ht="60" customHeight="1" x14ac:dyDescent="0.25">
      <c r="A226">
        <v>4076</v>
      </c>
      <c r="B226" s="9" t="s">
        <v>4072</v>
      </c>
      <c r="C226" s="3" t="s">
        <v>8179</v>
      </c>
      <c r="D226" s="7">
        <v>700</v>
      </c>
      <c r="E226" s="5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8315</v>
      </c>
      <c r="R226" s="12" t="s">
        <v>8316</v>
      </c>
      <c r="S226" s="18">
        <v>41905.795706018522</v>
      </c>
      <c r="T226" s="18">
        <v>41933.82708333333</v>
      </c>
    </row>
    <row r="227" spans="1:20" ht="60" customHeight="1" x14ac:dyDescent="0.25">
      <c r="A227">
        <v>4077</v>
      </c>
      <c r="B227" s="9" t="s">
        <v>4073</v>
      </c>
      <c r="C227" s="3" t="s">
        <v>8180</v>
      </c>
      <c r="D227" s="7">
        <v>15000</v>
      </c>
      <c r="E227" s="5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8315</v>
      </c>
      <c r="R227" s="12" t="s">
        <v>8316</v>
      </c>
      <c r="S227" s="18">
        <v>42695.7105787037</v>
      </c>
      <c r="T227" s="18">
        <v>42725.7105787037</v>
      </c>
    </row>
    <row r="228" spans="1:20" ht="60" customHeight="1" x14ac:dyDescent="0.25">
      <c r="A228">
        <v>4079</v>
      </c>
      <c r="B228" s="9" t="s">
        <v>4075</v>
      </c>
      <c r="C228" s="3" t="s">
        <v>8182</v>
      </c>
      <c r="D228" s="7">
        <v>3000</v>
      </c>
      <c r="E228" s="5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8315</v>
      </c>
      <c r="R228" s="12" t="s">
        <v>8316</v>
      </c>
      <c r="S228" s="18">
        <v>42510.938900462963</v>
      </c>
      <c r="T228" s="18">
        <v>42540.938900462963</v>
      </c>
    </row>
    <row r="229" spans="1:20" ht="60" customHeight="1" x14ac:dyDescent="0.25">
      <c r="A229">
        <v>4080</v>
      </c>
      <c r="B229" s="9" t="s">
        <v>4076</v>
      </c>
      <c r="C229" s="3" t="s">
        <v>8183</v>
      </c>
      <c r="D229" s="7">
        <v>3000</v>
      </c>
      <c r="E229" s="5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8315</v>
      </c>
      <c r="R229" s="12" t="s">
        <v>8316</v>
      </c>
      <c r="S229" s="18">
        <v>42511.698101851856</v>
      </c>
      <c r="T229" s="18">
        <v>42535.787500000006</v>
      </c>
    </row>
    <row r="230" spans="1:20" ht="60" customHeight="1" x14ac:dyDescent="0.25">
      <c r="A230">
        <v>4081</v>
      </c>
      <c r="B230" s="9" t="s">
        <v>4077</v>
      </c>
      <c r="C230" s="3" t="s">
        <v>8184</v>
      </c>
      <c r="D230" s="7">
        <v>2224</v>
      </c>
      <c r="E230" s="5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8315</v>
      </c>
      <c r="R230" s="12" t="s">
        <v>8316</v>
      </c>
      <c r="S230" s="18">
        <v>42041.581307870365</v>
      </c>
      <c r="T230" s="18">
        <v>42071.539641203708</v>
      </c>
    </row>
    <row r="231" spans="1:20" ht="60" customHeight="1" x14ac:dyDescent="0.25">
      <c r="A231">
        <v>4082</v>
      </c>
      <c r="B231" s="9" t="s">
        <v>4078</v>
      </c>
      <c r="C231" s="3" t="s">
        <v>8185</v>
      </c>
      <c r="D231" s="7">
        <v>150</v>
      </c>
      <c r="E231" s="5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8315</v>
      </c>
      <c r="R231" s="12" t="s">
        <v>8316</v>
      </c>
      <c r="S231" s="18">
        <v>42307.189270833333</v>
      </c>
      <c r="T231" s="18">
        <v>42322.958333333328</v>
      </c>
    </row>
    <row r="232" spans="1:20" ht="60" customHeight="1" x14ac:dyDescent="0.25">
      <c r="A232">
        <v>4083</v>
      </c>
      <c r="B232" s="9" t="s">
        <v>4079</v>
      </c>
      <c r="C232" s="3" t="s">
        <v>8186</v>
      </c>
      <c r="D232" s="7">
        <v>3500</v>
      </c>
      <c r="E232" s="5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8315</v>
      </c>
      <c r="R232" s="12" t="s">
        <v>8316</v>
      </c>
      <c r="S232" s="18">
        <v>42353.761759259258</v>
      </c>
      <c r="T232" s="18">
        <v>42383.761759259258</v>
      </c>
    </row>
    <row r="233" spans="1:20" ht="60" customHeight="1" x14ac:dyDescent="0.25">
      <c r="A233">
        <v>4085</v>
      </c>
      <c r="B233" s="9" t="s">
        <v>4081</v>
      </c>
      <c r="C233" s="3" t="s">
        <v>8188</v>
      </c>
      <c r="D233" s="7">
        <v>3500</v>
      </c>
      <c r="E233" s="5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8315</v>
      </c>
      <c r="R233" s="12" t="s">
        <v>8316</v>
      </c>
      <c r="S233" s="18">
        <v>42058.603877314818</v>
      </c>
      <c r="T233" s="18">
        <v>42087.165972222225</v>
      </c>
    </row>
    <row r="234" spans="1:20" ht="60" customHeight="1" x14ac:dyDescent="0.25">
      <c r="A234">
        <v>4086</v>
      </c>
      <c r="B234" s="9" t="s">
        <v>4082</v>
      </c>
      <c r="C234" s="3" t="s">
        <v>8189</v>
      </c>
      <c r="D234" s="7">
        <v>1000</v>
      </c>
      <c r="E234" s="5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8315</v>
      </c>
      <c r="R234" s="12" t="s">
        <v>8316</v>
      </c>
      <c r="S234" s="18">
        <v>42304.940960648149</v>
      </c>
      <c r="T234" s="18">
        <v>42329.166666666672</v>
      </c>
    </row>
    <row r="235" spans="1:20" ht="60" customHeight="1" x14ac:dyDescent="0.25">
      <c r="A235">
        <v>4087</v>
      </c>
      <c r="B235" s="9" t="s">
        <v>4083</v>
      </c>
      <c r="C235" s="3" t="s">
        <v>8190</v>
      </c>
      <c r="D235" s="7">
        <v>9600</v>
      </c>
      <c r="E235" s="5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8315</v>
      </c>
      <c r="R235" s="12" t="s">
        <v>8316</v>
      </c>
      <c r="S235" s="18">
        <v>42538.742893518516</v>
      </c>
      <c r="T235" s="18">
        <v>42568.742893518516</v>
      </c>
    </row>
    <row r="236" spans="1:20" ht="60" customHeight="1" x14ac:dyDescent="0.25">
      <c r="A236">
        <v>4089</v>
      </c>
      <c r="B236" s="9" t="s">
        <v>4085</v>
      </c>
      <c r="C236" s="3" t="s">
        <v>8192</v>
      </c>
      <c r="D236" s="7">
        <v>5000</v>
      </c>
      <c r="E236" s="5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8315</v>
      </c>
      <c r="R236" s="12" t="s">
        <v>8316</v>
      </c>
      <c r="S236" s="18">
        <v>42122.732499999998</v>
      </c>
      <c r="T236" s="18">
        <v>42155.732638888891</v>
      </c>
    </row>
    <row r="237" spans="1:20" ht="60" customHeight="1" x14ac:dyDescent="0.25">
      <c r="A237">
        <v>4090</v>
      </c>
      <c r="B237" s="9" t="s">
        <v>4086</v>
      </c>
      <c r="C237" s="3" t="s">
        <v>8193</v>
      </c>
      <c r="D237" s="7">
        <v>1000</v>
      </c>
      <c r="E237" s="5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8315</v>
      </c>
      <c r="R237" s="12" t="s">
        <v>8316</v>
      </c>
      <c r="S237" s="18">
        <v>42209.67288194444</v>
      </c>
      <c r="T237" s="18">
        <v>42223.625</v>
      </c>
    </row>
    <row r="238" spans="1:20" ht="60" customHeight="1" x14ac:dyDescent="0.25">
      <c r="A238">
        <v>4091</v>
      </c>
      <c r="B238" s="9" t="s">
        <v>4087</v>
      </c>
      <c r="C238" s="3" t="s">
        <v>8194</v>
      </c>
      <c r="D238" s="7">
        <v>1600</v>
      </c>
      <c r="E238" s="5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8315</v>
      </c>
      <c r="R238" s="12" t="s">
        <v>8316</v>
      </c>
      <c r="S238" s="18">
        <v>41990.506377314814</v>
      </c>
      <c r="T238" s="18">
        <v>42020.506377314814</v>
      </c>
    </row>
    <row r="239" spans="1:20" ht="60" customHeight="1" x14ac:dyDescent="0.25">
      <c r="A239">
        <v>4092</v>
      </c>
      <c r="B239" s="9" t="s">
        <v>4088</v>
      </c>
      <c r="C239" s="3" t="s">
        <v>8195</v>
      </c>
      <c r="D239" s="7">
        <v>110000</v>
      </c>
      <c r="E239" s="5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8315</v>
      </c>
      <c r="R239" s="12" t="s">
        <v>8316</v>
      </c>
      <c r="S239" s="18">
        <v>42039.194988425923</v>
      </c>
      <c r="T239" s="18">
        <v>42099.153321759266</v>
      </c>
    </row>
    <row r="240" spans="1:20" ht="60" customHeight="1" x14ac:dyDescent="0.25">
      <c r="A240">
        <v>4094</v>
      </c>
      <c r="B240" s="9" t="s">
        <v>4090</v>
      </c>
      <c r="C240" s="3" t="s">
        <v>8197</v>
      </c>
      <c r="D240" s="7">
        <v>2000</v>
      </c>
      <c r="E240" s="5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8315</v>
      </c>
      <c r="R240" s="12" t="s">
        <v>8316</v>
      </c>
      <c r="S240" s="18">
        <v>41890.086805555555</v>
      </c>
      <c r="T240" s="18">
        <v>41934.207638888889</v>
      </c>
    </row>
    <row r="241" spans="1:20" ht="60" customHeight="1" x14ac:dyDescent="0.25">
      <c r="A241">
        <v>4098</v>
      </c>
      <c r="B241" s="9" t="s">
        <v>4094</v>
      </c>
      <c r="C241" s="3" t="s">
        <v>8201</v>
      </c>
      <c r="D241" s="7">
        <v>75000</v>
      </c>
      <c r="E241" s="5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8315</v>
      </c>
      <c r="R241" s="12" t="s">
        <v>8316</v>
      </c>
      <c r="S241" s="18">
        <v>42495.722187499996</v>
      </c>
      <c r="T241" s="18">
        <v>42525.722187499996</v>
      </c>
    </row>
    <row r="242" spans="1:20" ht="60" customHeight="1" x14ac:dyDescent="0.25">
      <c r="A242">
        <v>4099</v>
      </c>
      <c r="B242" s="9" t="s">
        <v>4095</v>
      </c>
      <c r="C242" s="3" t="s">
        <v>8202</v>
      </c>
      <c r="D242" s="7">
        <v>4500</v>
      </c>
      <c r="E242" s="5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8315</v>
      </c>
      <c r="R242" s="12" t="s">
        <v>8316</v>
      </c>
      <c r="S242" s="18">
        <v>42570.850381944445</v>
      </c>
      <c r="T242" s="18">
        <v>42615.850381944445</v>
      </c>
    </row>
    <row r="243" spans="1:20" ht="60" customHeight="1" x14ac:dyDescent="0.25">
      <c r="A243">
        <v>4100</v>
      </c>
      <c r="B243" s="9" t="s">
        <v>4096</v>
      </c>
      <c r="C243" s="3" t="s">
        <v>8203</v>
      </c>
      <c r="D243" s="7">
        <v>270</v>
      </c>
      <c r="E243" s="5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8315</v>
      </c>
      <c r="R243" s="12" t="s">
        <v>8316</v>
      </c>
      <c r="S243" s="18">
        <v>41927.124884259261</v>
      </c>
      <c r="T243" s="18">
        <v>41937.124884259261</v>
      </c>
    </row>
    <row r="244" spans="1:20" ht="60" customHeight="1" x14ac:dyDescent="0.25">
      <c r="A244">
        <v>4101</v>
      </c>
      <c r="B244" s="9" t="s">
        <v>4097</v>
      </c>
      <c r="C244" s="3" t="s">
        <v>8204</v>
      </c>
      <c r="D244" s="7">
        <v>600</v>
      </c>
      <c r="E244" s="5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8315</v>
      </c>
      <c r="R244" s="12" t="s">
        <v>8316</v>
      </c>
      <c r="S244" s="18">
        <v>42730.903726851851</v>
      </c>
      <c r="T244" s="18">
        <v>42760.903726851851</v>
      </c>
    </row>
    <row r="245" spans="1:20" ht="60" customHeight="1" x14ac:dyDescent="0.25">
      <c r="A245">
        <v>4102</v>
      </c>
      <c r="B245" s="9" t="s">
        <v>4098</v>
      </c>
      <c r="C245" s="3" t="s">
        <v>8205</v>
      </c>
      <c r="D245" s="7">
        <v>500</v>
      </c>
      <c r="E245" s="5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8315</v>
      </c>
      <c r="R245" s="12" t="s">
        <v>8316</v>
      </c>
      <c r="S245" s="18">
        <v>42475.848067129627</v>
      </c>
      <c r="T245" s="18">
        <v>42505.848067129627</v>
      </c>
    </row>
    <row r="246" spans="1:20" ht="60" customHeight="1" x14ac:dyDescent="0.25">
      <c r="A246">
        <v>4103</v>
      </c>
      <c r="B246" s="9" t="s">
        <v>4099</v>
      </c>
      <c r="C246" s="3" t="s">
        <v>8206</v>
      </c>
      <c r="D246" s="7">
        <v>1000</v>
      </c>
      <c r="E246" s="5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8315</v>
      </c>
      <c r="R246" s="12" t="s">
        <v>8316</v>
      </c>
      <c r="S246" s="18">
        <v>42188.83293981482</v>
      </c>
      <c r="T246" s="18">
        <v>42242.772222222222</v>
      </c>
    </row>
    <row r="247" spans="1:20" ht="60" customHeight="1" x14ac:dyDescent="0.25">
      <c r="A247">
        <v>4106</v>
      </c>
      <c r="B247" s="9" t="s">
        <v>4102</v>
      </c>
      <c r="C247" s="3" t="s">
        <v>8209</v>
      </c>
      <c r="D247" s="7">
        <v>5000</v>
      </c>
      <c r="E247" s="5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8315</v>
      </c>
      <c r="R247" s="12" t="s">
        <v>8316</v>
      </c>
      <c r="S247" s="18">
        <v>42053.049375000002</v>
      </c>
      <c r="T247" s="18">
        <v>42096.041666666672</v>
      </c>
    </row>
    <row r="248" spans="1:20" ht="60" customHeight="1" x14ac:dyDescent="0.25">
      <c r="A248">
        <v>4107</v>
      </c>
      <c r="B248" s="9" t="s">
        <v>4103</v>
      </c>
      <c r="C248" s="3" t="s">
        <v>8210</v>
      </c>
      <c r="D248" s="7">
        <v>2000</v>
      </c>
      <c r="E248" s="5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8315</v>
      </c>
      <c r="R248" s="12" t="s">
        <v>8316</v>
      </c>
      <c r="S248" s="18">
        <v>41883.916678240741</v>
      </c>
      <c r="T248" s="18">
        <v>41906.916678240741</v>
      </c>
    </row>
    <row r="249" spans="1:20" ht="60" customHeight="1" x14ac:dyDescent="0.25">
      <c r="A249">
        <v>4108</v>
      </c>
      <c r="B249" s="9" t="s">
        <v>4104</v>
      </c>
      <c r="C249" s="3" t="s">
        <v>8211</v>
      </c>
      <c r="D249" s="7">
        <v>3000</v>
      </c>
      <c r="E249" s="5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8315</v>
      </c>
      <c r="R249" s="12" t="s">
        <v>8316</v>
      </c>
      <c r="S249" s="18">
        <v>42767.031678240746</v>
      </c>
      <c r="T249" s="18">
        <v>42797.208333333328</v>
      </c>
    </row>
    <row r="250" spans="1:20" ht="60" customHeight="1" x14ac:dyDescent="0.25">
      <c r="A250">
        <v>4111</v>
      </c>
      <c r="B250" s="9" t="s">
        <v>4107</v>
      </c>
      <c r="C250" s="3" t="s">
        <v>8214</v>
      </c>
      <c r="D250" s="7">
        <v>3000</v>
      </c>
      <c r="E250" s="5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8315</v>
      </c>
      <c r="R250" s="12" t="s">
        <v>8316</v>
      </c>
      <c r="S250" s="18">
        <v>42029.135879629626</v>
      </c>
      <c r="T250" s="18">
        <v>42059.135879629626</v>
      </c>
    </row>
    <row r="251" spans="1:20" ht="60" customHeight="1" x14ac:dyDescent="0.25">
      <c r="A251">
        <v>4113</v>
      </c>
      <c r="B251" s="9" t="s">
        <v>4109</v>
      </c>
      <c r="C251" s="3" t="s">
        <v>8215</v>
      </c>
      <c r="D251" s="7">
        <v>1500</v>
      </c>
      <c r="E251" s="5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8315</v>
      </c>
      <c r="R251" s="12" t="s">
        <v>8316</v>
      </c>
      <c r="S251" s="18">
        <v>42358.573182870372</v>
      </c>
      <c r="T251" s="18">
        <v>42377.273611111115</v>
      </c>
    </row>
    <row r="252" spans="1:20" ht="60" customHeight="1" x14ac:dyDescent="0.25"/>
  </sheetData>
  <conditionalFormatting sqref="F1:F251">
    <cfRule type="cellIs" dxfId="13" priority="4" operator="equal">
      <formula>"Canceled"</formula>
    </cfRule>
    <cfRule type="cellIs" dxfId="12" priority="5" operator="equal">
      <formula>"Failed"</formula>
    </cfRule>
    <cfRule type="cellIs" dxfId="11" priority="6" operator="equal">
      <formula>"Failed"</formula>
    </cfRule>
    <cfRule type="cellIs" dxfId="10" priority="7" operator="equal">
      <formula>"Failed "</formula>
    </cfRule>
    <cfRule type="cellIs" dxfId="9" priority="8" operator="equal">
      <formula>"Failed "</formula>
    </cfRule>
    <cfRule type="cellIs" dxfId="8" priority="9" operator="equal">
      <formula>"Successful"</formula>
    </cfRule>
    <cfRule type="cellIs" dxfId="7" priority="10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50288-D281-4156-9601-ADBCD0F6D1EF}">
  <dimension ref="A1:C17"/>
  <sheetViews>
    <sheetView workbookViewId="0">
      <selection activeCell="B13" sqref="B13"/>
    </sheetView>
  </sheetViews>
  <sheetFormatPr defaultRowHeight="15" x14ac:dyDescent="0.25"/>
  <cols>
    <col min="1" max="1" width="28.85546875" style="20" bestFit="1" customWidth="1"/>
    <col min="2" max="3" width="11.5703125" style="21" bestFit="1" customWidth="1"/>
  </cols>
  <sheetData>
    <row r="1" spans="1:3" s="20" customFormat="1" x14ac:dyDescent="0.25">
      <c r="B1" s="22" t="s">
        <v>8383</v>
      </c>
      <c r="C1" s="22" t="s">
        <v>8384</v>
      </c>
    </row>
    <row r="2" spans="1:3" x14ac:dyDescent="0.25">
      <c r="A2" s="20" t="s">
        <v>8385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25">
      <c r="A3" s="20" t="s">
        <v>8386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25">
      <c r="A4" s="20" t="s">
        <v>8389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25">
      <c r="A5" s="20" t="s">
        <v>8390</v>
      </c>
      <c r="B5" s="21">
        <f>_xlfn.QUARTILE.EXC('Successful US Kickstarters'!D:D,3)</f>
        <v>5000</v>
      </c>
      <c r="C5" s="21">
        <f>_xlfn.QUARTILE.EXC('Failed US Kickstarters'!D:D,3)</f>
        <v>10000</v>
      </c>
    </row>
    <row r="6" spans="1:3" x14ac:dyDescent="0.25">
      <c r="A6" s="20" t="s">
        <v>8391</v>
      </c>
      <c r="B6" s="21">
        <f>_xlfn.QUARTILE.EXC('Successful US Kickstarters'!D:D,1)</f>
        <v>1500</v>
      </c>
      <c r="C6" s="21">
        <f>_xlfn.QUARTILE.EXC('Failed US Kickstarters'!D:D,1)</f>
        <v>2000</v>
      </c>
    </row>
    <row r="7" spans="1:3" x14ac:dyDescent="0.25">
      <c r="A7" s="20" t="s">
        <v>8392</v>
      </c>
      <c r="B7" s="21">
        <f>B5-B6</f>
        <v>3500</v>
      </c>
      <c r="C7" s="21">
        <f>C5-C6</f>
        <v>8000</v>
      </c>
    </row>
    <row r="12" spans="1:3" x14ac:dyDescent="0.25">
      <c r="A12" s="20" t="s">
        <v>8387</v>
      </c>
      <c r="B12" s="21">
        <f>AVERAGE('Successful US Kickstarters'!E:E)</f>
        <v>5601.5458009708727</v>
      </c>
      <c r="C12" s="21">
        <f>AVERAGE('Failed US Kickstarters'!E:E)</f>
        <v>558.65484000000004</v>
      </c>
    </row>
    <row r="13" spans="1:3" x14ac:dyDescent="0.25">
      <c r="A13" s="20" t="s">
        <v>8388</v>
      </c>
      <c r="B13" s="21">
        <f>MEDIAN('Successful US Kickstarters'!E:E)</f>
        <v>3167.5</v>
      </c>
      <c r="C13" s="21">
        <f>MEDIAN('Failed US Kickstarters'!E:E)</f>
        <v>103</v>
      </c>
    </row>
    <row r="14" spans="1:3" x14ac:dyDescent="0.25">
      <c r="A14" s="20" t="s">
        <v>8393</v>
      </c>
      <c r="B14" s="21">
        <f>_xlfn.STDEV.P('Successful US Kickstarters'!E:E)</f>
        <v>8334.5731699164608</v>
      </c>
      <c r="C14" s="21">
        <f>_xlfn.STDEV.P('Failed US Kickstarters'!E:E)</f>
        <v>1330.5230280400915</v>
      </c>
    </row>
    <row r="15" spans="1:3" x14ac:dyDescent="0.25">
      <c r="A15" s="20" t="s">
        <v>8394</v>
      </c>
      <c r="B15" s="21">
        <f>_xlfn.QUARTILE.EXC('Successful US Kickstarters'!E:E,3)</f>
        <v>5699</v>
      </c>
      <c r="C15" s="21">
        <f>_xlfn.QUARTILE.EXC('Failed US Kickstarters'!E:E,3)</f>
        <v>501</v>
      </c>
    </row>
    <row r="16" spans="1:3" x14ac:dyDescent="0.25">
      <c r="A16" s="20" t="s">
        <v>8395</v>
      </c>
      <c r="B16" s="21">
        <f>_xlfn.QUARTILE.EXC('Successful US Kickstarters'!E:E,1)</f>
        <v>1716.5074999999999</v>
      </c>
      <c r="C16" s="21">
        <f>_xlfn.QUARTILE.EXC('Failed US Kickstarters'!E:E,1)</f>
        <v>9.25</v>
      </c>
    </row>
    <row r="17" spans="1:3" x14ac:dyDescent="0.25">
      <c r="A17" s="20" t="s">
        <v>8396</v>
      </c>
      <c r="B17" s="21">
        <f>B15-B16</f>
        <v>3982.4925000000003</v>
      </c>
      <c r="C17" s="21">
        <f>C15-C16</f>
        <v>491.75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806524-5C9A-4D76-923E-CC6BF09ED779}">
  <dimension ref="A1:D6"/>
  <sheetViews>
    <sheetView workbookViewId="0">
      <selection activeCell="A4" sqref="A4"/>
    </sheetView>
  </sheetViews>
  <sheetFormatPr defaultRowHeight="15" x14ac:dyDescent="0.25"/>
  <cols>
    <col min="1" max="1" width="33.5703125" bestFit="1" customWidth="1"/>
    <col min="2" max="2" width="46.5703125" bestFit="1" customWidth="1"/>
    <col min="3" max="3" width="10.42578125" customWidth="1"/>
  </cols>
  <sheetData>
    <row r="1" spans="1:4" s="20" customFormat="1" x14ac:dyDescent="0.25">
      <c r="A1" s="20" t="s">
        <v>8380</v>
      </c>
      <c r="B1" s="20" t="s">
        <v>4110</v>
      </c>
      <c r="C1" s="20" t="s">
        <v>8381</v>
      </c>
      <c r="D1" s="20" t="s">
        <v>8382</v>
      </c>
    </row>
    <row r="2" spans="1:4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41629-E96E-48FA-8056-054CA292811A}">
  <sheetPr filterMode="1"/>
  <dimension ref="A1:P4115"/>
  <sheetViews>
    <sheetView zoomScale="90" zoomScaleNormal="90" workbookViewId="0">
      <pane ySplit="1" topLeftCell="A522" activePane="bottomLeft" state="frozen"/>
      <selection pane="bottomLeft" activeCell="A522" sqref="A52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7.28515625" style="7" bestFit="1" customWidth="1"/>
    <col min="5" max="5" width="16.42578125" style="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</cols>
  <sheetData>
    <row r="1" spans="1:16" x14ac:dyDescent="0.25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</row>
    <row r="2" spans="1:16" ht="60" hidden="1" x14ac:dyDescent="0.25">
      <c r="A2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 0)</f>
        <v>63.92</v>
      </c>
    </row>
    <row r="3" spans="1:16" ht="30" hidden="1" x14ac:dyDescent="0.25">
      <c r="A3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 0)</f>
        <v>185.48</v>
      </c>
    </row>
    <row r="4" spans="1:16" ht="45" hidden="1" x14ac:dyDescent="0.25">
      <c r="A4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</row>
    <row r="5" spans="1:16" ht="30" hidden="1" x14ac:dyDescent="0.25">
      <c r="A5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</row>
    <row r="6" spans="1:16" ht="60" hidden="1" x14ac:dyDescent="0.25">
      <c r="A6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</row>
    <row r="7" spans="1:16" ht="45" hidden="1" x14ac:dyDescent="0.25">
      <c r="A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</row>
    <row r="8" spans="1:16" ht="60" hidden="1" x14ac:dyDescent="0.25">
      <c r="A8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</row>
    <row r="9" spans="1:16" ht="60" hidden="1" x14ac:dyDescent="0.25">
      <c r="A9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</row>
    <row r="10" spans="1:16" ht="30" hidden="1" x14ac:dyDescent="0.25">
      <c r="A10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</row>
    <row r="11" spans="1:16" ht="45" hidden="1" x14ac:dyDescent="0.25">
      <c r="A11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</row>
    <row r="12" spans="1:16" ht="60" hidden="1" x14ac:dyDescent="0.25">
      <c r="A12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</row>
    <row r="13" spans="1:16" ht="60" hidden="1" x14ac:dyDescent="0.25">
      <c r="A13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</row>
    <row r="14" spans="1:16" ht="60" hidden="1" x14ac:dyDescent="0.25">
      <c r="A14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</row>
    <row r="15" spans="1:16" ht="45" hidden="1" x14ac:dyDescent="0.25">
      <c r="A15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</row>
    <row r="16" spans="1:16" ht="30" hidden="1" x14ac:dyDescent="0.25">
      <c r="A16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</row>
    <row r="17" spans="1:16" ht="45" hidden="1" x14ac:dyDescent="0.25">
      <c r="A1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</row>
    <row r="18" spans="1:16" ht="60" hidden="1" x14ac:dyDescent="0.25">
      <c r="A18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</row>
    <row r="19" spans="1:16" ht="60" hidden="1" x14ac:dyDescent="0.25">
      <c r="A19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</row>
    <row r="20" spans="1:16" ht="45" hidden="1" x14ac:dyDescent="0.25">
      <c r="A20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</row>
    <row r="21" spans="1:16" ht="60" hidden="1" x14ac:dyDescent="0.25">
      <c r="A21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</row>
    <row r="22" spans="1:16" ht="45" hidden="1" x14ac:dyDescent="0.25">
      <c r="A22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</row>
    <row r="23" spans="1:16" ht="45" hidden="1" x14ac:dyDescent="0.25">
      <c r="A23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</row>
    <row r="24" spans="1:16" ht="30" hidden="1" x14ac:dyDescent="0.25">
      <c r="A24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</row>
    <row r="25" spans="1:16" ht="45" hidden="1" x14ac:dyDescent="0.25">
      <c r="A25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</row>
    <row r="26" spans="1:16" ht="30" hidden="1" x14ac:dyDescent="0.25">
      <c r="A26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</row>
    <row r="27" spans="1:16" ht="60" hidden="1" x14ac:dyDescent="0.25">
      <c r="A2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</row>
    <row r="28" spans="1:16" ht="45" hidden="1" x14ac:dyDescent="0.25">
      <c r="A28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</row>
    <row r="29" spans="1:16" ht="45" hidden="1" x14ac:dyDescent="0.25">
      <c r="A29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</row>
    <row r="30" spans="1:16" ht="30" hidden="1" x14ac:dyDescent="0.25">
      <c r="A30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</row>
    <row r="31" spans="1:16" ht="60" hidden="1" x14ac:dyDescent="0.25">
      <c r="A31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</row>
    <row r="32" spans="1:16" ht="45" hidden="1" x14ac:dyDescent="0.25">
      <c r="A32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</row>
    <row r="33" spans="1:16" ht="45" hidden="1" x14ac:dyDescent="0.25">
      <c r="A33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</row>
    <row r="34" spans="1:16" ht="60" hidden="1" x14ac:dyDescent="0.25">
      <c r="A34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</row>
    <row r="35" spans="1:16" ht="60" hidden="1" x14ac:dyDescent="0.25">
      <c r="A35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</row>
    <row r="36" spans="1:16" ht="60" hidden="1" x14ac:dyDescent="0.25">
      <c r="A36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</row>
    <row r="37" spans="1:16" ht="45" hidden="1" x14ac:dyDescent="0.25">
      <c r="A3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</row>
    <row r="38" spans="1:16" ht="30" hidden="1" x14ac:dyDescent="0.25">
      <c r="A38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</row>
    <row r="39" spans="1:16" ht="60" hidden="1" x14ac:dyDescent="0.25">
      <c r="A39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</row>
    <row r="40" spans="1:16" ht="45" hidden="1" x14ac:dyDescent="0.25">
      <c r="A40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</row>
    <row r="41" spans="1:16" ht="60" hidden="1" x14ac:dyDescent="0.25">
      <c r="A41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</row>
    <row r="42" spans="1:16" ht="60" hidden="1" x14ac:dyDescent="0.25">
      <c r="A42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</row>
    <row r="43" spans="1:16" ht="60" hidden="1" x14ac:dyDescent="0.25">
      <c r="A43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</row>
    <row r="44" spans="1:16" ht="60" hidden="1" x14ac:dyDescent="0.25">
      <c r="A44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</row>
    <row r="45" spans="1:16" ht="60" hidden="1" x14ac:dyDescent="0.25">
      <c r="A45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</row>
    <row r="46" spans="1:16" ht="60" hidden="1" x14ac:dyDescent="0.25">
      <c r="A46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</row>
    <row r="47" spans="1:16" ht="45" hidden="1" x14ac:dyDescent="0.25">
      <c r="A4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</row>
    <row r="48" spans="1:16" ht="45" hidden="1" x14ac:dyDescent="0.25">
      <c r="A48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</row>
    <row r="49" spans="1:16" ht="60" hidden="1" x14ac:dyDescent="0.25">
      <c r="A49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</row>
    <row r="50" spans="1:16" ht="60" hidden="1" x14ac:dyDescent="0.25">
      <c r="A50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</row>
    <row r="51" spans="1:16" ht="30" hidden="1" x14ac:dyDescent="0.25">
      <c r="A51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</row>
    <row r="52" spans="1:16" ht="45" hidden="1" x14ac:dyDescent="0.25">
      <c r="A52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</row>
    <row r="53" spans="1:16" ht="60" hidden="1" x14ac:dyDescent="0.25">
      <c r="A53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</row>
    <row r="54" spans="1:16" ht="45" hidden="1" x14ac:dyDescent="0.25">
      <c r="A54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</row>
    <row r="55" spans="1:16" ht="30" hidden="1" x14ac:dyDescent="0.25">
      <c r="A55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</row>
    <row r="56" spans="1:16" ht="60" hidden="1" x14ac:dyDescent="0.25">
      <c r="A56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</row>
    <row r="57" spans="1:16" ht="45" hidden="1" x14ac:dyDescent="0.25">
      <c r="A5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</row>
    <row r="58" spans="1:16" ht="45" hidden="1" x14ac:dyDescent="0.25">
      <c r="A58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</row>
    <row r="59" spans="1:16" ht="60" hidden="1" x14ac:dyDescent="0.25">
      <c r="A59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</row>
    <row r="60" spans="1:16" ht="45" hidden="1" x14ac:dyDescent="0.25">
      <c r="A60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</row>
    <row r="61" spans="1:16" ht="60" hidden="1" x14ac:dyDescent="0.25">
      <c r="A61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</row>
    <row r="62" spans="1:16" ht="45" hidden="1" x14ac:dyDescent="0.25">
      <c r="A62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</row>
    <row r="63" spans="1:16" ht="60" hidden="1" x14ac:dyDescent="0.25">
      <c r="A63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</row>
    <row r="64" spans="1:16" ht="60" hidden="1" x14ac:dyDescent="0.25">
      <c r="A64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</row>
    <row r="65" spans="1:16" ht="45" hidden="1" x14ac:dyDescent="0.25">
      <c r="A65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</row>
    <row r="66" spans="1:16" ht="60" hidden="1" x14ac:dyDescent="0.25">
      <c r="A66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2">ROUND(E66/D66*100,0)</f>
        <v>173</v>
      </c>
      <c r="P66">
        <f t="shared" si="1"/>
        <v>86.67</v>
      </c>
    </row>
    <row r="67" spans="1:16" ht="45" hidden="1" x14ac:dyDescent="0.25">
      <c r="A6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2"/>
        <v>108</v>
      </c>
      <c r="P67">
        <f t="shared" ref="P67:P130" si="3">IFERROR(ROUND(E67/L67,2), 0)</f>
        <v>132.05000000000001</v>
      </c>
    </row>
    <row r="68" spans="1:16" ht="30" hidden="1" x14ac:dyDescent="0.25">
      <c r="A68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2"/>
        <v>119</v>
      </c>
      <c r="P68">
        <f t="shared" si="3"/>
        <v>91.23</v>
      </c>
    </row>
    <row r="69" spans="1:16" ht="45" hidden="1" x14ac:dyDescent="0.25">
      <c r="A69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2"/>
        <v>116</v>
      </c>
      <c r="P69">
        <f t="shared" si="3"/>
        <v>116.25</v>
      </c>
    </row>
    <row r="70" spans="1:16" ht="60" hidden="1" x14ac:dyDescent="0.25">
      <c r="A70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2"/>
        <v>127</v>
      </c>
      <c r="P70">
        <f t="shared" si="3"/>
        <v>21.19</v>
      </c>
    </row>
    <row r="71" spans="1:16" ht="60" hidden="1" x14ac:dyDescent="0.25">
      <c r="A71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2"/>
        <v>111</v>
      </c>
      <c r="P71">
        <f t="shared" si="3"/>
        <v>62.33</v>
      </c>
    </row>
    <row r="72" spans="1:16" ht="60" hidden="1" x14ac:dyDescent="0.25">
      <c r="A72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2"/>
        <v>127</v>
      </c>
      <c r="P72">
        <f t="shared" si="3"/>
        <v>37.409999999999997</v>
      </c>
    </row>
    <row r="73" spans="1:16" ht="45" hidden="1" x14ac:dyDescent="0.25">
      <c r="A73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2"/>
        <v>124</v>
      </c>
      <c r="P73">
        <f t="shared" si="3"/>
        <v>69.72</v>
      </c>
    </row>
    <row r="74" spans="1:16" ht="60" hidden="1" x14ac:dyDescent="0.25">
      <c r="A74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2"/>
        <v>108</v>
      </c>
      <c r="P74">
        <f t="shared" si="3"/>
        <v>58.17</v>
      </c>
    </row>
    <row r="75" spans="1:16" ht="60" hidden="1" x14ac:dyDescent="0.25">
      <c r="A75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2"/>
        <v>100</v>
      </c>
      <c r="P75">
        <f t="shared" si="3"/>
        <v>50</v>
      </c>
    </row>
    <row r="76" spans="1:16" ht="60" hidden="1" x14ac:dyDescent="0.25">
      <c r="A76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2"/>
        <v>113</v>
      </c>
      <c r="P76">
        <f t="shared" si="3"/>
        <v>19.47</v>
      </c>
    </row>
    <row r="77" spans="1:16" ht="45" hidden="1" x14ac:dyDescent="0.25">
      <c r="A7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2"/>
        <v>115</v>
      </c>
      <c r="P77">
        <f t="shared" si="3"/>
        <v>85.96</v>
      </c>
    </row>
    <row r="78" spans="1:16" ht="60" hidden="1" x14ac:dyDescent="0.25">
      <c r="A78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2"/>
        <v>153</v>
      </c>
      <c r="P78">
        <f t="shared" si="3"/>
        <v>30.67</v>
      </c>
    </row>
    <row r="79" spans="1:16" ht="45" hidden="1" x14ac:dyDescent="0.25">
      <c r="A79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2"/>
        <v>393</v>
      </c>
      <c r="P79">
        <f t="shared" si="3"/>
        <v>60.38</v>
      </c>
    </row>
    <row r="80" spans="1:16" ht="105" hidden="1" x14ac:dyDescent="0.25">
      <c r="A80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2"/>
        <v>2702</v>
      </c>
      <c r="P80">
        <f t="shared" si="3"/>
        <v>38.6</v>
      </c>
    </row>
    <row r="81" spans="1:16" ht="45" hidden="1" x14ac:dyDescent="0.25">
      <c r="A81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2"/>
        <v>127</v>
      </c>
      <c r="P81">
        <f t="shared" si="3"/>
        <v>40.270000000000003</v>
      </c>
    </row>
    <row r="82" spans="1:16" ht="45" hidden="1" x14ac:dyDescent="0.25">
      <c r="A82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2"/>
        <v>107</v>
      </c>
      <c r="P82">
        <f t="shared" si="3"/>
        <v>273.83</v>
      </c>
    </row>
    <row r="83" spans="1:16" ht="60" hidden="1" x14ac:dyDescent="0.25">
      <c r="A83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2"/>
        <v>198</v>
      </c>
      <c r="P83">
        <f t="shared" si="3"/>
        <v>53.04</v>
      </c>
    </row>
    <row r="84" spans="1:16" ht="60" hidden="1" x14ac:dyDescent="0.25">
      <c r="A84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2"/>
        <v>100</v>
      </c>
      <c r="P84">
        <f t="shared" si="3"/>
        <v>40.01</v>
      </c>
    </row>
    <row r="85" spans="1:16" ht="60" hidden="1" x14ac:dyDescent="0.25">
      <c r="A85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2"/>
        <v>103</v>
      </c>
      <c r="P85">
        <f t="shared" si="3"/>
        <v>15.77</v>
      </c>
    </row>
    <row r="86" spans="1:16" ht="45" hidden="1" x14ac:dyDescent="0.25">
      <c r="A86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2"/>
        <v>100</v>
      </c>
      <c r="P86">
        <f t="shared" si="3"/>
        <v>71.430000000000007</v>
      </c>
    </row>
    <row r="87" spans="1:16" ht="60" hidden="1" x14ac:dyDescent="0.25">
      <c r="A8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2"/>
        <v>126</v>
      </c>
      <c r="P87">
        <f t="shared" si="3"/>
        <v>71.709999999999994</v>
      </c>
    </row>
    <row r="88" spans="1:16" ht="75" hidden="1" x14ac:dyDescent="0.25">
      <c r="A88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2"/>
        <v>106</v>
      </c>
      <c r="P88">
        <f t="shared" si="3"/>
        <v>375.76</v>
      </c>
    </row>
    <row r="89" spans="1:16" ht="45" hidden="1" x14ac:dyDescent="0.25">
      <c r="A89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2"/>
        <v>105</v>
      </c>
      <c r="P89">
        <f t="shared" si="3"/>
        <v>104.6</v>
      </c>
    </row>
    <row r="90" spans="1:16" ht="60" hidden="1" x14ac:dyDescent="0.25">
      <c r="A90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2"/>
        <v>103</v>
      </c>
      <c r="P90">
        <f t="shared" si="3"/>
        <v>60</v>
      </c>
    </row>
    <row r="91" spans="1:16" ht="45" hidden="1" x14ac:dyDescent="0.25">
      <c r="A91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2"/>
        <v>115</v>
      </c>
      <c r="P91">
        <f t="shared" si="3"/>
        <v>123.29</v>
      </c>
    </row>
    <row r="92" spans="1:16" ht="30" hidden="1" x14ac:dyDescent="0.25">
      <c r="A92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2"/>
        <v>100</v>
      </c>
      <c r="P92">
        <f t="shared" si="3"/>
        <v>31.38</v>
      </c>
    </row>
    <row r="93" spans="1:16" ht="45" hidden="1" x14ac:dyDescent="0.25">
      <c r="A93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2"/>
        <v>120</v>
      </c>
      <c r="P93">
        <f t="shared" si="3"/>
        <v>78.260000000000005</v>
      </c>
    </row>
    <row r="94" spans="1:16" ht="60" hidden="1" x14ac:dyDescent="0.25">
      <c r="A94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2"/>
        <v>105</v>
      </c>
      <c r="P94">
        <f t="shared" si="3"/>
        <v>122.33</v>
      </c>
    </row>
    <row r="95" spans="1:16" ht="60" hidden="1" x14ac:dyDescent="0.25">
      <c r="A95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2"/>
        <v>111</v>
      </c>
      <c r="P95">
        <f t="shared" si="3"/>
        <v>73.73</v>
      </c>
    </row>
    <row r="96" spans="1:16" ht="45" hidden="1" x14ac:dyDescent="0.25">
      <c r="A96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2"/>
        <v>104</v>
      </c>
      <c r="P96">
        <f t="shared" si="3"/>
        <v>21.67</v>
      </c>
    </row>
    <row r="97" spans="1:16" ht="60" hidden="1" x14ac:dyDescent="0.25">
      <c r="A9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2"/>
        <v>131</v>
      </c>
      <c r="P97">
        <f t="shared" si="3"/>
        <v>21.9</v>
      </c>
    </row>
    <row r="98" spans="1:16" ht="60" hidden="1" x14ac:dyDescent="0.25">
      <c r="A98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2"/>
        <v>115</v>
      </c>
      <c r="P98">
        <f t="shared" si="3"/>
        <v>50.59</v>
      </c>
    </row>
    <row r="99" spans="1:16" ht="45" hidden="1" x14ac:dyDescent="0.25">
      <c r="A99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2"/>
        <v>106</v>
      </c>
      <c r="P99">
        <f t="shared" si="3"/>
        <v>53.13</v>
      </c>
    </row>
    <row r="100" spans="1:16" ht="45" hidden="1" x14ac:dyDescent="0.25">
      <c r="A100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2"/>
        <v>106</v>
      </c>
      <c r="P100">
        <f t="shared" si="3"/>
        <v>56.67</v>
      </c>
    </row>
    <row r="101" spans="1:16" ht="45" hidden="1" x14ac:dyDescent="0.25">
      <c r="A101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2"/>
        <v>106</v>
      </c>
      <c r="P101">
        <f t="shared" si="3"/>
        <v>40.78</v>
      </c>
    </row>
    <row r="102" spans="1:16" ht="60" hidden="1" x14ac:dyDescent="0.25">
      <c r="A102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2"/>
        <v>100</v>
      </c>
      <c r="P102">
        <f t="shared" si="3"/>
        <v>192.31</v>
      </c>
    </row>
    <row r="103" spans="1:16" ht="60" hidden="1" x14ac:dyDescent="0.25">
      <c r="A103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2"/>
        <v>100</v>
      </c>
      <c r="P103">
        <f t="shared" si="3"/>
        <v>100</v>
      </c>
    </row>
    <row r="104" spans="1:16" ht="60" hidden="1" x14ac:dyDescent="0.25">
      <c r="A104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2"/>
        <v>128</v>
      </c>
      <c r="P104">
        <f t="shared" si="3"/>
        <v>117.92</v>
      </c>
    </row>
    <row r="105" spans="1:16" ht="45" hidden="1" x14ac:dyDescent="0.25">
      <c r="A105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2"/>
        <v>105</v>
      </c>
      <c r="P105">
        <f t="shared" si="3"/>
        <v>27.9</v>
      </c>
    </row>
    <row r="106" spans="1:16" ht="30" hidden="1" x14ac:dyDescent="0.25">
      <c r="A106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2"/>
        <v>120</v>
      </c>
      <c r="P106">
        <f t="shared" si="3"/>
        <v>60</v>
      </c>
    </row>
    <row r="107" spans="1:16" ht="45" hidden="1" x14ac:dyDescent="0.25">
      <c r="A10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2"/>
        <v>107</v>
      </c>
      <c r="P107">
        <f t="shared" si="3"/>
        <v>39.380000000000003</v>
      </c>
    </row>
    <row r="108" spans="1:16" hidden="1" x14ac:dyDescent="0.25">
      <c r="A108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2"/>
        <v>101</v>
      </c>
      <c r="P108">
        <f t="shared" si="3"/>
        <v>186.11</v>
      </c>
    </row>
    <row r="109" spans="1:16" ht="60" hidden="1" x14ac:dyDescent="0.25">
      <c r="A109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2"/>
        <v>102</v>
      </c>
      <c r="P109">
        <f t="shared" si="3"/>
        <v>111.38</v>
      </c>
    </row>
    <row r="110" spans="1:16" ht="45" hidden="1" x14ac:dyDescent="0.25">
      <c r="A110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2"/>
        <v>247</v>
      </c>
      <c r="P110">
        <f t="shared" si="3"/>
        <v>78.72</v>
      </c>
    </row>
    <row r="111" spans="1:16" ht="45" hidden="1" x14ac:dyDescent="0.25">
      <c r="A111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2"/>
        <v>220</v>
      </c>
      <c r="P111">
        <f t="shared" si="3"/>
        <v>46.7</v>
      </c>
    </row>
    <row r="112" spans="1:16" ht="45" hidden="1" x14ac:dyDescent="0.25">
      <c r="A112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2"/>
        <v>131</v>
      </c>
      <c r="P112">
        <f t="shared" si="3"/>
        <v>65.38</v>
      </c>
    </row>
    <row r="113" spans="1:16" ht="45" hidden="1" x14ac:dyDescent="0.25">
      <c r="A113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2"/>
        <v>155</v>
      </c>
      <c r="P113">
        <f t="shared" si="3"/>
        <v>102.08</v>
      </c>
    </row>
    <row r="114" spans="1:16" ht="60" hidden="1" x14ac:dyDescent="0.25">
      <c r="A114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2"/>
        <v>104</v>
      </c>
      <c r="P114">
        <f t="shared" si="3"/>
        <v>64.2</v>
      </c>
    </row>
    <row r="115" spans="1:16" ht="30" hidden="1" x14ac:dyDescent="0.25">
      <c r="A115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2"/>
        <v>141</v>
      </c>
      <c r="P115">
        <f t="shared" si="3"/>
        <v>90.38</v>
      </c>
    </row>
    <row r="116" spans="1:16" ht="60" hidden="1" x14ac:dyDescent="0.25">
      <c r="A116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2"/>
        <v>103</v>
      </c>
      <c r="P116">
        <f t="shared" si="3"/>
        <v>88.57</v>
      </c>
    </row>
    <row r="117" spans="1:16" ht="30" hidden="1" x14ac:dyDescent="0.25">
      <c r="A11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2"/>
        <v>140</v>
      </c>
      <c r="P117">
        <f t="shared" si="3"/>
        <v>28.73</v>
      </c>
    </row>
    <row r="118" spans="1:16" ht="60" hidden="1" x14ac:dyDescent="0.25">
      <c r="A118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2"/>
        <v>114</v>
      </c>
      <c r="P118">
        <f t="shared" si="3"/>
        <v>69.790000000000006</v>
      </c>
    </row>
    <row r="119" spans="1:16" ht="60" hidden="1" x14ac:dyDescent="0.25">
      <c r="A119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2"/>
        <v>100</v>
      </c>
      <c r="P119">
        <f t="shared" si="3"/>
        <v>167.49</v>
      </c>
    </row>
    <row r="120" spans="1:16" ht="45" hidden="1" x14ac:dyDescent="0.25">
      <c r="A120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2"/>
        <v>113</v>
      </c>
      <c r="P120">
        <f t="shared" si="3"/>
        <v>144.91</v>
      </c>
    </row>
    <row r="121" spans="1:16" ht="60" hidden="1" x14ac:dyDescent="0.25">
      <c r="A121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2"/>
        <v>105</v>
      </c>
      <c r="P121">
        <f t="shared" si="3"/>
        <v>91.84</v>
      </c>
    </row>
    <row r="122" spans="1:16" ht="60" hidden="1" x14ac:dyDescent="0.25">
      <c r="A122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2"/>
        <v>0</v>
      </c>
      <c r="P122">
        <f t="shared" si="3"/>
        <v>10</v>
      </c>
    </row>
    <row r="123" spans="1:16" ht="60" hidden="1" x14ac:dyDescent="0.25">
      <c r="A123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2"/>
        <v>0</v>
      </c>
      <c r="P123">
        <f t="shared" si="3"/>
        <v>1</v>
      </c>
    </row>
    <row r="124" spans="1:16" ht="45" hidden="1" x14ac:dyDescent="0.25">
      <c r="A124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2"/>
        <v>0</v>
      </c>
      <c r="P124">
        <f t="shared" si="3"/>
        <v>0</v>
      </c>
    </row>
    <row r="125" spans="1:16" ht="60" hidden="1" x14ac:dyDescent="0.25">
      <c r="A125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2"/>
        <v>0</v>
      </c>
      <c r="P125">
        <f t="shared" si="3"/>
        <v>25.17</v>
      </c>
    </row>
    <row r="126" spans="1:16" ht="45" hidden="1" x14ac:dyDescent="0.25">
      <c r="A126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2"/>
        <v>0</v>
      </c>
      <c r="P126">
        <f t="shared" si="3"/>
        <v>0</v>
      </c>
    </row>
    <row r="127" spans="1:16" ht="60" hidden="1" x14ac:dyDescent="0.25">
      <c r="A12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2"/>
        <v>14</v>
      </c>
      <c r="P127">
        <f t="shared" si="3"/>
        <v>11.67</v>
      </c>
    </row>
    <row r="128" spans="1:16" ht="60" hidden="1" x14ac:dyDescent="0.25">
      <c r="A128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2"/>
        <v>6</v>
      </c>
      <c r="P128">
        <f t="shared" si="3"/>
        <v>106.69</v>
      </c>
    </row>
    <row r="129" spans="1:16" ht="60" hidden="1" x14ac:dyDescent="0.25">
      <c r="A129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2"/>
        <v>2</v>
      </c>
      <c r="P129">
        <f t="shared" si="3"/>
        <v>47.5</v>
      </c>
    </row>
    <row r="130" spans="1:16" ht="30" hidden="1" x14ac:dyDescent="0.25">
      <c r="A130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4">ROUND(E130/D130*100,0)</f>
        <v>2</v>
      </c>
      <c r="P130">
        <f t="shared" si="3"/>
        <v>311.17</v>
      </c>
    </row>
    <row r="131" spans="1:16" ht="60" hidden="1" x14ac:dyDescent="0.25">
      <c r="A131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4"/>
        <v>0</v>
      </c>
      <c r="P131">
        <f t="shared" ref="P131:P194" si="5">IFERROR(ROUND(E131/L131,2), 0)</f>
        <v>0</v>
      </c>
    </row>
    <row r="132" spans="1:16" ht="60" hidden="1" x14ac:dyDescent="0.25">
      <c r="A132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4"/>
        <v>0</v>
      </c>
      <c r="P132">
        <f t="shared" si="5"/>
        <v>0</v>
      </c>
    </row>
    <row r="133" spans="1:16" hidden="1" x14ac:dyDescent="0.25">
      <c r="A133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4"/>
        <v>0</v>
      </c>
      <c r="P133">
        <f t="shared" si="5"/>
        <v>0</v>
      </c>
    </row>
    <row r="134" spans="1:16" ht="60" hidden="1" x14ac:dyDescent="0.25">
      <c r="A134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4"/>
        <v>10</v>
      </c>
      <c r="P134">
        <f t="shared" si="5"/>
        <v>94.51</v>
      </c>
    </row>
    <row r="135" spans="1:16" ht="45" hidden="1" x14ac:dyDescent="0.25">
      <c r="A135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4"/>
        <v>0</v>
      </c>
      <c r="P135">
        <f t="shared" si="5"/>
        <v>0</v>
      </c>
    </row>
    <row r="136" spans="1:16" ht="30" hidden="1" x14ac:dyDescent="0.25">
      <c r="A136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4"/>
        <v>0</v>
      </c>
      <c r="P136">
        <f t="shared" si="5"/>
        <v>0</v>
      </c>
    </row>
    <row r="137" spans="1:16" ht="45" hidden="1" x14ac:dyDescent="0.25">
      <c r="A13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4"/>
        <v>13</v>
      </c>
      <c r="P137">
        <f t="shared" si="5"/>
        <v>80.599999999999994</v>
      </c>
    </row>
    <row r="138" spans="1:16" ht="60" hidden="1" x14ac:dyDescent="0.25">
      <c r="A138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4"/>
        <v>0</v>
      </c>
      <c r="P138">
        <f t="shared" si="5"/>
        <v>0</v>
      </c>
    </row>
    <row r="139" spans="1:16" ht="60" hidden="1" x14ac:dyDescent="0.25">
      <c r="A139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4"/>
        <v>0</v>
      </c>
      <c r="P139">
        <f t="shared" si="5"/>
        <v>0</v>
      </c>
    </row>
    <row r="140" spans="1:16" ht="60" hidden="1" x14ac:dyDescent="0.25">
      <c r="A140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4"/>
        <v>3</v>
      </c>
      <c r="P140">
        <f t="shared" si="5"/>
        <v>81.239999999999995</v>
      </c>
    </row>
    <row r="141" spans="1:16" ht="45" hidden="1" x14ac:dyDescent="0.25">
      <c r="A141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4"/>
        <v>100</v>
      </c>
      <c r="P141">
        <f t="shared" si="5"/>
        <v>500</v>
      </c>
    </row>
    <row r="142" spans="1:16" ht="60" hidden="1" x14ac:dyDescent="0.25">
      <c r="A142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4"/>
        <v>0</v>
      </c>
      <c r="P142">
        <f t="shared" si="5"/>
        <v>0</v>
      </c>
    </row>
    <row r="143" spans="1:16" ht="45" hidden="1" x14ac:dyDescent="0.25">
      <c r="A143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4"/>
        <v>11</v>
      </c>
      <c r="P143">
        <f t="shared" si="5"/>
        <v>46.18</v>
      </c>
    </row>
    <row r="144" spans="1:16" ht="60" hidden="1" x14ac:dyDescent="0.25">
      <c r="A144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4"/>
        <v>0</v>
      </c>
      <c r="P144">
        <f t="shared" si="5"/>
        <v>10</v>
      </c>
    </row>
    <row r="145" spans="1:16" ht="60" hidden="1" x14ac:dyDescent="0.25">
      <c r="A145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4"/>
        <v>0</v>
      </c>
      <c r="P145">
        <f t="shared" si="5"/>
        <v>0</v>
      </c>
    </row>
    <row r="146" spans="1:16" ht="45" hidden="1" x14ac:dyDescent="0.25">
      <c r="A146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4"/>
        <v>28</v>
      </c>
      <c r="P146">
        <f t="shared" si="5"/>
        <v>55.95</v>
      </c>
    </row>
    <row r="147" spans="1:16" ht="60" hidden="1" x14ac:dyDescent="0.25">
      <c r="A14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4"/>
        <v>8</v>
      </c>
      <c r="P147">
        <f t="shared" si="5"/>
        <v>37.56</v>
      </c>
    </row>
    <row r="148" spans="1:16" ht="60" hidden="1" x14ac:dyDescent="0.25">
      <c r="A148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4"/>
        <v>1</v>
      </c>
      <c r="P148">
        <f t="shared" si="5"/>
        <v>38.33</v>
      </c>
    </row>
    <row r="149" spans="1:16" ht="30" hidden="1" x14ac:dyDescent="0.25">
      <c r="A149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4"/>
        <v>0</v>
      </c>
      <c r="P149">
        <f t="shared" si="5"/>
        <v>0</v>
      </c>
    </row>
    <row r="150" spans="1:16" ht="60" hidden="1" x14ac:dyDescent="0.25">
      <c r="A150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4"/>
        <v>0</v>
      </c>
      <c r="P150">
        <f t="shared" si="5"/>
        <v>20</v>
      </c>
    </row>
    <row r="151" spans="1:16" ht="60" hidden="1" x14ac:dyDescent="0.25">
      <c r="A151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4"/>
        <v>1</v>
      </c>
      <c r="P151">
        <f t="shared" si="5"/>
        <v>15.33</v>
      </c>
    </row>
    <row r="152" spans="1:16" ht="45" hidden="1" x14ac:dyDescent="0.25">
      <c r="A152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4"/>
        <v>23</v>
      </c>
      <c r="P152">
        <f t="shared" si="5"/>
        <v>449.43</v>
      </c>
    </row>
    <row r="153" spans="1:16" ht="60" hidden="1" x14ac:dyDescent="0.25">
      <c r="A153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4"/>
        <v>0</v>
      </c>
      <c r="P153">
        <f t="shared" si="5"/>
        <v>28</v>
      </c>
    </row>
    <row r="154" spans="1:16" ht="30" hidden="1" x14ac:dyDescent="0.25">
      <c r="A154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4"/>
        <v>0</v>
      </c>
      <c r="P154">
        <f t="shared" si="5"/>
        <v>15</v>
      </c>
    </row>
    <row r="155" spans="1:16" ht="45" hidden="1" x14ac:dyDescent="0.25">
      <c r="A155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4"/>
        <v>1</v>
      </c>
      <c r="P155">
        <f t="shared" si="5"/>
        <v>35.9</v>
      </c>
    </row>
    <row r="156" spans="1:16" ht="45" hidden="1" x14ac:dyDescent="0.25">
      <c r="A156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4"/>
        <v>3</v>
      </c>
      <c r="P156">
        <f t="shared" si="5"/>
        <v>13.33</v>
      </c>
    </row>
    <row r="157" spans="1:16" ht="60" hidden="1" x14ac:dyDescent="0.25">
      <c r="A15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4"/>
        <v>0</v>
      </c>
      <c r="P157">
        <f t="shared" si="5"/>
        <v>20.25</v>
      </c>
    </row>
    <row r="158" spans="1:16" ht="60" hidden="1" x14ac:dyDescent="0.25">
      <c r="A158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4"/>
        <v>5</v>
      </c>
      <c r="P158">
        <f t="shared" si="5"/>
        <v>119</v>
      </c>
    </row>
    <row r="159" spans="1:16" ht="45" hidden="1" x14ac:dyDescent="0.25">
      <c r="A159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4"/>
        <v>0</v>
      </c>
      <c r="P159">
        <f t="shared" si="5"/>
        <v>4</v>
      </c>
    </row>
    <row r="160" spans="1:16" ht="60" hidden="1" x14ac:dyDescent="0.25">
      <c r="A160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4"/>
        <v>0</v>
      </c>
      <c r="P160">
        <f t="shared" si="5"/>
        <v>0</v>
      </c>
    </row>
    <row r="161" spans="1:16" ht="60" hidden="1" x14ac:dyDescent="0.25">
      <c r="A161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4"/>
        <v>0</v>
      </c>
      <c r="P161">
        <f t="shared" si="5"/>
        <v>10</v>
      </c>
    </row>
    <row r="162" spans="1:16" ht="60" hidden="1" x14ac:dyDescent="0.25">
      <c r="A162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4"/>
        <v>0</v>
      </c>
      <c r="P162">
        <f t="shared" si="5"/>
        <v>0</v>
      </c>
    </row>
    <row r="163" spans="1:16" ht="60" hidden="1" x14ac:dyDescent="0.25">
      <c r="A163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4"/>
        <v>0</v>
      </c>
      <c r="P163">
        <f t="shared" si="5"/>
        <v>5</v>
      </c>
    </row>
    <row r="164" spans="1:16" ht="45" hidden="1" x14ac:dyDescent="0.25">
      <c r="A164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4"/>
        <v>16</v>
      </c>
      <c r="P164">
        <f t="shared" si="5"/>
        <v>43.5</v>
      </c>
    </row>
    <row r="165" spans="1:16" ht="60" hidden="1" x14ac:dyDescent="0.25">
      <c r="A165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4"/>
        <v>0</v>
      </c>
      <c r="P165">
        <f t="shared" si="5"/>
        <v>0</v>
      </c>
    </row>
    <row r="166" spans="1:16" ht="60" hidden="1" x14ac:dyDescent="0.25">
      <c r="A166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4"/>
        <v>1</v>
      </c>
      <c r="P166">
        <f t="shared" si="5"/>
        <v>91.43</v>
      </c>
    </row>
    <row r="167" spans="1:16" ht="30" hidden="1" x14ac:dyDescent="0.25">
      <c r="A16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4"/>
        <v>0</v>
      </c>
      <c r="P167">
        <f t="shared" si="5"/>
        <v>0</v>
      </c>
    </row>
    <row r="168" spans="1:16" ht="45" hidden="1" x14ac:dyDescent="0.25">
      <c r="A168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4"/>
        <v>60</v>
      </c>
      <c r="P168">
        <f t="shared" si="5"/>
        <v>3000</v>
      </c>
    </row>
    <row r="169" spans="1:16" ht="45" hidden="1" x14ac:dyDescent="0.25">
      <c r="A169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4"/>
        <v>0</v>
      </c>
      <c r="P169">
        <f t="shared" si="5"/>
        <v>5.5</v>
      </c>
    </row>
    <row r="170" spans="1:16" ht="60" hidden="1" x14ac:dyDescent="0.25">
      <c r="A170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4"/>
        <v>4</v>
      </c>
      <c r="P170">
        <f t="shared" si="5"/>
        <v>108.33</v>
      </c>
    </row>
    <row r="171" spans="1:16" ht="60" hidden="1" x14ac:dyDescent="0.25">
      <c r="A171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4"/>
        <v>22</v>
      </c>
      <c r="P171">
        <f t="shared" si="5"/>
        <v>56</v>
      </c>
    </row>
    <row r="172" spans="1:16" ht="60" hidden="1" x14ac:dyDescent="0.25">
      <c r="A172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4"/>
        <v>3</v>
      </c>
      <c r="P172">
        <f t="shared" si="5"/>
        <v>32.5</v>
      </c>
    </row>
    <row r="173" spans="1:16" ht="45" hidden="1" x14ac:dyDescent="0.25">
      <c r="A173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4"/>
        <v>0</v>
      </c>
      <c r="P173">
        <f t="shared" si="5"/>
        <v>1</v>
      </c>
    </row>
    <row r="174" spans="1:16" ht="45" hidden="1" x14ac:dyDescent="0.25">
      <c r="A174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4"/>
        <v>0</v>
      </c>
      <c r="P174">
        <f t="shared" si="5"/>
        <v>0</v>
      </c>
    </row>
    <row r="175" spans="1:16" ht="45" hidden="1" x14ac:dyDescent="0.25">
      <c r="A175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4"/>
        <v>0</v>
      </c>
      <c r="P175">
        <f t="shared" si="5"/>
        <v>0</v>
      </c>
    </row>
    <row r="176" spans="1:16" ht="60" hidden="1" x14ac:dyDescent="0.25">
      <c r="A176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4"/>
        <v>0</v>
      </c>
      <c r="P176">
        <f t="shared" si="5"/>
        <v>0</v>
      </c>
    </row>
    <row r="177" spans="1:16" ht="60" hidden="1" x14ac:dyDescent="0.25">
      <c r="A17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4"/>
        <v>6</v>
      </c>
      <c r="P177">
        <f t="shared" si="5"/>
        <v>49.88</v>
      </c>
    </row>
    <row r="178" spans="1:16" ht="60" hidden="1" x14ac:dyDescent="0.25">
      <c r="A178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4"/>
        <v>0</v>
      </c>
      <c r="P178">
        <f t="shared" si="5"/>
        <v>0</v>
      </c>
    </row>
    <row r="179" spans="1:16" ht="30" hidden="1" x14ac:dyDescent="0.25">
      <c r="A179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4"/>
        <v>40</v>
      </c>
      <c r="P179">
        <f t="shared" si="5"/>
        <v>25.71</v>
      </c>
    </row>
    <row r="180" spans="1:16" ht="45" hidden="1" x14ac:dyDescent="0.25">
      <c r="A180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4"/>
        <v>0</v>
      </c>
      <c r="P180">
        <f t="shared" si="5"/>
        <v>0</v>
      </c>
    </row>
    <row r="181" spans="1:16" ht="30" hidden="1" x14ac:dyDescent="0.25">
      <c r="A181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4"/>
        <v>20</v>
      </c>
      <c r="P181">
        <f t="shared" si="5"/>
        <v>100</v>
      </c>
    </row>
    <row r="182" spans="1:16" ht="45" hidden="1" x14ac:dyDescent="0.25">
      <c r="A182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4"/>
        <v>33</v>
      </c>
      <c r="P182">
        <f t="shared" si="5"/>
        <v>30.85</v>
      </c>
    </row>
    <row r="183" spans="1:16" ht="60" hidden="1" x14ac:dyDescent="0.25">
      <c r="A183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4"/>
        <v>21</v>
      </c>
      <c r="P183">
        <f t="shared" si="5"/>
        <v>180.5</v>
      </c>
    </row>
    <row r="184" spans="1:16" ht="60" hidden="1" x14ac:dyDescent="0.25">
      <c r="A184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4"/>
        <v>0</v>
      </c>
      <c r="P184">
        <f t="shared" si="5"/>
        <v>0</v>
      </c>
    </row>
    <row r="185" spans="1:16" hidden="1" x14ac:dyDescent="0.25">
      <c r="A185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4"/>
        <v>36</v>
      </c>
      <c r="P185">
        <f t="shared" si="5"/>
        <v>373.5</v>
      </c>
    </row>
    <row r="186" spans="1:16" ht="60" hidden="1" x14ac:dyDescent="0.25">
      <c r="A186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4"/>
        <v>3</v>
      </c>
      <c r="P186">
        <f t="shared" si="5"/>
        <v>25.5</v>
      </c>
    </row>
    <row r="187" spans="1:16" hidden="1" x14ac:dyDescent="0.25">
      <c r="A18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4"/>
        <v>6</v>
      </c>
      <c r="P187">
        <f t="shared" si="5"/>
        <v>220</v>
      </c>
    </row>
    <row r="188" spans="1:16" ht="60" hidden="1" x14ac:dyDescent="0.25">
      <c r="A188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4"/>
        <v>0</v>
      </c>
      <c r="P188">
        <f t="shared" si="5"/>
        <v>0</v>
      </c>
    </row>
    <row r="189" spans="1:16" ht="45" hidden="1" x14ac:dyDescent="0.25">
      <c r="A189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4"/>
        <v>16</v>
      </c>
      <c r="P189">
        <f t="shared" si="5"/>
        <v>160</v>
      </c>
    </row>
    <row r="190" spans="1:16" ht="60" hidden="1" x14ac:dyDescent="0.25">
      <c r="A190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4"/>
        <v>0</v>
      </c>
      <c r="P190">
        <f t="shared" si="5"/>
        <v>0</v>
      </c>
    </row>
    <row r="191" spans="1:16" ht="60" hidden="1" x14ac:dyDescent="0.25">
      <c r="A191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4"/>
        <v>0</v>
      </c>
      <c r="P191">
        <f t="shared" si="5"/>
        <v>69</v>
      </c>
    </row>
    <row r="192" spans="1:16" hidden="1" x14ac:dyDescent="0.25">
      <c r="A192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4"/>
        <v>0</v>
      </c>
      <c r="P192">
        <f t="shared" si="5"/>
        <v>50</v>
      </c>
    </row>
    <row r="193" spans="1:16" ht="45" hidden="1" x14ac:dyDescent="0.25">
      <c r="A193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4"/>
        <v>5</v>
      </c>
      <c r="P193">
        <f t="shared" si="5"/>
        <v>83.33</v>
      </c>
    </row>
    <row r="194" spans="1:16" ht="60" hidden="1" x14ac:dyDescent="0.25">
      <c r="A194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6">ROUND(E194/D194*100,0)</f>
        <v>0</v>
      </c>
      <c r="P194">
        <f t="shared" si="5"/>
        <v>5.67</v>
      </c>
    </row>
    <row r="195" spans="1:16" ht="60" hidden="1" x14ac:dyDescent="0.25">
      <c r="A195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6"/>
        <v>0</v>
      </c>
      <c r="P195">
        <f t="shared" ref="P195:P258" si="7">IFERROR(ROUND(E195/L195,2), 0)</f>
        <v>0</v>
      </c>
    </row>
    <row r="196" spans="1:16" ht="45" hidden="1" x14ac:dyDescent="0.25">
      <c r="A196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6"/>
        <v>0</v>
      </c>
      <c r="P196">
        <f t="shared" si="7"/>
        <v>1</v>
      </c>
    </row>
    <row r="197" spans="1:16" ht="45" hidden="1" x14ac:dyDescent="0.25">
      <c r="A19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6"/>
        <v>0</v>
      </c>
      <c r="P197">
        <f t="shared" si="7"/>
        <v>0</v>
      </c>
    </row>
    <row r="198" spans="1:16" ht="45" hidden="1" x14ac:dyDescent="0.25">
      <c r="A198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6"/>
        <v>42</v>
      </c>
      <c r="P198">
        <f t="shared" si="7"/>
        <v>77.11</v>
      </c>
    </row>
    <row r="199" spans="1:16" ht="60" hidden="1" x14ac:dyDescent="0.25">
      <c r="A199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6"/>
        <v>10</v>
      </c>
      <c r="P199">
        <f t="shared" si="7"/>
        <v>32.75</v>
      </c>
    </row>
    <row r="200" spans="1:16" ht="60" hidden="1" x14ac:dyDescent="0.25">
      <c r="A200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6"/>
        <v>1</v>
      </c>
      <c r="P200">
        <f t="shared" si="7"/>
        <v>46.5</v>
      </c>
    </row>
    <row r="201" spans="1:16" ht="60" hidden="1" x14ac:dyDescent="0.25">
      <c r="A201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6"/>
        <v>0</v>
      </c>
      <c r="P201">
        <f t="shared" si="7"/>
        <v>0</v>
      </c>
    </row>
    <row r="202" spans="1:16" ht="45" hidden="1" x14ac:dyDescent="0.25">
      <c r="A202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6"/>
        <v>26</v>
      </c>
      <c r="P202">
        <f t="shared" si="7"/>
        <v>87.31</v>
      </c>
    </row>
    <row r="203" spans="1:16" ht="60" hidden="1" x14ac:dyDescent="0.25">
      <c r="A203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6"/>
        <v>58</v>
      </c>
      <c r="P203">
        <f t="shared" si="7"/>
        <v>54.29</v>
      </c>
    </row>
    <row r="204" spans="1:16" hidden="1" x14ac:dyDescent="0.25">
      <c r="A204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6"/>
        <v>0</v>
      </c>
      <c r="P204">
        <f t="shared" si="7"/>
        <v>0</v>
      </c>
    </row>
    <row r="205" spans="1:16" ht="60" hidden="1" x14ac:dyDescent="0.25">
      <c r="A205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6"/>
        <v>30</v>
      </c>
      <c r="P205">
        <f t="shared" si="7"/>
        <v>93.25</v>
      </c>
    </row>
    <row r="206" spans="1:16" ht="60" hidden="1" x14ac:dyDescent="0.25">
      <c r="A206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6"/>
        <v>51</v>
      </c>
      <c r="P206">
        <f t="shared" si="7"/>
        <v>117.68</v>
      </c>
    </row>
    <row r="207" spans="1:16" ht="45" hidden="1" x14ac:dyDescent="0.25">
      <c r="A20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6"/>
        <v>16</v>
      </c>
      <c r="P207">
        <f t="shared" si="7"/>
        <v>76.47</v>
      </c>
    </row>
    <row r="208" spans="1:16" ht="45" hidden="1" x14ac:dyDescent="0.25">
      <c r="A208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6"/>
        <v>0</v>
      </c>
      <c r="P208">
        <f t="shared" si="7"/>
        <v>0</v>
      </c>
    </row>
    <row r="209" spans="1:16" ht="45" hidden="1" x14ac:dyDescent="0.25">
      <c r="A209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6"/>
        <v>15</v>
      </c>
      <c r="P209">
        <f t="shared" si="7"/>
        <v>163.85</v>
      </c>
    </row>
    <row r="210" spans="1:16" ht="60" hidden="1" x14ac:dyDescent="0.25">
      <c r="A210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6"/>
        <v>0</v>
      </c>
      <c r="P210">
        <f t="shared" si="7"/>
        <v>0</v>
      </c>
    </row>
    <row r="211" spans="1:16" ht="60" hidden="1" x14ac:dyDescent="0.25">
      <c r="A211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6"/>
        <v>0</v>
      </c>
      <c r="P211">
        <f t="shared" si="7"/>
        <v>0</v>
      </c>
    </row>
    <row r="212" spans="1:16" ht="60" hidden="1" x14ac:dyDescent="0.25">
      <c r="A212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6"/>
        <v>25</v>
      </c>
      <c r="P212">
        <f t="shared" si="7"/>
        <v>91.82</v>
      </c>
    </row>
    <row r="213" spans="1:16" ht="60" hidden="1" x14ac:dyDescent="0.25">
      <c r="A213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6"/>
        <v>45</v>
      </c>
      <c r="P213">
        <f t="shared" si="7"/>
        <v>185.83</v>
      </c>
    </row>
    <row r="214" spans="1:16" ht="45" hidden="1" x14ac:dyDescent="0.25">
      <c r="A214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6"/>
        <v>0</v>
      </c>
      <c r="P214">
        <f t="shared" si="7"/>
        <v>1</v>
      </c>
    </row>
    <row r="215" spans="1:16" ht="45" hidden="1" x14ac:dyDescent="0.25">
      <c r="A215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6"/>
        <v>0</v>
      </c>
      <c r="P215">
        <f t="shared" si="7"/>
        <v>20</v>
      </c>
    </row>
    <row r="216" spans="1:16" ht="60" hidden="1" x14ac:dyDescent="0.25">
      <c r="A216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6"/>
        <v>0</v>
      </c>
      <c r="P216">
        <f t="shared" si="7"/>
        <v>1</v>
      </c>
    </row>
    <row r="217" spans="1:16" ht="60" hidden="1" x14ac:dyDescent="0.25">
      <c r="A21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6"/>
        <v>0</v>
      </c>
      <c r="P217">
        <f t="shared" si="7"/>
        <v>10</v>
      </c>
    </row>
    <row r="218" spans="1:16" ht="60" hidden="1" x14ac:dyDescent="0.25">
      <c r="A218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6"/>
        <v>56</v>
      </c>
      <c r="P218">
        <f t="shared" si="7"/>
        <v>331.54</v>
      </c>
    </row>
    <row r="219" spans="1:16" hidden="1" x14ac:dyDescent="0.25">
      <c r="A219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6"/>
        <v>12</v>
      </c>
      <c r="P219">
        <f t="shared" si="7"/>
        <v>314.29000000000002</v>
      </c>
    </row>
    <row r="220" spans="1:16" ht="60" hidden="1" x14ac:dyDescent="0.25">
      <c r="A220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6"/>
        <v>2</v>
      </c>
      <c r="P220">
        <f t="shared" si="7"/>
        <v>100</v>
      </c>
    </row>
    <row r="221" spans="1:16" ht="45" hidden="1" x14ac:dyDescent="0.25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6"/>
        <v>18</v>
      </c>
      <c r="P221">
        <f t="shared" si="7"/>
        <v>115.99</v>
      </c>
    </row>
    <row r="222" spans="1:16" ht="45" hidden="1" x14ac:dyDescent="0.25">
      <c r="A222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6"/>
        <v>1</v>
      </c>
      <c r="P222">
        <f t="shared" si="7"/>
        <v>120</v>
      </c>
    </row>
    <row r="223" spans="1:16" ht="30" hidden="1" x14ac:dyDescent="0.25">
      <c r="A223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6"/>
        <v>0</v>
      </c>
      <c r="P223">
        <f t="shared" si="7"/>
        <v>0</v>
      </c>
    </row>
    <row r="224" spans="1:16" ht="60" hidden="1" x14ac:dyDescent="0.25">
      <c r="A224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6"/>
        <v>13</v>
      </c>
      <c r="P224">
        <f t="shared" si="7"/>
        <v>65</v>
      </c>
    </row>
    <row r="225" spans="1:16" ht="60" hidden="1" x14ac:dyDescent="0.25">
      <c r="A225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6"/>
        <v>0</v>
      </c>
      <c r="P225">
        <f t="shared" si="7"/>
        <v>0</v>
      </c>
    </row>
    <row r="226" spans="1:16" ht="60" hidden="1" x14ac:dyDescent="0.25">
      <c r="A226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6"/>
        <v>0</v>
      </c>
      <c r="P226">
        <f t="shared" si="7"/>
        <v>0</v>
      </c>
    </row>
    <row r="227" spans="1:16" ht="45" hidden="1" x14ac:dyDescent="0.25">
      <c r="A22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6"/>
        <v>0</v>
      </c>
      <c r="P227">
        <f t="shared" si="7"/>
        <v>0</v>
      </c>
    </row>
    <row r="228" spans="1:16" ht="45" hidden="1" x14ac:dyDescent="0.25">
      <c r="A228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6"/>
        <v>1</v>
      </c>
      <c r="P228">
        <f t="shared" si="7"/>
        <v>125</v>
      </c>
    </row>
    <row r="229" spans="1:16" ht="45" hidden="1" x14ac:dyDescent="0.25">
      <c r="A229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6"/>
        <v>0</v>
      </c>
      <c r="P229">
        <f t="shared" si="7"/>
        <v>0</v>
      </c>
    </row>
    <row r="230" spans="1:16" ht="30" hidden="1" x14ac:dyDescent="0.25">
      <c r="A230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6"/>
        <v>0</v>
      </c>
      <c r="P230">
        <f t="shared" si="7"/>
        <v>0</v>
      </c>
    </row>
    <row r="231" spans="1:16" ht="60" hidden="1" x14ac:dyDescent="0.25">
      <c r="A231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6"/>
        <v>0</v>
      </c>
      <c r="P231">
        <f t="shared" si="7"/>
        <v>0</v>
      </c>
    </row>
    <row r="232" spans="1:16" ht="60" hidden="1" x14ac:dyDescent="0.25">
      <c r="A232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6"/>
        <v>0</v>
      </c>
      <c r="P232">
        <f t="shared" si="7"/>
        <v>30</v>
      </c>
    </row>
    <row r="233" spans="1:16" ht="60" hidden="1" x14ac:dyDescent="0.25">
      <c r="A233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6"/>
        <v>0</v>
      </c>
      <c r="P233">
        <f t="shared" si="7"/>
        <v>0</v>
      </c>
    </row>
    <row r="234" spans="1:16" ht="60" hidden="1" x14ac:dyDescent="0.25">
      <c r="A234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6"/>
        <v>3</v>
      </c>
      <c r="P234">
        <f t="shared" si="7"/>
        <v>15.71</v>
      </c>
    </row>
    <row r="235" spans="1:16" ht="45" hidden="1" x14ac:dyDescent="0.25">
      <c r="A235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6"/>
        <v>0</v>
      </c>
      <c r="P235">
        <f t="shared" si="7"/>
        <v>0</v>
      </c>
    </row>
    <row r="236" spans="1:16" ht="60" hidden="1" x14ac:dyDescent="0.25">
      <c r="A236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6"/>
        <v>40</v>
      </c>
      <c r="P236">
        <f t="shared" si="7"/>
        <v>80.2</v>
      </c>
    </row>
    <row r="237" spans="1:16" ht="45" hidden="1" x14ac:dyDescent="0.25">
      <c r="A23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6"/>
        <v>0</v>
      </c>
      <c r="P237">
        <f t="shared" si="7"/>
        <v>0</v>
      </c>
    </row>
    <row r="238" spans="1:16" ht="60" hidden="1" x14ac:dyDescent="0.25">
      <c r="A238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6"/>
        <v>0</v>
      </c>
      <c r="P238">
        <f t="shared" si="7"/>
        <v>0</v>
      </c>
    </row>
    <row r="239" spans="1:16" ht="30" hidden="1" x14ac:dyDescent="0.25">
      <c r="A239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6"/>
        <v>0</v>
      </c>
      <c r="P239">
        <f t="shared" si="7"/>
        <v>50</v>
      </c>
    </row>
    <row r="240" spans="1:16" ht="60" hidden="1" x14ac:dyDescent="0.25">
      <c r="A240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6"/>
        <v>0</v>
      </c>
      <c r="P240">
        <f t="shared" si="7"/>
        <v>0</v>
      </c>
    </row>
    <row r="241" spans="1:16" ht="45" hidden="1" x14ac:dyDescent="0.25">
      <c r="A241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6"/>
        <v>25</v>
      </c>
      <c r="P241">
        <f t="shared" si="7"/>
        <v>50</v>
      </c>
    </row>
    <row r="242" spans="1:16" ht="60" hidden="1" x14ac:dyDescent="0.25">
      <c r="A242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6"/>
        <v>108</v>
      </c>
      <c r="P242">
        <f t="shared" si="7"/>
        <v>117.85</v>
      </c>
    </row>
    <row r="243" spans="1:16" ht="60" hidden="1" x14ac:dyDescent="0.25">
      <c r="A243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6"/>
        <v>113</v>
      </c>
      <c r="P243">
        <f t="shared" si="7"/>
        <v>109.04</v>
      </c>
    </row>
    <row r="244" spans="1:16" ht="45" hidden="1" x14ac:dyDescent="0.25">
      <c r="A244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6"/>
        <v>113</v>
      </c>
      <c r="P244">
        <f t="shared" si="7"/>
        <v>73.02</v>
      </c>
    </row>
    <row r="245" spans="1:16" ht="45" hidden="1" x14ac:dyDescent="0.25">
      <c r="A245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6"/>
        <v>103</v>
      </c>
      <c r="P245">
        <f t="shared" si="7"/>
        <v>78.2</v>
      </c>
    </row>
    <row r="246" spans="1:16" ht="60" hidden="1" x14ac:dyDescent="0.25">
      <c r="A246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6"/>
        <v>114</v>
      </c>
      <c r="P246">
        <f t="shared" si="7"/>
        <v>47.4</v>
      </c>
    </row>
    <row r="247" spans="1:16" ht="60" hidden="1" x14ac:dyDescent="0.25">
      <c r="A24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6"/>
        <v>104</v>
      </c>
      <c r="P247">
        <f t="shared" si="7"/>
        <v>54.02</v>
      </c>
    </row>
    <row r="248" spans="1:16" ht="45" hidden="1" x14ac:dyDescent="0.25">
      <c r="A248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6"/>
        <v>305</v>
      </c>
      <c r="P248">
        <f t="shared" si="7"/>
        <v>68.489999999999995</v>
      </c>
    </row>
    <row r="249" spans="1:16" ht="60" hidden="1" x14ac:dyDescent="0.25">
      <c r="A249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6"/>
        <v>134</v>
      </c>
      <c r="P249">
        <f t="shared" si="7"/>
        <v>108.15</v>
      </c>
    </row>
    <row r="250" spans="1:16" ht="60" hidden="1" x14ac:dyDescent="0.25">
      <c r="A250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6"/>
        <v>101</v>
      </c>
      <c r="P250">
        <f t="shared" si="7"/>
        <v>589.95000000000005</v>
      </c>
    </row>
    <row r="251" spans="1:16" ht="60" hidden="1" x14ac:dyDescent="0.25">
      <c r="A251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6"/>
        <v>113</v>
      </c>
      <c r="P251">
        <f t="shared" si="7"/>
        <v>48.05</v>
      </c>
    </row>
    <row r="252" spans="1:16" ht="60" hidden="1" x14ac:dyDescent="0.25">
      <c r="A252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6"/>
        <v>106</v>
      </c>
      <c r="P252">
        <f t="shared" si="7"/>
        <v>72.48</v>
      </c>
    </row>
    <row r="253" spans="1:16" ht="45" hidden="1" x14ac:dyDescent="0.25">
      <c r="A253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6"/>
        <v>126</v>
      </c>
      <c r="P253">
        <f t="shared" si="7"/>
        <v>57.08</v>
      </c>
    </row>
    <row r="254" spans="1:16" ht="45" hidden="1" x14ac:dyDescent="0.25">
      <c r="A254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6"/>
        <v>185</v>
      </c>
      <c r="P254">
        <f t="shared" si="7"/>
        <v>85.44</v>
      </c>
    </row>
    <row r="255" spans="1:16" ht="60" hidden="1" x14ac:dyDescent="0.25">
      <c r="A255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6"/>
        <v>101</v>
      </c>
      <c r="P255">
        <f t="shared" si="7"/>
        <v>215.86</v>
      </c>
    </row>
    <row r="256" spans="1:16" ht="45" hidden="1" x14ac:dyDescent="0.25">
      <c r="A256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6"/>
        <v>117</v>
      </c>
      <c r="P256">
        <f t="shared" si="7"/>
        <v>89.39</v>
      </c>
    </row>
    <row r="257" spans="1:16" ht="30" hidden="1" x14ac:dyDescent="0.25">
      <c r="A25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6"/>
        <v>107</v>
      </c>
      <c r="P257">
        <f t="shared" si="7"/>
        <v>45.42</v>
      </c>
    </row>
    <row r="258" spans="1:16" ht="60" hidden="1" x14ac:dyDescent="0.25">
      <c r="A258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8">ROUND(E258/D258*100,0)</f>
        <v>139</v>
      </c>
      <c r="P258">
        <f t="shared" si="7"/>
        <v>65.760000000000005</v>
      </c>
    </row>
    <row r="259" spans="1:16" ht="60" hidden="1" x14ac:dyDescent="0.25">
      <c r="A259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8"/>
        <v>107</v>
      </c>
      <c r="P259">
        <f t="shared" ref="P259:P322" si="9">IFERROR(ROUND(E259/L259,2), 0)</f>
        <v>66.7</v>
      </c>
    </row>
    <row r="260" spans="1:16" ht="60" hidden="1" x14ac:dyDescent="0.25">
      <c r="A260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8"/>
        <v>191</v>
      </c>
      <c r="P260">
        <f t="shared" si="9"/>
        <v>83.35</v>
      </c>
    </row>
    <row r="261" spans="1:16" ht="60" hidden="1" x14ac:dyDescent="0.25">
      <c r="A261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8"/>
        <v>132</v>
      </c>
      <c r="P261">
        <f t="shared" si="9"/>
        <v>105.05</v>
      </c>
    </row>
    <row r="262" spans="1:16" ht="45" hidden="1" x14ac:dyDescent="0.25">
      <c r="A262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8"/>
        <v>106</v>
      </c>
      <c r="P262">
        <f t="shared" si="9"/>
        <v>120.91</v>
      </c>
    </row>
    <row r="263" spans="1:16" ht="45" hidden="1" x14ac:dyDescent="0.25">
      <c r="A263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8"/>
        <v>107</v>
      </c>
      <c r="P263">
        <f t="shared" si="9"/>
        <v>97.64</v>
      </c>
    </row>
    <row r="264" spans="1:16" ht="30" hidden="1" x14ac:dyDescent="0.25">
      <c r="A264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8"/>
        <v>240</v>
      </c>
      <c r="P264">
        <f t="shared" si="9"/>
        <v>41.38</v>
      </c>
    </row>
    <row r="265" spans="1:16" ht="60" hidden="1" x14ac:dyDescent="0.25">
      <c r="A265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8"/>
        <v>118</v>
      </c>
      <c r="P265">
        <f t="shared" si="9"/>
        <v>30.65</v>
      </c>
    </row>
    <row r="266" spans="1:16" ht="60" hidden="1" x14ac:dyDescent="0.25">
      <c r="A266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8"/>
        <v>118</v>
      </c>
      <c r="P266">
        <f t="shared" si="9"/>
        <v>64.95</v>
      </c>
    </row>
    <row r="267" spans="1:16" ht="60" hidden="1" x14ac:dyDescent="0.25">
      <c r="A26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8"/>
        <v>111</v>
      </c>
      <c r="P267">
        <f t="shared" si="9"/>
        <v>95.78</v>
      </c>
    </row>
    <row r="268" spans="1:16" ht="60" hidden="1" x14ac:dyDescent="0.25">
      <c r="A268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8"/>
        <v>146</v>
      </c>
      <c r="P268">
        <f t="shared" si="9"/>
        <v>40.42</v>
      </c>
    </row>
    <row r="269" spans="1:16" ht="45" hidden="1" x14ac:dyDescent="0.25">
      <c r="A269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8"/>
        <v>132</v>
      </c>
      <c r="P269">
        <f t="shared" si="9"/>
        <v>78.58</v>
      </c>
    </row>
    <row r="270" spans="1:16" ht="60" hidden="1" x14ac:dyDescent="0.25">
      <c r="A270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8"/>
        <v>111</v>
      </c>
      <c r="P270">
        <f t="shared" si="9"/>
        <v>50.18</v>
      </c>
    </row>
    <row r="271" spans="1:16" ht="60" hidden="1" x14ac:dyDescent="0.25">
      <c r="A271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8"/>
        <v>147</v>
      </c>
      <c r="P271">
        <f t="shared" si="9"/>
        <v>92.25</v>
      </c>
    </row>
    <row r="272" spans="1:16" ht="45" hidden="1" x14ac:dyDescent="0.25">
      <c r="A272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8"/>
        <v>153</v>
      </c>
      <c r="P272">
        <f t="shared" si="9"/>
        <v>57.54</v>
      </c>
    </row>
    <row r="273" spans="1:16" ht="60" hidden="1" x14ac:dyDescent="0.25">
      <c r="A273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8"/>
        <v>105</v>
      </c>
      <c r="P273">
        <f t="shared" si="9"/>
        <v>109.42</v>
      </c>
    </row>
    <row r="274" spans="1:16" ht="60" hidden="1" x14ac:dyDescent="0.25">
      <c r="A274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8"/>
        <v>177</v>
      </c>
      <c r="P274">
        <f t="shared" si="9"/>
        <v>81.89</v>
      </c>
    </row>
    <row r="275" spans="1:16" ht="60" hidden="1" x14ac:dyDescent="0.25">
      <c r="A275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8"/>
        <v>108</v>
      </c>
      <c r="P275">
        <f t="shared" si="9"/>
        <v>45.67</v>
      </c>
    </row>
    <row r="276" spans="1:16" ht="60" hidden="1" x14ac:dyDescent="0.25">
      <c r="A276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8"/>
        <v>156</v>
      </c>
      <c r="P276">
        <f t="shared" si="9"/>
        <v>55.22</v>
      </c>
    </row>
    <row r="277" spans="1:16" ht="45" hidden="1" x14ac:dyDescent="0.25">
      <c r="A27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8"/>
        <v>108</v>
      </c>
      <c r="P277">
        <f t="shared" si="9"/>
        <v>65.3</v>
      </c>
    </row>
    <row r="278" spans="1:16" ht="60" hidden="1" x14ac:dyDescent="0.25">
      <c r="A278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8"/>
        <v>148</v>
      </c>
      <c r="P278">
        <f t="shared" si="9"/>
        <v>95.23</v>
      </c>
    </row>
    <row r="279" spans="1:16" ht="60" hidden="1" x14ac:dyDescent="0.25">
      <c r="A279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8"/>
        <v>110</v>
      </c>
      <c r="P279">
        <f t="shared" si="9"/>
        <v>75.44</v>
      </c>
    </row>
    <row r="280" spans="1:16" ht="45" hidden="1" x14ac:dyDescent="0.25">
      <c r="A280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8"/>
        <v>150</v>
      </c>
      <c r="P280">
        <f t="shared" si="9"/>
        <v>97.82</v>
      </c>
    </row>
    <row r="281" spans="1:16" ht="60" hidden="1" x14ac:dyDescent="0.25">
      <c r="A281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8"/>
        <v>157</v>
      </c>
      <c r="P281">
        <f t="shared" si="9"/>
        <v>87.69</v>
      </c>
    </row>
    <row r="282" spans="1:16" ht="60" hidden="1" x14ac:dyDescent="0.25">
      <c r="A282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8"/>
        <v>156</v>
      </c>
      <c r="P282">
        <f t="shared" si="9"/>
        <v>54.75</v>
      </c>
    </row>
    <row r="283" spans="1:16" ht="60" hidden="1" x14ac:dyDescent="0.25">
      <c r="A283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8"/>
        <v>121</v>
      </c>
      <c r="P283">
        <f t="shared" si="9"/>
        <v>83.95</v>
      </c>
    </row>
    <row r="284" spans="1:16" ht="45" hidden="1" x14ac:dyDescent="0.25">
      <c r="A284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8"/>
        <v>101</v>
      </c>
      <c r="P284">
        <f t="shared" si="9"/>
        <v>254.39</v>
      </c>
    </row>
    <row r="285" spans="1:16" ht="30" hidden="1" x14ac:dyDescent="0.25">
      <c r="A285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8"/>
        <v>114</v>
      </c>
      <c r="P285">
        <f t="shared" si="9"/>
        <v>101.83</v>
      </c>
    </row>
    <row r="286" spans="1:16" ht="60" hidden="1" x14ac:dyDescent="0.25">
      <c r="A286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8"/>
        <v>105</v>
      </c>
      <c r="P286">
        <f t="shared" si="9"/>
        <v>55.07</v>
      </c>
    </row>
    <row r="287" spans="1:16" ht="45" hidden="1" x14ac:dyDescent="0.25">
      <c r="A28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8"/>
        <v>229</v>
      </c>
      <c r="P287">
        <f t="shared" si="9"/>
        <v>56.9</v>
      </c>
    </row>
    <row r="288" spans="1:16" ht="60" hidden="1" x14ac:dyDescent="0.25">
      <c r="A288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8"/>
        <v>109</v>
      </c>
      <c r="P288">
        <f t="shared" si="9"/>
        <v>121.28</v>
      </c>
    </row>
    <row r="289" spans="1:16" ht="30" hidden="1" x14ac:dyDescent="0.25">
      <c r="A289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8"/>
        <v>176</v>
      </c>
      <c r="P289">
        <f t="shared" si="9"/>
        <v>91.19</v>
      </c>
    </row>
    <row r="290" spans="1:16" ht="60" hidden="1" x14ac:dyDescent="0.25">
      <c r="A290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8"/>
        <v>103</v>
      </c>
      <c r="P290">
        <f t="shared" si="9"/>
        <v>115.45</v>
      </c>
    </row>
    <row r="291" spans="1:16" ht="60" hidden="1" x14ac:dyDescent="0.25">
      <c r="A291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8"/>
        <v>105</v>
      </c>
      <c r="P291">
        <f t="shared" si="9"/>
        <v>67.77</v>
      </c>
    </row>
    <row r="292" spans="1:16" ht="45" hidden="1" x14ac:dyDescent="0.25">
      <c r="A292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8"/>
        <v>107</v>
      </c>
      <c r="P292">
        <f t="shared" si="9"/>
        <v>28.58</v>
      </c>
    </row>
    <row r="293" spans="1:16" ht="45" hidden="1" x14ac:dyDescent="0.25">
      <c r="A293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8"/>
        <v>120</v>
      </c>
      <c r="P293">
        <f t="shared" si="9"/>
        <v>46.88</v>
      </c>
    </row>
    <row r="294" spans="1:16" ht="60" hidden="1" x14ac:dyDescent="0.25">
      <c r="A294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8"/>
        <v>102</v>
      </c>
      <c r="P294">
        <f t="shared" si="9"/>
        <v>154.41999999999999</v>
      </c>
    </row>
    <row r="295" spans="1:16" ht="60" hidden="1" x14ac:dyDescent="0.25">
      <c r="A295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8"/>
        <v>101</v>
      </c>
      <c r="P295">
        <f t="shared" si="9"/>
        <v>201.22</v>
      </c>
    </row>
    <row r="296" spans="1:16" ht="90" hidden="1" x14ac:dyDescent="0.25">
      <c r="A296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8"/>
        <v>100</v>
      </c>
      <c r="P296">
        <f t="shared" si="9"/>
        <v>100</v>
      </c>
    </row>
    <row r="297" spans="1:16" ht="60" hidden="1" x14ac:dyDescent="0.25">
      <c r="A29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8"/>
        <v>133</v>
      </c>
      <c r="P297">
        <f t="shared" si="9"/>
        <v>100.08</v>
      </c>
    </row>
    <row r="298" spans="1:16" ht="45" hidden="1" x14ac:dyDescent="0.25">
      <c r="A298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8"/>
        <v>119</v>
      </c>
      <c r="P298">
        <f t="shared" si="9"/>
        <v>230.09</v>
      </c>
    </row>
    <row r="299" spans="1:16" ht="60" hidden="1" x14ac:dyDescent="0.25">
      <c r="A299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8"/>
        <v>101</v>
      </c>
      <c r="P299">
        <f t="shared" si="9"/>
        <v>141.75</v>
      </c>
    </row>
    <row r="300" spans="1:16" ht="30" hidden="1" x14ac:dyDescent="0.25">
      <c r="A300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8"/>
        <v>109</v>
      </c>
      <c r="P300">
        <f t="shared" si="9"/>
        <v>56.34</v>
      </c>
    </row>
    <row r="301" spans="1:16" ht="60" hidden="1" x14ac:dyDescent="0.25">
      <c r="A301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8"/>
        <v>179</v>
      </c>
      <c r="P301">
        <f t="shared" si="9"/>
        <v>73.34</v>
      </c>
    </row>
    <row r="302" spans="1:16" ht="60" hidden="1" x14ac:dyDescent="0.25">
      <c r="A302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8"/>
        <v>102</v>
      </c>
      <c r="P302">
        <f t="shared" si="9"/>
        <v>85.34</v>
      </c>
    </row>
    <row r="303" spans="1:16" ht="45" hidden="1" x14ac:dyDescent="0.25">
      <c r="A303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8"/>
        <v>119</v>
      </c>
      <c r="P303">
        <f t="shared" si="9"/>
        <v>61.5</v>
      </c>
    </row>
    <row r="304" spans="1:16" ht="60" hidden="1" x14ac:dyDescent="0.25">
      <c r="A304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8"/>
        <v>100</v>
      </c>
      <c r="P304">
        <f t="shared" si="9"/>
        <v>93.02</v>
      </c>
    </row>
    <row r="305" spans="1:16" ht="45" hidden="1" x14ac:dyDescent="0.25">
      <c r="A305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8"/>
        <v>137</v>
      </c>
      <c r="P305">
        <f t="shared" si="9"/>
        <v>50.29</v>
      </c>
    </row>
    <row r="306" spans="1:16" ht="30" hidden="1" x14ac:dyDescent="0.25">
      <c r="A306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8"/>
        <v>232</v>
      </c>
      <c r="P306">
        <f t="shared" si="9"/>
        <v>106.43</v>
      </c>
    </row>
    <row r="307" spans="1:16" ht="45" hidden="1" x14ac:dyDescent="0.25">
      <c r="A30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8"/>
        <v>130</v>
      </c>
      <c r="P307">
        <f t="shared" si="9"/>
        <v>51.72</v>
      </c>
    </row>
    <row r="308" spans="1:16" ht="30" hidden="1" x14ac:dyDescent="0.25">
      <c r="A308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8"/>
        <v>293</v>
      </c>
      <c r="P308">
        <f t="shared" si="9"/>
        <v>36.61</v>
      </c>
    </row>
    <row r="309" spans="1:16" hidden="1" x14ac:dyDescent="0.25">
      <c r="A309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8"/>
        <v>111</v>
      </c>
      <c r="P309">
        <f t="shared" si="9"/>
        <v>42.52</v>
      </c>
    </row>
    <row r="310" spans="1:16" ht="60" hidden="1" x14ac:dyDescent="0.25">
      <c r="A310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8"/>
        <v>106</v>
      </c>
      <c r="P310">
        <f t="shared" si="9"/>
        <v>62.71</v>
      </c>
    </row>
    <row r="311" spans="1:16" ht="60" hidden="1" x14ac:dyDescent="0.25">
      <c r="A311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8"/>
        <v>119</v>
      </c>
      <c r="P311">
        <f t="shared" si="9"/>
        <v>89.96</v>
      </c>
    </row>
    <row r="312" spans="1:16" ht="45" hidden="1" x14ac:dyDescent="0.25">
      <c r="A312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8"/>
        <v>104</v>
      </c>
      <c r="P312">
        <f t="shared" si="9"/>
        <v>28.92</v>
      </c>
    </row>
    <row r="313" spans="1:16" ht="45" hidden="1" x14ac:dyDescent="0.25">
      <c r="A313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8"/>
        <v>104</v>
      </c>
      <c r="P313">
        <f t="shared" si="9"/>
        <v>138.80000000000001</v>
      </c>
    </row>
    <row r="314" spans="1:16" ht="60" hidden="1" x14ac:dyDescent="0.25">
      <c r="A314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8"/>
        <v>112</v>
      </c>
      <c r="P314">
        <f t="shared" si="9"/>
        <v>61.3</v>
      </c>
    </row>
    <row r="315" spans="1:16" ht="60" hidden="1" x14ac:dyDescent="0.25">
      <c r="A315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8"/>
        <v>105</v>
      </c>
      <c r="P315">
        <f t="shared" si="9"/>
        <v>80.2</v>
      </c>
    </row>
    <row r="316" spans="1:16" ht="60" hidden="1" x14ac:dyDescent="0.25">
      <c r="A316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8"/>
        <v>385</v>
      </c>
      <c r="P316">
        <f t="shared" si="9"/>
        <v>32.1</v>
      </c>
    </row>
    <row r="317" spans="1:16" ht="45" hidden="1" x14ac:dyDescent="0.25">
      <c r="A31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8"/>
        <v>101</v>
      </c>
      <c r="P317">
        <f t="shared" si="9"/>
        <v>200.89</v>
      </c>
    </row>
    <row r="318" spans="1:16" ht="45" hidden="1" x14ac:dyDescent="0.25">
      <c r="A318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8"/>
        <v>114</v>
      </c>
      <c r="P318">
        <f t="shared" si="9"/>
        <v>108.01</v>
      </c>
    </row>
    <row r="319" spans="1:16" ht="45" hidden="1" x14ac:dyDescent="0.25">
      <c r="A319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8"/>
        <v>101</v>
      </c>
      <c r="P319">
        <f t="shared" si="9"/>
        <v>95.7</v>
      </c>
    </row>
    <row r="320" spans="1:16" ht="45" hidden="1" x14ac:dyDescent="0.25">
      <c r="A320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8"/>
        <v>283</v>
      </c>
      <c r="P320">
        <f t="shared" si="9"/>
        <v>49.88</v>
      </c>
    </row>
    <row r="321" spans="1:16" ht="60" hidden="1" x14ac:dyDescent="0.25">
      <c r="A321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8"/>
        <v>113</v>
      </c>
      <c r="P321">
        <f t="shared" si="9"/>
        <v>110.47</v>
      </c>
    </row>
    <row r="322" spans="1:16" ht="60" hidden="1" x14ac:dyDescent="0.25">
      <c r="A322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0">ROUND(E322/D322*100,0)</f>
        <v>107</v>
      </c>
      <c r="P322">
        <f t="shared" si="9"/>
        <v>134.91</v>
      </c>
    </row>
    <row r="323" spans="1:16" ht="45" hidden="1" x14ac:dyDescent="0.25">
      <c r="A323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10"/>
        <v>103</v>
      </c>
      <c r="P323">
        <f t="shared" ref="P323:P386" si="11">IFERROR(ROUND(E323/L323,2), 0)</f>
        <v>106.62</v>
      </c>
    </row>
    <row r="324" spans="1:16" ht="45" hidden="1" x14ac:dyDescent="0.25">
      <c r="A324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0"/>
        <v>108</v>
      </c>
      <c r="P324">
        <f t="shared" si="11"/>
        <v>145.04</v>
      </c>
    </row>
    <row r="325" spans="1:16" ht="60" hidden="1" x14ac:dyDescent="0.25">
      <c r="A325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0"/>
        <v>123</v>
      </c>
      <c r="P325">
        <f t="shared" si="11"/>
        <v>114.59</v>
      </c>
    </row>
    <row r="326" spans="1:16" ht="45" hidden="1" x14ac:dyDescent="0.25">
      <c r="A326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0"/>
        <v>102</v>
      </c>
      <c r="P326">
        <f t="shared" si="11"/>
        <v>105.32</v>
      </c>
    </row>
    <row r="327" spans="1:16" ht="45" hidden="1" x14ac:dyDescent="0.25">
      <c r="A32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0"/>
        <v>104</v>
      </c>
      <c r="P327">
        <f t="shared" si="11"/>
        <v>70.92</v>
      </c>
    </row>
    <row r="328" spans="1:16" ht="45" hidden="1" x14ac:dyDescent="0.25">
      <c r="A328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0"/>
        <v>113</v>
      </c>
      <c r="P328">
        <f t="shared" si="11"/>
        <v>147.16999999999999</v>
      </c>
    </row>
    <row r="329" spans="1:16" ht="60" hidden="1" x14ac:dyDescent="0.25">
      <c r="A329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0"/>
        <v>136</v>
      </c>
      <c r="P329">
        <f t="shared" si="11"/>
        <v>160.47</v>
      </c>
    </row>
    <row r="330" spans="1:16" ht="45" hidden="1" x14ac:dyDescent="0.25">
      <c r="A330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0"/>
        <v>104</v>
      </c>
      <c r="P330">
        <f t="shared" si="11"/>
        <v>156.05000000000001</v>
      </c>
    </row>
    <row r="331" spans="1:16" ht="45" hidden="1" x14ac:dyDescent="0.25">
      <c r="A331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0"/>
        <v>106</v>
      </c>
      <c r="P331">
        <f t="shared" si="11"/>
        <v>63.17</v>
      </c>
    </row>
    <row r="332" spans="1:16" ht="60" hidden="1" x14ac:dyDescent="0.25">
      <c r="A332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0"/>
        <v>102</v>
      </c>
      <c r="P332">
        <f t="shared" si="11"/>
        <v>104.82</v>
      </c>
    </row>
    <row r="333" spans="1:16" ht="45" hidden="1" x14ac:dyDescent="0.25">
      <c r="A333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0"/>
        <v>107</v>
      </c>
      <c r="P333">
        <f t="shared" si="11"/>
        <v>97.36</v>
      </c>
    </row>
    <row r="334" spans="1:16" ht="60" hidden="1" x14ac:dyDescent="0.25">
      <c r="A334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0"/>
        <v>113</v>
      </c>
      <c r="P334">
        <f t="shared" si="11"/>
        <v>203.63</v>
      </c>
    </row>
    <row r="335" spans="1:16" ht="60" hidden="1" x14ac:dyDescent="0.25">
      <c r="A335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0"/>
        <v>125</v>
      </c>
      <c r="P335">
        <f t="shared" si="11"/>
        <v>188.31</v>
      </c>
    </row>
    <row r="336" spans="1:16" ht="60" hidden="1" x14ac:dyDescent="0.25">
      <c r="A336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0"/>
        <v>101</v>
      </c>
      <c r="P336">
        <f t="shared" si="11"/>
        <v>146.65</v>
      </c>
    </row>
    <row r="337" spans="1:16" ht="60" hidden="1" x14ac:dyDescent="0.25">
      <c r="A33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0"/>
        <v>103</v>
      </c>
      <c r="P337">
        <f t="shared" si="11"/>
        <v>109.19</v>
      </c>
    </row>
    <row r="338" spans="1:16" ht="45" hidden="1" x14ac:dyDescent="0.25">
      <c r="A338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0"/>
        <v>117</v>
      </c>
      <c r="P338">
        <f t="shared" si="11"/>
        <v>59.25</v>
      </c>
    </row>
    <row r="339" spans="1:16" ht="60" hidden="1" x14ac:dyDescent="0.25">
      <c r="A339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0"/>
        <v>101</v>
      </c>
      <c r="P339">
        <f t="shared" si="11"/>
        <v>97.9</v>
      </c>
    </row>
    <row r="340" spans="1:16" ht="60" hidden="1" x14ac:dyDescent="0.25">
      <c r="A340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0"/>
        <v>110</v>
      </c>
      <c r="P340">
        <f t="shared" si="11"/>
        <v>70</v>
      </c>
    </row>
    <row r="341" spans="1:16" ht="45" hidden="1" x14ac:dyDescent="0.25">
      <c r="A341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0"/>
        <v>108</v>
      </c>
      <c r="P341">
        <f t="shared" si="11"/>
        <v>72.87</v>
      </c>
    </row>
    <row r="342" spans="1:16" ht="45" hidden="1" x14ac:dyDescent="0.25">
      <c r="A342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0"/>
        <v>125</v>
      </c>
      <c r="P342">
        <f t="shared" si="11"/>
        <v>146.35</v>
      </c>
    </row>
    <row r="343" spans="1:16" ht="60" hidden="1" x14ac:dyDescent="0.25">
      <c r="A343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0"/>
        <v>107</v>
      </c>
      <c r="P343">
        <f t="shared" si="11"/>
        <v>67.91</v>
      </c>
    </row>
    <row r="344" spans="1:16" ht="30" hidden="1" x14ac:dyDescent="0.25">
      <c r="A344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0"/>
        <v>100</v>
      </c>
      <c r="P344">
        <f t="shared" si="11"/>
        <v>169.85</v>
      </c>
    </row>
    <row r="345" spans="1:16" ht="60" hidden="1" x14ac:dyDescent="0.25">
      <c r="A345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0"/>
        <v>102</v>
      </c>
      <c r="P345">
        <f t="shared" si="11"/>
        <v>58.41</v>
      </c>
    </row>
    <row r="346" spans="1:16" ht="60" hidden="1" x14ac:dyDescent="0.25">
      <c r="A346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0"/>
        <v>102</v>
      </c>
      <c r="P346">
        <f t="shared" si="11"/>
        <v>119.99</v>
      </c>
    </row>
    <row r="347" spans="1:16" ht="45" hidden="1" x14ac:dyDescent="0.25">
      <c r="A34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0"/>
        <v>123</v>
      </c>
      <c r="P347">
        <f t="shared" si="11"/>
        <v>99.86</v>
      </c>
    </row>
    <row r="348" spans="1:16" ht="60" hidden="1" x14ac:dyDescent="0.25">
      <c r="A348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0"/>
        <v>170</v>
      </c>
      <c r="P348">
        <f t="shared" si="11"/>
        <v>90.58</v>
      </c>
    </row>
    <row r="349" spans="1:16" ht="60" hidden="1" x14ac:dyDescent="0.25">
      <c r="A349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0"/>
        <v>112</v>
      </c>
      <c r="P349">
        <f t="shared" si="11"/>
        <v>117.77</v>
      </c>
    </row>
    <row r="350" spans="1:16" ht="60" hidden="1" x14ac:dyDescent="0.25">
      <c r="A350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0"/>
        <v>103</v>
      </c>
      <c r="P350">
        <f t="shared" si="11"/>
        <v>86.55</v>
      </c>
    </row>
    <row r="351" spans="1:16" ht="45" hidden="1" x14ac:dyDescent="0.25">
      <c r="A351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0"/>
        <v>107</v>
      </c>
      <c r="P351">
        <f t="shared" si="11"/>
        <v>71.900000000000006</v>
      </c>
    </row>
    <row r="352" spans="1:16" ht="45" hidden="1" x14ac:dyDescent="0.25">
      <c r="A352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0"/>
        <v>115</v>
      </c>
      <c r="P352">
        <f t="shared" si="11"/>
        <v>129.82</v>
      </c>
    </row>
    <row r="353" spans="1:16" ht="60" hidden="1" x14ac:dyDescent="0.25">
      <c r="A353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0"/>
        <v>127</v>
      </c>
      <c r="P353">
        <f t="shared" si="11"/>
        <v>44.91</v>
      </c>
    </row>
    <row r="354" spans="1:16" ht="60" hidden="1" x14ac:dyDescent="0.25">
      <c r="A354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0"/>
        <v>117</v>
      </c>
      <c r="P354">
        <f t="shared" si="11"/>
        <v>40.76</v>
      </c>
    </row>
    <row r="355" spans="1:16" ht="60" hidden="1" x14ac:dyDescent="0.25">
      <c r="A355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0"/>
        <v>109</v>
      </c>
      <c r="P355">
        <f t="shared" si="11"/>
        <v>103.52</v>
      </c>
    </row>
    <row r="356" spans="1:16" ht="60" hidden="1" x14ac:dyDescent="0.25">
      <c r="A356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0"/>
        <v>104</v>
      </c>
      <c r="P356">
        <f t="shared" si="11"/>
        <v>125.45</v>
      </c>
    </row>
    <row r="357" spans="1:16" ht="45" hidden="1" x14ac:dyDescent="0.25">
      <c r="A35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0"/>
        <v>116</v>
      </c>
      <c r="P357">
        <f t="shared" si="11"/>
        <v>246.61</v>
      </c>
    </row>
    <row r="358" spans="1:16" ht="45" hidden="1" x14ac:dyDescent="0.25">
      <c r="A358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0"/>
        <v>103</v>
      </c>
      <c r="P358">
        <f t="shared" si="11"/>
        <v>79.400000000000006</v>
      </c>
    </row>
    <row r="359" spans="1:16" ht="60" hidden="1" x14ac:dyDescent="0.25">
      <c r="A359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0"/>
        <v>174</v>
      </c>
      <c r="P359">
        <f t="shared" si="11"/>
        <v>86.14</v>
      </c>
    </row>
    <row r="360" spans="1:16" ht="45" hidden="1" x14ac:dyDescent="0.25">
      <c r="A360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0"/>
        <v>103</v>
      </c>
      <c r="P360">
        <f t="shared" si="11"/>
        <v>193.05</v>
      </c>
    </row>
    <row r="361" spans="1:16" ht="45" hidden="1" x14ac:dyDescent="0.25">
      <c r="A361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0"/>
        <v>105</v>
      </c>
      <c r="P361">
        <f t="shared" si="11"/>
        <v>84.02</v>
      </c>
    </row>
    <row r="362" spans="1:16" ht="60" hidden="1" x14ac:dyDescent="0.25">
      <c r="A362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0"/>
        <v>101</v>
      </c>
      <c r="P362">
        <f t="shared" si="11"/>
        <v>139.83000000000001</v>
      </c>
    </row>
    <row r="363" spans="1:16" ht="60" hidden="1" x14ac:dyDescent="0.25">
      <c r="A363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0"/>
        <v>111</v>
      </c>
      <c r="P363">
        <f t="shared" si="11"/>
        <v>109.82</v>
      </c>
    </row>
    <row r="364" spans="1:16" ht="60" hidden="1" x14ac:dyDescent="0.25">
      <c r="A364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0"/>
        <v>124</v>
      </c>
      <c r="P364">
        <f t="shared" si="11"/>
        <v>139.53</v>
      </c>
    </row>
    <row r="365" spans="1:16" ht="60" hidden="1" x14ac:dyDescent="0.25">
      <c r="A365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0"/>
        <v>101</v>
      </c>
      <c r="P365">
        <f t="shared" si="11"/>
        <v>347.85</v>
      </c>
    </row>
    <row r="366" spans="1:16" ht="60" hidden="1" x14ac:dyDescent="0.25">
      <c r="A366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0"/>
        <v>110</v>
      </c>
      <c r="P366">
        <f t="shared" si="11"/>
        <v>68.239999999999995</v>
      </c>
    </row>
    <row r="367" spans="1:16" ht="45" hidden="1" x14ac:dyDescent="0.25">
      <c r="A36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0"/>
        <v>104</v>
      </c>
      <c r="P367">
        <f t="shared" si="11"/>
        <v>239.94</v>
      </c>
    </row>
    <row r="368" spans="1:16" ht="45" hidden="1" x14ac:dyDescent="0.25">
      <c r="A368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0"/>
        <v>101</v>
      </c>
      <c r="P368">
        <f t="shared" si="11"/>
        <v>287.31</v>
      </c>
    </row>
    <row r="369" spans="1:16" ht="60" hidden="1" x14ac:dyDescent="0.25">
      <c r="A369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0"/>
        <v>103</v>
      </c>
      <c r="P369">
        <f t="shared" si="11"/>
        <v>86.85</v>
      </c>
    </row>
    <row r="370" spans="1:16" ht="60" hidden="1" x14ac:dyDescent="0.25">
      <c r="A370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0"/>
        <v>104</v>
      </c>
      <c r="P370">
        <f t="shared" si="11"/>
        <v>81.849999999999994</v>
      </c>
    </row>
    <row r="371" spans="1:16" ht="60" hidden="1" x14ac:dyDescent="0.25">
      <c r="A371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0"/>
        <v>110</v>
      </c>
      <c r="P371">
        <f t="shared" si="11"/>
        <v>42.87</v>
      </c>
    </row>
    <row r="372" spans="1:16" ht="60" hidden="1" x14ac:dyDescent="0.25">
      <c r="A372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0"/>
        <v>122</v>
      </c>
      <c r="P372">
        <f t="shared" si="11"/>
        <v>709.42</v>
      </c>
    </row>
    <row r="373" spans="1:16" ht="60" hidden="1" x14ac:dyDescent="0.25">
      <c r="A373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0"/>
        <v>114</v>
      </c>
      <c r="P373">
        <f t="shared" si="11"/>
        <v>161.26</v>
      </c>
    </row>
    <row r="374" spans="1:16" ht="30" hidden="1" x14ac:dyDescent="0.25">
      <c r="A374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0"/>
        <v>125</v>
      </c>
      <c r="P374">
        <f t="shared" si="11"/>
        <v>41.78</v>
      </c>
    </row>
    <row r="375" spans="1:16" ht="45" hidden="1" x14ac:dyDescent="0.25">
      <c r="A375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0"/>
        <v>107</v>
      </c>
      <c r="P375">
        <f t="shared" si="11"/>
        <v>89.89</v>
      </c>
    </row>
    <row r="376" spans="1:16" ht="60" hidden="1" x14ac:dyDescent="0.25">
      <c r="A376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0"/>
        <v>131</v>
      </c>
      <c r="P376">
        <f t="shared" si="11"/>
        <v>45.05</v>
      </c>
    </row>
    <row r="377" spans="1:16" ht="60" hidden="1" x14ac:dyDescent="0.25">
      <c r="A37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0"/>
        <v>120</v>
      </c>
      <c r="P377">
        <f t="shared" si="11"/>
        <v>42.86</v>
      </c>
    </row>
    <row r="378" spans="1:16" ht="60" hidden="1" x14ac:dyDescent="0.25">
      <c r="A378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0"/>
        <v>106</v>
      </c>
      <c r="P378">
        <f t="shared" si="11"/>
        <v>54.08</v>
      </c>
    </row>
    <row r="379" spans="1:16" ht="45" hidden="1" x14ac:dyDescent="0.25">
      <c r="A379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0"/>
        <v>114</v>
      </c>
      <c r="P379">
        <f t="shared" si="11"/>
        <v>103.22</v>
      </c>
    </row>
    <row r="380" spans="1:16" ht="60" hidden="1" x14ac:dyDescent="0.25">
      <c r="A380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0"/>
        <v>112</v>
      </c>
      <c r="P380">
        <f t="shared" si="11"/>
        <v>40.4</v>
      </c>
    </row>
    <row r="381" spans="1:16" ht="60" hidden="1" x14ac:dyDescent="0.25">
      <c r="A381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0"/>
        <v>116</v>
      </c>
      <c r="P381">
        <f t="shared" si="11"/>
        <v>116.86</v>
      </c>
    </row>
    <row r="382" spans="1:16" ht="60" hidden="1" x14ac:dyDescent="0.25">
      <c r="A382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0"/>
        <v>142</v>
      </c>
      <c r="P382">
        <f t="shared" si="11"/>
        <v>115.51</v>
      </c>
    </row>
    <row r="383" spans="1:16" ht="45" hidden="1" x14ac:dyDescent="0.25">
      <c r="A383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0"/>
        <v>105</v>
      </c>
      <c r="P383">
        <f t="shared" si="11"/>
        <v>104.31</v>
      </c>
    </row>
    <row r="384" spans="1:16" ht="60" hidden="1" x14ac:dyDescent="0.25">
      <c r="A384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0"/>
        <v>256</v>
      </c>
      <c r="P384">
        <f t="shared" si="11"/>
        <v>69.77</v>
      </c>
    </row>
    <row r="385" spans="1:16" ht="60" hidden="1" x14ac:dyDescent="0.25">
      <c r="A385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0"/>
        <v>207</v>
      </c>
      <c r="P385">
        <f t="shared" si="11"/>
        <v>43.02</v>
      </c>
    </row>
    <row r="386" spans="1:16" ht="60" hidden="1" x14ac:dyDescent="0.25">
      <c r="A386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2">ROUND(E386/D386*100,0)</f>
        <v>112</v>
      </c>
      <c r="P386">
        <f t="shared" si="11"/>
        <v>58.54</v>
      </c>
    </row>
    <row r="387" spans="1:16" ht="60" hidden="1" x14ac:dyDescent="0.25">
      <c r="A38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12"/>
        <v>106</v>
      </c>
      <c r="P387">
        <f t="shared" ref="P387:P450" si="13">IFERROR(ROUND(E387/L387,2), 0)</f>
        <v>111.8</v>
      </c>
    </row>
    <row r="388" spans="1:16" ht="60" hidden="1" x14ac:dyDescent="0.25">
      <c r="A388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2"/>
        <v>100</v>
      </c>
      <c r="P388">
        <f t="shared" si="13"/>
        <v>46.23</v>
      </c>
    </row>
    <row r="389" spans="1:16" ht="60" hidden="1" x14ac:dyDescent="0.25">
      <c r="A389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2"/>
        <v>214</v>
      </c>
      <c r="P389">
        <f t="shared" si="13"/>
        <v>144.69</v>
      </c>
    </row>
    <row r="390" spans="1:16" ht="45" hidden="1" x14ac:dyDescent="0.25">
      <c r="A390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2"/>
        <v>126</v>
      </c>
      <c r="P390">
        <f t="shared" si="13"/>
        <v>88.85</v>
      </c>
    </row>
    <row r="391" spans="1:16" ht="60" hidden="1" x14ac:dyDescent="0.25">
      <c r="A391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2"/>
        <v>182</v>
      </c>
      <c r="P391">
        <f t="shared" si="13"/>
        <v>81.75</v>
      </c>
    </row>
    <row r="392" spans="1:16" ht="45" hidden="1" x14ac:dyDescent="0.25">
      <c r="A392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2"/>
        <v>100</v>
      </c>
      <c r="P392">
        <f t="shared" si="13"/>
        <v>71.430000000000007</v>
      </c>
    </row>
    <row r="393" spans="1:16" ht="45" hidden="1" x14ac:dyDescent="0.25">
      <c r="A393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2"/>
        <v>101</v>
      </c>
      <c r="P393">
        <f t="shared" si="13"/>
        <v>104.26</v>
      </c>
    </row>
    <row r="394" spans="1:16" ht="60" hidden="1" x14ac:dyDescent="0.25">
      <c r="A394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2"/>
        <v>101</v>
      </c>
      <c r="P394">
        <f t="shared" si="13"/>
        <v>90.62</v>
      </c>
    </row>
    <row r="395" spans="1:16" ht="45" hidden="1" x14ac:dyDescent="0.25">
      <c r="A395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2"/>
        <v>110</v>
      </c>
      <c r="P395">
        <f t="shared" si="13"/>
        <v>157.33000000000001</v>
      </c>
    </row>
    <row r="396" spans="1:16" ht="60" hidden="1" x14ac:dyDescent="0.25">
      <c r="A396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2"/>
        <v>112</v>
      </c>
      <c r="P396">
        <f t="shared" si="13"/>
        <v>105.18</v>
      </c>
    </row>
    <row r="397" spans="1:16" ht="45" hidden="1" x14ac:dyDescent="0.25">
      <c r="A39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2"/>
        <v>108</v>
      </c>
      <c r="P397">
        <f t="shared" si="13"/>
        <v>58.72</v>
      </c>
    </row>
    <row r="398" spans="1:16" ht="45" hidden="1" x14ac:dyDescent="0.25">
      <c r="A398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2"/>
        <v>107</v>
      </c>
      <c r="P398">
        <f t="shared" si="13"/>
        <v>81.63</v>
      </c>
    </row>
    <row r="399" spans="1:16" ht="60" hidden="1" x14ac:dyDescent="0.25">
      <c r="A399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2"/>
        <v>104</v>
      </c>
      <c r="P399">
        <f t="shared" si="13"/>
        <v>56.46</v>
      </c>
    </row>
    <row r="400" spans="1:16" ht="45" hidden="1" x14ac:dyDescent="0.25">
      <c r="A400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2"/>
        <v>125</v>
      </c>
      <c r="P400">
        <f t="shared" si="13"/>
        <v>140.1</v>
      </c>
    </row>
    <row r="401" spans="1:16" ht="60" hidden="1" x14ac:dyDescent="0.25">
      <c r="A401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2"/>
        <v>107</v>
      </c>
      <c r="P401">
        <f t="shared" si="13"/>
        <v>224.85</v>
      </c>
    </row>
    <row r="402" spans="1:16" ht="45" hidden="1" x14ac:dyDescent="0.25">
      <c r="A402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2"/>
        <v>112</v>
      </c>
      <c r="P402">
        <f t="shared" si="13"/>
        <v>181.13</v>
      </c>
    </row>
    <row r="403" spans="1:16" ht="60" hidden="1" x14ac:dyDescent="0.25">
      <c r="A403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2"/>
        <v>104</v>
      </c>
      <c r="P403">
        <f t="shared" si="13"/>
        <v>711.04</v>
      </c>
    </row>
    <row r="404" spans="1:16" ht="60" hidden="1" x14ac:dyDescent="0.25">
      <c r="A404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2"/>
        <v>142</v>
      </c>
      <c r="P404">
        <f t="shared" si="13"/>
        <v>65.88</v>
      </c>
    </row>
    <row r="405" spans="1:16" ht="45" hidden="1" x14ac:dyDescent="0.25">
      <c r="A405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2"/>
        <v>105</v>
      </c>
      <c r="P405">
        <f t="shared" si="13"/>
        <v>75.19</v>
      </c>
    </row>
    <row r="406" spans="1:16" ht="45" hidden="1" x14ac:dyDescent="0.25">
      <c r="A406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2"/>
        <v>103</v>
      </c>
      <c r="P406">
        <f t="shared" si="13"/>
        <v>133.13999999999999</v>
      </c>
    </row>
    <row r="407" spans="1:16" ht="45" hidden="1" x14ac:dyDescent="0.25">
      <c r="A40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2"/>
        <v>108</v>
      </c>
      <c r="P407">
        <f t="shared" si="13"/>
        <v>55.2</v>
      </c>
    </row>
    <row r="408" spans="1:16" ht="60" hidden="1" x14ac:dyDescent="0.25">
      <c r="A408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2"/>
        <v>108</v>
      </c>
      <c r="P408">
        <f t="shared" si="13"/>
        <v>86.16</v>
      </c>
    </row>
    <row r="409" spans="1:16" ht="45" hidden="1" x14ac:dyDescent="0.25">
      <c r="A409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2"/>
        <v>102</v>
      </c>
      <c r="P409">
        <f t="shared" si="13"/>
        <v>92.32</v>
      </c>
    </row>
    <row r="410" spans="1:16" ht="45" hidden="1" x14ac:dyDescent="0.25">
      <c r="A410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2"/>
        <v>101</v>
      </c>
      <c r="P410">
        <f t="shared" si="13"/>
        <v>160.16</v>
      </c>
    </row>
    <row r="411" spans="1:16" ht="45" hidden="1" x14ac:dyDescent="0.25">
      <c r="A411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2"/>
        <v>137</v>
      </c>
      <c r="P411">
        <f t="shared" si="13"/>
        <v>45.6</v>
      </c>
    </row>
    <row r="412" spans="1:16" ht="45" hidden="1" x14ac:dyDescent="0.25">
      <c r="A412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2"/>
        <v>128</v>
      </c>
      <c r="P412">
        <f t="shared" si="13"/>
        <v>183.29</v>
      </c>
    </row>
    <row r="413" spans="1:16" ht="60" hidden="1" x14ac:dyDescent="0.25">
      <c r="A413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2"/>
        <v>101</v>
      </c>
      <c r="P413">
        <f t="shared" si="13"/>
        <v>125.79</v>
      </c>
    </row>
    <row r="414" spans="1:16" ht="60" hidden="1" x14ac:dyDescent="0.25">
      <c r="A414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2"/>
        <v>127</v>
      </c>
      <c r="P414">
        <f t="shared" si="13"/>
        <v>57.65</v>
      </c>
    </row>
    <row r="415" spans="1:16" ht="45" hidden="1" x14ac:dyDescent="0.25">
      <c r="A415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2"/>
        <v>105</v>
      </c>
      <c r="P415">
        <f t="shared" si="13"/>
        <v>78.66</v>
      </c>
    </row>
    <row r="416" spans="1:16" ht="60" hidden="1" x14ac:dyDescent="0.25">
      <c r="A416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2"/>
        <v>103</v>
      </c>
      <c r="P416">
        <f t="shared" si="13"/>
        <v>91.48</v>
      </c>
    </row>
    <row r="417" spans="1:16" ht="60" hidden="1" x14ac:dyDescent="0.25">
      <c r="A41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2"/>
        <v>102</v>
      </c>
      <c r="P417">
        <f t="shared" si="13"/>
        <v>68.099999999999994</v>
      </c>
    </row>
    <row r="418" spans="1:16" ht="45" hidden="1" x14ac:dyDescent="0.25">
      <c r="A418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2"/>
        <v>120</v>
      </c>
      <c r="P418">
        <f t="shared" si="13"/>
        <v>48.09</v>
      </c>
    </row>
    <row r="419" spans="1:16" ht="60" hidden="1" x14ac:dyDescent="0.25">
      <c r="A419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2"/>
        <v>100</v>
      </c>
      <c r="P419">
        <f t="shared" si="13"/>
        <v>202.42</v>
      </c>
    </row>
    <row r="420" spans="1:16" ht="60" hidden="1" x14ac:dyDescent="0.25">
      <c r="A420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2"/>
        <v>101</v>
      </c>
      <c r="P420">
        <f t="shared" si="13"/>
        <v>216.75</v>
      </c>
    </row>
    <row r="421" spans="1:16" ht="45" hidden="1" x14ac:dyDescent="0.25">
      <c r="A421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2"/>
        <v>100</v>
      </c>
      <c r="P421">
        <f t="shared" si="13"/>
        <v>110.07</v>
      </c>
    </row>
    <row r="422" spans="1:16" ht="60" hidden="1" x14ac:dyDescent="0.25">
      <c r="A422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2"/>
        <v>0</v>
      </c>
      <c r="P422">
        <f t="shared" si="13"/>
        <v>4.83</v>
      </c>
    </row>
    <row r="423" spans="1:16" ht="60" hidden="1" x14ac:dyDescent="0.25">
      <c r="A423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2"/>
        <v>2</v>
      </c>
      <c r="P423">
        <f t="shared" si="13"/>
        <v>50.17</v>
      </c>
    </row>
    <row r="424" spans="1:16" ht="60" hidden="1" x14ac:dyDescent="0.25">
      <c r="A424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2"/>
        <v>1</v>
      </c>
      <c r="P424">
        <f t="shared" si="13"/>
        <v>35.83</v>
      </c>
    </row>
    <row r="425" spans="1:16" ht="45" hidden="1" x14ac:dyDescent="0.25">
      <c r="A425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2"/>
        <v>1</v>
      </c>
      <c r="P425">
        <f t="shared" si="13"/>
        <v>11.77</v>
      </c>
    </row>
    <row r="426" spans="1:16" ht="45" hidden="1" x14ac:dyDescent="0.25">
      <c r="A426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2"/>
        <v>7</v>
      </c>
      <c r="P426">
        <f t="shared" si="13"/>
        <v>40.78</v>
      </c>
    </row>
    <row r="427" spans="1:16" ht="60" hidden="1" x14ac:dyDescent="0.25">
      <c r="A42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2"/>
        <v>0</v>
      </c>
      <c r="P427">
        <f t="shared" si="13"/>
        <v>3</v>
      </c>
    </row>
    <row r="428" spans="1:16" ht="60" hidden="1" x14ac:dyDescent="0.25">
      <c r="A428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2"/>
        <v>1</v>
      </c>
      <c r="P428">
        <f t="shared" si="13"/>
        <v>16.63</v>
      </c>
    </row>
    <row r="429" spans="1:16" ht="60" hidden="1" x14ac:dyDescent="0.25">
      <c r="A429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2"/>
        <v>0</v>
      </c>
      <c r="P429">
        <f t="shared" si="13"/>
        <v>0</v>
      </c>
    </row>
    <row r="430" spans="1:16" ht="30" hidden="1" x14ac:dyDescent="0.25">
      <c r="A430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2"/>
        <v>6</v>
      </c>
      <c r="P430">
        <f t="shared" si="13"/>
        <v>52</v>
      </c>
    </row>
    <row r="431" spans="1:16" ht="60" hidden="1" x14ac:dyDescent="0.25">
      <c r="A431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2"/>
        <v>0</v>
      </c>
      <c r="P431">
        <f t="shared" si="13"/>
        <v>0</v>
      </c>
    </row>
    <row r="432" spans="1:16" ht="45" hidden="1" x14ac:dyDescent="0.25">
      <c r="A432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2"/>
        <v>2</v>
      </c>
      <c r="P432">
        <f t="shared" si="13"/>
        <v>4.8</v>
      </c>
    </row>
    <row r="433" spans="1:16" ht="45" hidden="1" x14ac:dyDescent="0.25">
      <c r="A433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2"/>
        <v>14</v>
      </c>
      <c r="P433">
        <f t="shared" si="13"/>
        <v>51.88</v>
      </c>
    </row>
    <row r="434" spans="1:16" ht="60" hidden="1" x14ac:dyDescent="0.25">
      <c r="A434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2"/>
        <v>10</v>
      </c>
      <c r="P434">
        <f t="shared" si="13"/>
        <v>71.25</v>
      </c>
    </row>
    <row r="435" spans="1:16" ht="60" hidden="1" x14ac:dyDescent="0.25">
      <c r="A435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2"/>
        <v>0</v>
      </c>
      <c r="P435">
        <f t="shared" si="13"/>
        <v>0</v>
      </c>
    </row>
    <row r="436" spans="1:16" ht="60" hidden="1" x14ac:dyDescent="0.25">
      <c r="A436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2"/>
        <v>5</v>
      </c>
      <c r="P436">
        <f t="shared" si="13"/>
        <v>62.5</v>
      </c>
    </row>
    <row r="437" spans="1:16" ht="60" hidden="1" x14ac:dyDescent="0.25">
      <c r="A43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2"/>
        <v>0</v>
      </c>
      <c r="P437">
        <f t="shared" si="13"/>
        <v>1</v>
      </c>
    </row>
    <row r="438" spans="1:16" ht="45" hidden="1" x14ac:dyDescent="0.25">
      <c r="A438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2"/>
        <v>0</v>
      </c>
      <c r="P438">
        <f t="shared" si="13"/>
        <v>0</v>
      </c>
    </row>
    <row r="439" spans="1:16" ht="45" hidden="1" x14ac:dyDescent="0.25">
      <c r="A439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2"/>
        <v>0</v>
      </c>
      <c r="P439">
        <f t="shared" si="13"/>
        <v>0</v>
      </c>
    </row>
    <row r="440" spans="1:16" ht="45" hidden="1" x14ac:dyDescent="0.25">
      <c r="A440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2"/>
        <v>9</v>
      </c>
      <c r="P440">
        <f t="shared" si="13"/>
        <v>170.55</v>
      </c>
    </row>
    <row r="441" spans="1:16" ht="60" hidden="1" x14ac:dyDescent="0.25">
      <c r="A441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2"/>
        <v>0</v>
      </c>
      <c r="P441">
        <f t="shared" si="13"/>
        <v>0</v>
      </c>
    </row>
    <row r="442" spans="1:16" ht="45" hidden="1" x14ac:dyDescent="0.25">
      <c r="A442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2"/>
        <v>0</v>
      </c>
      <c r="P442">
        <f t="shared" si="13"/>
        <v>5</v>
      </c>
    </row>
    <row r="443" spans="1:16" ht="60" hidden="1" x14ac:dyDescent="0.25">
      <c r="A443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2"/>
        <v>0</v>
      </c>
      <c r="P443">
        <f t="shared" si="13"/>
        <v>0</v>
      </c>
    </row>
    <row r="444" spans="1:16" hidden="1" x14ac:dyDescent="0.25">
      <c r="A444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2"/>
        <v>39</v>
      </c>
      <c r="P444">
        <f t="shared" si="13"/>
        <v>393.59</v>
      </c>
    </row>
    <row r="445" spans="1:16" ht="45" hidden="1" x14ac:dyDescent="0.25">
      <c r="A445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2"/>
        <v>0</v>
      </c>
      <c r="P445">
        <f t="shared" si="13"/>
        <v>5</v>
      </c>
    </row>
    <row r="446" spans="1:16" ht="45" hidden="1" x14ac:dyDescent="0.25">
      <c r="A446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2"/>
        <v>5</v>
      </c>
      <c r="P446">
        <f t="shared" si="13"/>
        <v>50</v>
      </c>
    </row>
    <row r="447" spans="1:16" ht="45" hidden="1" x14ac:dyDescent="0.25">
      <c r="A44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2"/>
        <v>0</v>
      </c>
      <c r="P447">
        <f t="shared" si="13"/>
        <v>1</v>
      </c>
    </row>
    <row r="448" spans="1:16" ht="60" hidden="1" x14ac:dyDescent="0.25">
      <c r="A448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2"/>
        <v>7</v>
      </c>
      <c r="P448">
        <f t="shared" si="13"/>
        <v>47.88</v>
      </c>
    </row>
    <row r="449" spans="1:16" ht="60" hidden="1" x14ac:dyDescent="0.25">
      <c r="A449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2"/>
        <v>0</v>
      </c>
      <c r="P449">
        <f t="shared" si="13"/>
        <v>5</v>
      </c>
    </row>
    <row r="450" spans="1:16" ht="60" hidden="1" x14ac:dyDescent="0.25">
      <c r="A450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14">ROUND(E450/D450*100,0)</f>
        <v>3</v>
      </c>
      <c r="P450">
        <f t="shared" si="13"/>
        <v>20.5</v>
      </c>
    </row>
    <row r="451" spans="1:16" ht="60" hidden="1" x14ac:dyDescent="0.25">
      <c r="A451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14"/>
        <v>2</v>
      </c>
      <c r="P451">
        <f t="shared" ref="P451:P514" si="15">IFERROR(ROUND(E451/L451,2), 0)</f>
        <v>9</v>
      </c>
    </row>
    <row r="452" spans="1:16" ht="60" hidden="1" x14ac:dyDescent="0.25">
      <c r="A452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14"/>
        <v>1</v>
      </c>
      <c r="P452">
        <f t="shared" si="15"/>
        <v>56.57</v>
      </c>
    </row>
    <row r="453" spans="1:16" ht="60" hidden="1" x14ac:dyDescent="0.25">
      <c r="A453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14"/>
        <v>0</v>
      </c>
      <c r="P453">
        <f t="shared" si="15"/>
        <v>0</v>
      </c>
    </row>
    <row r="454" spans="1:16" ht="45" hidden="1" x14ac:dyDescent="0.25">
      <c r="A454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14"/>
        <v>64</v>
      </c>
      <c r="P454">
        <f t="shared" si="15"/>
        <v>40</v>
      </c>
    </row>
    <row r="455" spans="1:16" ht="60" hidden="1" x14ac:dyDescent="0.25">
      <c r="A455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14"/>
        <v>0</v>
      </c>
      <c r="P455">
        <f t="shared" si="15"/>
        <v>13</v>
      </c>
    </row>
    <row r="456" spans="1:16" ht="45" hidden="1" x14ac:dyDescent="0.25">
      <c r="A456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14"/>
        <v>1</v>
      </c>
      <c r="P456">
        <f t="shared" si="15"/>
        <v>16.399999999999999</v>
      </c>
    </row>
    <row r="457" spans="1:16" ht="60" hidden="1" x14ac:dyDescent="0.25">
      <c r="A45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14"/>
        <v>0</v>
      </c>
      <c r="P457">
        <f t="shared" si="15"/>
        <v>22.5</v>
      </c>
    </row>
    <row r="458" spans="1:16" ht="60" hidden="1" x14ac:dyDescent="0.25">
      <c r="A458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14"/>
        <v>1</v>
      </c>
      <c r="P458">
        <f t="shared" si="15"/>
        <v>20.329999999999998</v>
      </c>
    </row>
    <row r="459" spans="1:16" ht="60" hidden="1" x14ac:dyDescent="0.25">
      <c r="A459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14"/>
        <v>0</v>
      </c>
      <c r="P459">
        <f t="shared" si="15"/>
        <v>0</v>
      </c>
    </row>
    <row r="460" spans="1:16" ht="45" hidden="1" x14ac:dyDescent="0.25">
      <c r="A460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14"/>
        <v>8</v>
      </c>
      <c r="P460">
        <f t="shared" si="15"/>
        <v>16.760000000000002</v>
      </c>
    </row>
    <row r="461" spans="1:16" ht="60" hidden="1" x14ac:dyDescent="0.25">
      <c r="A461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14"/>
        <v>0</v>
      </c>
      <c r="P461">
        <f t="shared" si="15"/>
        <v>25</v>
      </c>
    </row>
    <row r="462" spans="1:16" ht="30" hidden="1" x14ac:dyDescent="0.25">
      <c r="A462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14"/>
        <v>0</v>
      </c>
      <c r="P462">
        <f t="shared" si="15"/>
        <v>12.5</v>
      </c>
    </row>
    <row r="463" spans="1:16" ht="60" hidden="1" x14ac:dyDescent="0.25">
      <c r="A463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14"/>
        <v>0</v>
      </c>
      <c r="P463">
        <f t="shared" si="15"/>
        <v>0</v>
      </c>
    </row>
    <row r="464" spans="1:16" ht="60" hidden="1" x14ac:dyDescent="0.25">
      <c r="A464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14"/>
        <v>0</v>
      </c>
      <c r="P464">
        <f t="shared" si="15"/>
        <v>0</v>
      </c>
    </row>
    <row r="465" spans="1:16" ht="45" hidden="1" x14ac:dyDescent="0.25">
      <c r="A465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14"/>
        <v>2</v>
      </c>
      <c r="P465">
        <f t="shared" si="15"/>
        <v>113.64</v>
      </c>
    </row>
    <row r="466" spans="1:16" ht="45" hidden="1" x14ac:dyDescent="0.25">
      <c r="A466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14"/>
        <v>0</v>
      </c>
      <c r="P466">
        <f t="shared" si="15"/>
        <v>1</v>
      </c>
    </row>
    <row r="467" spans="1:16" ht="30" hidden="1" x14ac:dyDescent="0.25">
      <c r="A46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14"/>
        <v>27</v>
      </c>
      <c r="P467">
        <f t="shared" si="15"/>
        <v>17.25</v>
      </c>
    </row>
    <row r="468" spans="1:16" ht="45" hidden="1" x14ac:dyDescent="0.25">
      <c r="A468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14"/>
        <v>1</v>
      </c>
      <c r="P468">
        <f t="shared" si="15"/>
        <v>15.2</v>
      </c>
    </row>
    <row r="469" spans="1:16" ht="60" hidden="1" x14ac:dyDescent="0.25">
      <c r="A469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14"/>
        <v>22</v>
      </c>
      <c r="P469">
        <f t="shared" si="15"/>
        <v>110.64</v>
      </c>
    </row>
    <row r="470" spans="1:16" ht="60" hidden="1" x14ac:dyDescent="0.25">
      <c r="A470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14"/>
        <v>0</v>
      </c>
      <c r="P470">
        <f t="shared" si="15"/>
        <v>0</v>
      </c>
    </row>
    <row r="471" spans="1:16" ht="30" hidden="1" x14ac:dyDescent="0.25">
      <c r="A471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14"/>
        <v>0</v>
      </c>
      <c r="P471">
        <f t="shared" si="15"/>
        <v>0</v>
      </c>
    </row>
    <row r="472" spans="1:16" ht="60" hidden="1" x14ac:dyDescent="0.25">
      <c r="A472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14"/>
        <v>1</v>
      </c>
      <c r="P472">
        <f t="shared" si="15"/>
        <v>25.5</v>
      </c>
    </row>
    <row r="473" spans="1:16" ht="60" hidden="1" x14ac:dyDescent="0.25">
      <c r="A473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14"/>
        <v>12</v>
      </c>
      <c r="P473">
        <f t="shared" si="15"/>
        <v>38.479999999999997</v>
      </c>
    </row>
    <row r="474" spans="1:16" ht="60" hidden="1" x14ac:dyDescent="0.25">
      <c r="A474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14"/>
        <v>18</v>
      </c>
      <c r="P474">
        <f t="shared" si="15"/>
        <v>28.2</v>
      </c>
    </row>
    <row r="475" spans="1:16" ht="45" hidden="1" x14ac:dyDescent="0.25">
      <c r="A475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14"/>
        <v>3</v>
      </c>
      <c r="P475">
        <f t="shared" si="15"/>
        <v>61.5</v>
      </c>
    </row>
    <row r="476" spans="1:16" ht="45" hidden="1" x14ac:dyDescent="0.25">
      <c r="A476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14"/>
        <v>0</v>
      </c>
      <c r="P476">
        <f t="shared" si="15"/>
        <v>1</v>
      </c>
    </row>
    <row r="477" spans="1:16" ht="60" hidden="1" x14ac:dyDescent="0.25">
      <c r="A47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14"/>
        <v>0</v>
      </c>
      <c r="P477">
        <f t="shared" si="15"/>
        <v>0</v>
      </c>
    </row>
    <row r="478" spans="1:16" ht="30" hidden="1" x14ac:dyDescent="0.25">
      <c r="A478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14"/>
        <v>2</v>
      </c>
      <c r="P478">
        <f t="shared" si="15"/>
        <v>39.57</v>
      </c>
    </row>
    <row r="479" spans="1:16" ht="60" hidden="1" x14ac:dyDescent="0.25">
      <c r="A479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14"/>
        <v>0</v>
      </c>
      <c r="P479">
        <f t="shared" si="15"/>
        <v>0</v>
      </c>
    </row>
    <row r="480" spans="1:16" ht="45" hidden="1" x14ac:dyDescent="0.25">
      <c r="A480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14"/>
        <v>0</v>
      </c>
      <c r="P480">
        <f t="shared" si="15"/>
        <v>0</v>
      </c>
    </row>
    <row r="481" spans="1:16" ht="45" hidden="1" x14ac:dyDescent="0.25">
      <c r="A481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14"/>
        <v>33</v>
      </c>
      <c r="P481">
        <f t="shared" si="15"/>
        <v>88.8</v>
      </c>
    </row>
    <row r="482" spans="1:16" ht="60" hidden="1" x14ac:dyDescent="0.25">
      <c r="A482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14"/>
        <v>19</v>
      </c>
      <c r="P482">
        <f t="shared" si="15"/>
        <v>55.46</v>
      </c>
    </row>
    <row r="483" spans="1:16" ht="60" hidden="1" x14ac:dyDescent="0.25">
      <c r="A483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14"/>
        <v>6</v>
      </c>
      <c r="P483">
        <f t="shared" si="15"/>
        <v>87.14</v>
      </c>
    </row>
    <row r="484" spans="1:16" ht="45" hidden="1" x14ac:dyDescent="0.25">
      <c r="A484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14"/>
        <v>0</v>
      </c>
      <c r="P484">
        <f t="shared" si="15"/>
        <v>10</v>
      </c>
    </row>
    <row r="485" spans="1:16" ht="60" hidden="1" x14ac:dyDescent="0.25">
      <c r="A485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14"/>
        <v>50</v>
      </c>
      <c r="P485">
        <f t="shared" si="15"/>
        <v>51.22</v>
      </c>
    </row>
    <row r="486" spans="1:16" ht="60" hidden="1" x14ac:dyDescent="0.25">
      <c r="A486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14"/>
        <v>0</v>
      </c>
      <c r="P486">
        <f t="shared" si="15"/>
        <v>13.55</v>
      </c>
    </row>
    <row r="487" spans="1:16" ht="45" hidden="1" x14ac:dyDescent="0.25">
      <c r="A48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14"/>
        <v>22</v>
      </c>
      <c r="P487">
        <f t="shared" si="15"/>
        <v>66.52</v>
      </c>
    </row>
    <row r="488" spans="1:16" ht="60" hidden="1" x14ac:dyDescent="0.25">
      <c r="A488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14"/>
        <v>0</v>
      </c>
      <c r="P488">
        <f t="shared" si="15"/>
        <v>50</v>
      </c>
    </row>
    <row r="489" spans="1:16" ht="60" hidden="1" x14ac:dyDescent="0.25">
      <c r="A489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14"/>
        <v>0</v>
      </c>
      <c r="P489">
        <f t="shared" si="15"/>
        <v>0</v>
      </c>
    </row>
    <row r="490" spans="1:16" ht="45" hidden="1" x14ac:dyDescent="0.25">
      <c r="A490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14"/>
        <v>0</v>
      </c>
      <c r="P490">
        <f t="shared" si="15"/>
        <v>0</v>
      </c>
    </row>
    <row r="491" spans="1:16" ht="45" hidden="1" x14ac:dyDescent="0.25">
      <c r="A491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14"/>
        <v>0</v>
      </c>
      <c r="P491">
        <f t="shared" si="15"/>
        <v>71.67</v>
      </c>
    </row>
    <row r="492" spans="1:16" hidden="1" x14ac:dyDescent="0.25">
      <c r="A492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14"/>
        <v>0</v>
      </c>
      <c r="P492">
        <f t="shared" si="15"/>
        <v>0</v>
      </c>
    </row>
    <row r="493" spans="1:16" ht="45" hidden="1" x14ac:dyDescent="0.25">
      <c r="A493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14"/>
        <v>0</v>
      </c>
      <c r="P493">
        <f t="shared" si="15"/>
        <v>0</v>
      </c>
    </row>
    <row r="494" spans="1:16" ht="60" hidden="1" x14ac:dyDescent="0.25">
      <c r="A494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14"/>
        <v>0</v>
      </c>
      <c r="P494">
        <f t="shared" si="15"/>
        <v>0</v>
      </c>
    </row>
    <row r="495" spans="1:16" ht="45" hidden="1" x14ac:dyDescent="0.25">
      <c r="A495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14"/>
        <v>0</v>
      </c>
      <c r="P495">
        <f t="shared" si="15"/>
        <v>0</v>
      </c>
    </row>
    <row r="496" spans="1:16" ht="60" hidden="1" x14ac:dyDescent="0.25">
      <c r="A496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14"/>
        <v>0</v>
      </c>
      <c r="P496">
        <f t="shared" si="15"/>
        <v>10.33</v>
      </c>
    </row>
    <row r="497" spans="1:16" ht="45" hidden="1" x14ac:dyDescent="0.25">
      <c r="A49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14"/>
        <v>0</v>
      </c>
      <c r="P497">
        <f t="shared" si="15"/>
        <v>0</v>
      </c>
    </row>
    <row r="498" spans="1:16" ht="45" hidden="1" x14ac:dyDescent="0.25">
      <c r="A498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14"/>
        <v>0</v>
      </c>
      <c r="P498">
        <f t="shared" si="15"/>
        <v>1</v>
      </c>
    </row>
    <row r="499" spans="1:16" hidden="1" x14ac:dyDescent="0.25">
      <c r="A499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14"/>
        <v>1</v>
      </c>
      <c r="P499">
        <f t="shared" si="15"/>
        <v>10</v>
      </c>
    </row>
    <row r="500" spans="1:16" ht="45" hidden="1" x14ac:dyDescent="0.25">
      <c r="A500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14"/>
        <v>5</v>
      </c>
      <c r="P500">
        <f t="shared" si="15"/>
        <v>136.09</v>
      </c>
    </row>
    <row r="501" spans="1:16" ht="60" hidden="1" x14ac:dyDescent="0.25">
      <c r="A501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14"/>
        <v>10</v>
      </c>
      <c r="P501">
        <f t="shared" si="15"/>
        <v>73.459999999999994</v>
      </c>
    </row>
    <row r="502" spans="1:16" ht="60" hidden="1" x14ac:dyDescent="0.25">
      <c r="A502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14"/>
        <v>3</v>
      </c>
      <c r="P502">
        <f t="shared" si="15"/>
        <v>53.75</v>
      </c>
    </row>
    <row r="503" spans="1:16" ht="60" hidden="1" x14ac:dyDescent="0.25">
      <c r="A503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14"/>
        <v>0</v>
      </c>
      <c r="P503">
        <f t="shared" si="15"/>
        <v>0</v>
      </c>
    </row>
    <row r="504" spans="1:16" ht="60" hidden="1" x14ac:dyDescent="0.25">
      <c r="A504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14"/>
        <v>1</v>
      </c>
      <c r="P504">
        <f t="shared" si="15"/>
        <v>57.5</v>
      </c>
    </row>
    <row r="505" spans="1:16" ht="60" hidden="1" x14ac:dyDescent="0.25">
      <c r="A505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14"/>
        <v>2</v>
      </c>
      <c r="P505">
        <f t="shared" si="15"/>
        <v>12.67</v>
      </c>
    </row>
    <row r="506" spans="1:16" ht="60" hidden="1" x14ac:dyDescent="0.25">
      <c r="A506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14"/>
        <v>1</v>
      </c>
      <c r="P506">
        <f t="shared" si="15"/>
        <v>67</v>
      </c>
    </row>
    <row r="507" spans="1:16" ht="45" hidden="1" x14ac:dyDescent="0.25">
      <c r="A50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14"/>
        <v>0</v>
      </c>
      <c r="P507">
        <f t="shared" si="15"/>
        <v>3.71</v>
      </c>
    </row>
    <row r="508" spans="1:16" ht="45" hidden="1" x14ac:dyDescent="0.25">
      <c r="A508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14"/>
        <v>0</v>
      </c>
      <c r="P508">
        <f t="shared" si="15"/>
        <v>250</v>
      </c>
    </row>
    <row r="509" spans="1:16" ht="60" hidden="1" x14ac:dyDescent="0.25">
      <c r="A509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14"/>
        <v>3</v>
      </c>
      <c r="P509">
        <f t="shared" si="15"/>
        <v>64</v>
      </c>
    </row>
    <row r="510" spans="1:16" ht="60" hidden="1" x14ac:dyDescent="0.25">
      <c r="A510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14"/>
        <v>1</v>
      </c>
      <c r="P510">
        <f t="shared" si="15"/>
        <v>133.33000000000001</v>
      </c>
    </row>
    <row r="511" spans="1:16" ht="45" hidden="1" x14ac:dyDescent="0.25">
      <c r="A511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14"/>
        <v>0</v>
      </c>
      <c r="P511">
        <f t="shared" si="15"/>
        <v>10</v>
      </c>
    </row>
    <row r="512" spans="1:16" ht="45" hidden="1" x14ac:dyDescent="0.25">
      <c r="A512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14"/>
        <v>0</v>
      </c>
      <c r="P512">
        <f t="shared" si="15"/>
        <v>0</v>
      </c>
    </row>
    <row r="513" spans="1:16" ht="45" hidden="1" x14ac:dyDescent="0.25">
      <c r="A513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14"/>
        <v>3</v>
      </c>
      <c r="P513">
        <f t="shared" si="15"/>
        <v>30</v>
      </c>
    </row>
    <row r="514" spans="1:16" ht="60" hidden="1" x14ac:dyDescent="0.25">
      <c r="A514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16">ROUND(E514/D514*100,0)</f>
        <v>0</v>
      </c>
      <c r="P514">
        <f t="shared" si="15"/>
        <v>5.5</v>
      </c>
    </row>
    <row r="515" spans="1:16" ht="45" hidden="1" x14ac:dyDescent="0.25">
      <c r="A515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16"/>
        <v>14</v>
      </c>
      <c r="P515">
        <f t="shared" ref="P515:P578" si="17">IFERROR(ROUND(E515/L515,2), 0)</f>
        <v>102.38</v>
      </c>
    </row>
    <row r="516" spans="1:16" ht="45" hidden="1" x14ac:dyDescent="0.25">
      <c r="A516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16"/>
        <v>3</v>
      </c>
      <c r="P516">
        <f t="shared" si="17"/>
        <v>16.670000000000002</v>
      </c>
    </row>
    <row r="517" spans="1:16" ht="45" hidden="1" x14ac:dyDescent="0.25">
      <c r="A51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16"/>
        <v>25</v>
      </c>
      <c r="P517">
        <f t="shared" si="17"/>
        <v>725.03</v>
      </c>
    </row>
    <row r="518" spans="1:16" ht="30" hidden="1" x14ac:dyDescent="0.25">
      <c r="A518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16"/>
        <v>0</v>
      </c>
      <c r="P518">
        <f t="shared" si="17"/>
        <v>0</v>
      </c>
    </row>
    <row r="519" spans="1:16" ht="60" hidden="1" x14ac:dyDescent="0.25">
      <c r="A519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16"/>
        <v>1</v>
      </c>
      <c r="P519">
        <f t="shared" si="17"/>
        <v>68.33</v>
      </c>
    </row>
    <row r="520" spans="1:16" ht="60" hidden="1" x14ac:dyDescent="0.25">
      <c r="A520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16"/>
        <v>0</v>
      </c>
      <c r="P520">
        <f t="shared" si="17"/>
        <v>0</v>
      </c>
    </row>
    <row r="521" spans="1:16" ht="45" hidden="1" x14ac:dyDescent="0.25">
      <c r="A521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16"/>
        <v>23</v>
      </c>
      <c r="P521">
        <f t="shared" si="17"/>
        <v>39.229999999999997</v>
      </c>
    </row>
    <row r="522" spans="1:16" ht="60" x14ac:dyDescent="0.25">
      <c r="A522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16"/>
        <v>102</v>
      </c>
      <c r="P522">
        <f t="shared" si="17"/>
        <v>150.15</v>
      </c>
    </row>
    <row r="523" spans="1:16" ht="60" x14ac:dyDescent="0.25">
      <c r="A523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16"/>
        <v>105</v>
      </c>
      <c r="P523">
        <f t="shared" si="17"/>
        <v>93.43</v>
      </c>
    </row>
    <row r="524" spans="1:16" ht="45" x14ac:dyDescent="0.25">
      <c r="A524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16"/>
        <v>115</v>
      </c>
      <c r="P524">
        <f t="shared" si="17"/>
        <v>110.97</v>
      </c>
    </row>
    <row r="525" spans="1:16" ht="60" x14ac:dyDescent="0.25">
      <c r="A525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16"/>
        <v>121</v>
      </c>
      <c r="P525">
        <f t="shared" si="17"/>
        <v>71.790000000000006</v>
      </c>
    </row>
    <row r="526" spans="1:16" ht="60" x14ac:dyDescent="0.25">
      <c r="A526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16"/>
        <v>109</v>
      </c>
      <c r="P526">
        <f t="shared" si="17"/>
        <v>29.26</v>
      </c>
    </row>
    <row r="527" spans="1:16" ht="60" x14ac:dyDescent="0.25">
      <c r="A52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16"/>
        <v>100</v>
      </c>
      <c r="P527">
        <f t="shared" si="17"/>
        <v>1000</v>
      </c>
    </row>
    <row r="528" spans="1:16" ht="45" x14ac:dyDescent="0.25">
      <c r="A528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16"/>
        <v>114</v>
      </c>
      <c r="P528">
        <f t="shared" si="17"/>
        <v>74.349999999999994</v>
      </c>
    </row>
    <row r="529" spans="1:16" ht="60" x14ac:dyDescent="0.25">
      <c r="A529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16"/>
        <v>101</v>
      </c>
      <c r="P529">
        <f t="shared" si="17"/>
        <v>63.83</v>
      </c>
    </row>
    <row r="530" spans="1:16" ht="30" x14ac:dyDescent="0.25">
      <c r="A530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16"/>
        <v>116</v>
      </c>
      <c r="P530">
        <f t="shared" si="17"/>
        <v>44.33</v>
      </c>
    </row>
    <row r="531" spans="1:16" ht="60" x14ac:dyDescent="0.25">
      <c r="A531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16"/>
        <v>130</v>
      </c>
      <c r="P531">
        <f t="shared" si="17"/>
        <v>86.94</v>
      </c>
    </row>
    <row r="532" spans="1:16" ht="60" x14ac:dyDescent="0.25">
      <c r="A532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16"/>
        <v>108</v>
      </c>
      <c r="P532">
        <f t="shared" si="17"/>
        <v>126.55</v>
      </c>
    </row>
    <row r="533" spans="1:16" ht="60" x14ac:dyDescent="0.25">
      <c r="A533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16"/>
        <v>100</v>
      </c>
      <c r="P533">
        <f t="shared" si="17"/>
        <v>129.03</v>
      </c>
    </row>
    <row r="534" spans="1:16" ht="60" x14ac:dyDescent="0.25">
      <c r="A534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16"/>
        <v>123</v>
      </c>
      <c r="P534">
        <f t="shared" si="17"/>
        <v>71.239999999999995</v>
      </c>
    </row>
    <row r="535" spans="1:16" ht="60" x14ac:dyDescent="0.25">
      <c r="A535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16"/>
        <v>100</v>
      </c>
      <c r="P535">
        <f t="shared" si="17"/>
        <v>117.88</v>
      </c>
    </row>
    <row r="536" spans="1:16" ht="60" x14ac:dyDescent="0.25">
      <c r="A536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16"/>
        <v>105</v>
      </c>
      <c r="P536">
        <f t="shared" si="17"/>
        <v>327.08</v>
      </c>
    </row>
    <row r="537" spans="1:16" ht="45" x14ac:dyDescent="0.25">
      <c r="A53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16"/>
        <v>103</v>
      </c>
      <c r="P537">
        <f t="shared" si="17"/>
        <v>34.75</v>
      </c>
    </row>
    <row r="538" spans="1:16" ht="60" x14ac:dyDescent="0.25">
      <c r="A538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16"/>
        <v>118</v>
      </c>
      <c r="P538">
        <f t="shared" si="17"/>
        <v>100.06</v>
      </c>
    </row>
    <row r="539" spans="1:16" ht="60" x14ac:dyDescent="0.25">
      <c r="A539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16"/>
        <v>121</v>
      </c>
      <c r="P539">
        <f t="shared" si="17"/>
        <v>40.85</v>
      </c>
    </row>
    <row r="540" spans="1:16" ht="60" x14ac:dyDescent="0.25">
      <c r="A540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16"/>
        <v>302</v>
      </c>
      <c r="P540">
        <f t="shared" si="17"/>
        <v>252.02</v>
      </c>
    </row>
    <row r="541" spans="1:16" ht="45" x14ac:dyDescent="0.25">
      <c r="A541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16"/>
        <v>101</v>
      </c>
      <c r="P541">
        <f t="shared" si="17"/>
        <v>25.16</v>
      </c>
    </row>
    <row r="542" spans="1:16" ht="60" hidden="1" x14ac:dyDescent="0.25">
      <c r="A542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16"/>
        <v>0</v>
      </c>
      <c r="P542">
        <f t="shared" si="17"/>
        <v>1</v>
      </c>
    </row>
    <row r="543" spans="1:16" ht="45" hidden="1" x14ac:dyDescent="0.25">
      <c r="A543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16"/>
        <v>1</v>
      </c>
      <c r="P543">
        <f t="shared" si="17"/>
        <v>25</v>
      </c>
    </row>
    <row r="544" spans="1:16" ht="45" hidden="1" x14ac:dyDescent="0.25">
      <c r="A544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16"/>
        <v>0</v>
      </c>
      <c r="P544">
        <f t="shared" si="17"/>
        <v>1</v>
      </c>
    </row>
    <row r="545" spans="1:16" ht="60" hidden="1" x14ac:dyDescent="0.25">
      <c r="A545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16"/>
        <v>0</v>
      </c>
      <c r="P545">
        <f t="shared" si="17"/>
        <v>35</v>
      </c>
    </row>
    <row r="546" spans="1:16" ht="60" hidden="1" x14ac:dyDescent="0.25">
      <c r="A546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16"/>
        <v>1</v>
      </c>
      <c r="P546">
        <f t="shared" si="17"/>
        <v>3</v>
      </c>
    </row>
    <row r="547" spans="1:16" ht="60" hidden="1" x14ac:dyDescent="0.25">
      <c r="A54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16"/>
        <v>27</v>
      </c>
      <c r="P547">
        <f t="shared" si="17"/>
        <v>402.71</v>
      </c>
    </row>
    <row r="548" spans="1:16" ht="60" hidden="1" x14ac:dyDescent="0.25">
      <c r="A548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16"/>
        <v>0</v>
      </c>
      <c r="P548">
        <f t="shared" si="17"/>
        <v>26</v>
      </c>
    </row>
    <row r="549" spans="1:16" ht="60" hidden="1" x14ac:dyDescent="0.25">
      <c r="A549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16"/>
        <v>0</v>
      </c>
      <c r="P549">
        <f t="shared" si="17"/>
        <v>0</v>
      </c>
    </row>
    <row r="550" spans="1:16" ht="45" hidden="1" x14ac:dyDescent="0.25">
      <c r="A550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16"/>
        <v>0</v>
      </c>
      <c r="P550">
        <f t="shared" si="17"/>
        <v>9</v>
      </c>
    </row>
    <row r="551" spans="1:16" ht="60" hidden="1" x14ac:dyDescent="0.25">
      <c r="A551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16"/>
        <v>3</v>
      </c>
      <c r="P551">
        <f t="shared" si="17"/>
        <v>8.5</v>
      </c>
    </row>
    <row r="552" spans="1:16" ht="60" hidden="1" x14ac:dyDescent="0.25">
      <c r="A552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16"/>
        <v>1</v>
      </c>
      <c r="P552">
        <f t="shared" si="17"/>
        <v>8.75</v>
      </c>
    </row>
    <row r="553" spans="1:16" ht="60" hidden="1" x14ac:dyDescent="0.25">
      <c r="A553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16"/>
        <v>5</v>
      </c>
      <c r="P553">
        <f t="shared" si="17"/>
        <v>135.04</v>
      </c>
    </row>
    <row r="554" spans="1:16" ht="45" hidden="1" x14ac:dyDescent="0.25">
      <c r="A554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16"/>
        <v>0</v>
      </c>
      <c r="P554">
        <f t="shared" si="17"/>
        <v>0</v>
      </c>
    </row>
    <row r="555" spans="1:16" ht="45" hidden="1" x14ac:dyDescent="0.25">
      <c r="A555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16"/>
        <v>0</v>
      </c>
      <c r="P555">
        <f t="shared" si="17"/>
        <v>20.5</v>
      </c>
    </row>
    <row r="556" spans="1:16" ht="60" hidden="1" x14ac:dyDescent="0.25">
      <c r="A556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16"/>
        <v>37</v>
      </c>
      <c r="P556">
        <f t="shared" si="17"/>
        <v>64.36</v>
      </c>
    </row>
    <row r="557" spans="1:16" ht="60" hidden="1" x14ac:dyDescent="0.25">
      <c r="A55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16"/>
        <v>0</v>
      </c>
      <c r="P557">
        <f t="shared" si="17"/>
        <v>0</v>
      </c>
    </row>
    <row r="558" spans="1:16" ht="30" hidden="1" x14ac:dyDescent="0.25">
      <c r="A558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16"/>
        <v>3</v>
      </c>
      <c r="P558">
        <f t="shared" si="17"/>
        <v>200</v>
      </c>
    </row>
    <row r="559" spans="1:16" ht="60" hidden="1" x14ac:dyDescent="0.25">
      <c r="A559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16"/>
        <v>1</v>
      </c>
      <c r="P559">
        <f t="shared" si="17"/>
        <v>68.3</v>
      </c>
    </row>
    <row r="560" spans="1:16" ht="60" hidden="1" x14ac:dyDescent="0.25">
      <c r="A560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16"/>
        <v>0</v>
      </c>
      <c r="P560">
        <f t="shared" si="17"/>
        <v>0</v>
      </c>
    </row>
    <row r="561" spans="1:16" ht="60" hidden="1" x14ac:dyDescent="0.25">
      <c r="A561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16"/>
        <v>0</v>
      </c>
      <c r="P561">
        <f t="shared" si="17"/>
        <v>50</v>
      </c>
    </row>
    <row r="562" spans="1:16" ht="45" hidden="1" x14ac:dyDescent="0.25">
      <c r="A562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16"/>
        <v>0</v>
      </c>
      <c r="P562">
        <f t="shared" si="17"/>
        <v>4</v>
      </c>
    </row>
    <row r="563" spans="1:16" ht="60" hidden="1" x14ac:dyDescent="0.25">
      <c r="A563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16"/>
        <v>0</v>
      </c>
      <c r="P563">
        <f t="shared" si="17"/>
        <v>27.5</v>
      </c>
    </row>
    <row r="564" spans="1:16" ht="60" hidden="1" x14ac:dyDescent="0.25">
      <c r="A564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16"/>
        <v>0</v>
      </c>
      <c r="P564">
        <f t="shared" si="17"/>
        <v>0</v>
      </c>
    </row>
    <row r="565" spans="1:16" ht="60" hidden="1" x14ac:dyDescent="0.25">
      <c r="A565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16"/>
        <v>0</v>
      </c>
      <c r="P565">
        <f t="shared" si="17"/>
        <v>34</v>
      </c>
    </row>
    <row r="566" spans="1:16" ht="60" hidden="1" x14ac:dyDescent="0.25">
      <c r="A566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16"/>
        <v>0</v>
      </c>
      <c r="P566">
        <f t="shared" si="17"/>
        <v>1</v>
      </c>
    </row>
    <row r="567" spans="1:16" ht="60" hidden="1" x14ac:dyDescent="0.25">
      <c r="A56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16"/>
        <v>0</v>
      </c>
      <c r="P567">
        <f t="shared" si="17"/>
        <v>0</v>
      </c>
    </row>
    <row r="568" spans="1:16" ht="60" hidden="1" x14ac:dyDescent="0.25">
      <c r="A568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16"/>
        <v>0</v>
      </c>
      <c r="P568">
        <f t="shared" si="17"/>
        <v>1</v>
      </c>
    </row>
    <row r="569" spans="1:16" ht="60" hidden="1" x14ac:dyDescent="0.25">
      <c r="A569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16"/>
        <v>0</v>
      </c>
      <c r="P569">
        <f t="shared" si="17"/>
        <v>0</v>
      </c>
    </row>
    <row r="570" spans="1:16" ht="75" hidden="1" x14ac:dyDescent="0.25">
      <c r="A570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16"/>
        <v>1</v>
      </c>
      <c r="P570">
        <f t="shared" si="17"/>
        <v>49</v>
      </c>
    </row>
    <row r="571" spans="1:16" ht="45" hidden="1" x14ac:dyDescent="0.25">
      <c r="A571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16"/>
        <v>1</v>
      </c>
      <c r="P571">
        <f t="shared" si="17"/>
        <v>20</v>
      </c>
    </row>
    <row r="572" spans="1:16" ht="30" hidden="1" x14ac:dyDescent="0.25">
      <c r="A572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16"/>
        <v>0</v>
      </c>
      <c r="P572">
        <f t="shared" si="17"/>
        <v>142</v>
      </c>
    </row>
    <row r="573" spans="1:16" ht="60" hidden="1" x14ac:dyDescent="0.25">
      <c r="A573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16"/>
        <v>0</v>
      </c>
      <c r="P573">
        <f t="shared" si="17"/>
        <v>53</v>
      </c>
    </row>
    <row r="574" spans="1:16" ht="60" hidden="1" x14ac:dyDescent="0.25">
      <c r="A574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16"/>
        <v>0</v>
      </c>
      <c r="P574">
        <f t="shared" si="17"/>
        <v>0</v>
      </c>
    </row>
    <row r="575" spans="1:16" ht="60" hidden="1" x14ac:dyDescent="0.25">
      <c r="A575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16"/>
        <v>0</v>
      </c>
      <c r="P575">
        <f t="shared" si="17"/>
        <v>38.44</v>
      </c>
    </row>
    <row r="576" spans="1:16" ht="60" hidden="1" x14ac:dyDescent="0.25">
      <c r="A576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16"/>
        <v>1</v>
      </c>
      <c r="P576">
        <f t="shared" si="17"/>
        <v>20</v>
      </c>
    </row>
    <row r="577" spans="1:16" ht="60" hidden="1" x14ac:dyDescent="0.25">
      <c r="A57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16"/>
        <v>0</v>
      </c>
      <c r="P577">
        <f t="shared" si="17"/>
        <v>64.75</v>
      </c>
    </row>
    <row r="578" spans="1:16" ht="45" hidden="1" x14ac:dyDescent="0.25">
      <c r="A578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18">ROUND(E578/D578*100,0)</f>
        <v>0</v>
      </c>
      <c r="P578">
        <f t="shared" si="17"/>
        <v>1</v>
      </c>
    </row>
    <row r="579" spans="1:16" ht="60" hidden="1" x14ac:dyDescent="0.25">
      <c r="A579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18"/>
        <v>0</v>
      </c>
      <c r="P579">
        <f t="shared" ref="P579:P642" si="19">IFERROR(ROUND(E579/L579,2), 0)</f>
        <v>10</v>
      </c>
    </row>
    <row r="580" spans="1:16" ht="30" hidden="1" x14ac:dyDescent="0.25">
      <c r="A580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18"/>
        <v>0</v>
      </c>
      <c r="P580">
        <f t="shared" si="19"/>
        <v>2</v>
      </c>
    </row>
    <row r="581" spans="1:16" ht="45" hidden="1" x14ac:dyDescent="0.25">
      <c r="A581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18"/>
        <v>1</v>
      </c>
      <c r="P581">
        <f t="shared" si="19"/>
        <v>35</v>
      </c>
    </row>
    <row r="582" spans="1:16" ht="60" hidden="1" x14ac:dyDescent="0.25">
      <c r="A582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18"/>
        <v>0</v>
      </c>
      <c r="P582">
        <f t="shared" si="19"/>
        <v>1</v>
      </c>
    </row>
    <row r="583" spans="1:16" ht="60" hidden="1" x14ac:dyDescent="0.25">
      <c r="A583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18"/>
        <v>0</v>
      </c>
      <c r="P583">
        <f t="shared" si="19"/>
        <v>0</v>
      </c>
    </row>
    <row r="584" spans="1:16" ht="60" hidden="1" x14ac:dyDescent="0.25">
      <c r="A584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18"/>
        <v>0</v>
      </c>
      <c r="P584">
        <f t="shared" si="19"/>
        <v>0</v>
      </c>
    </row>
    <row r="585" spans="1:16" ht="45" hidden="1" x14ac:dyDescent="0.25">
      <c r="A585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18"/>
        <v>0</v>
      </c>
      <c r="P585">
        <f t="shared" si="19"/>
        <v>1</v>
      </c>
    </row>
    <row r="586" spans="1:16" ht="45" hidden="1" x14ac:dyDescent="0.25">
      <c r="A586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18"/>
        <v>1</v>
      </c>
      <c r="P586">
        <f t="shared" si="19"/>
        <v>5</v>
      </c>
    </row>
    <row r="587" spans="1:16" ht="45" hidden="1" x14ac:dyDescent="0.25">
      <c r="A58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18"/>
        <v>0</v>
      </c>
      <c r="P587">
        <f t="shared" si="19"/>
        <v>0</v>
      </c>
    </row>
    <row r="588" spans="1:16" ht="45" hidden="1" x14ac:dyDescent="0.25">
      <c r="A588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18"/>
        <v>1</v>
      </c>
      <c r="P588">
        <f t="shared" si="19"/>
        <v>14</v>
      </c>
    </row>
    <row r="589" spans="1:16" ht="75" hidden="1" x14ac:dyDescent="0.25">
      <c r="A589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18"/>
        <v>9</v>
      </c>
      <c r="P589">
        <f t="shared" si="19"/>
        <v>389.29</v>
      </c>
    </row>
    <row r="590" spans="1:16" ht="60" hidden="1" x14ac:dyDescent="0.25">
      <c r="A590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18"/>
        <v>3</v>
      </c>
      <c r="P590">
        <f t="shared" si="19"/>
        <v>150.5</v>
      </c>
    </row>
    <row r="591" spans="1:16" hidden="1" x14ac:dyDescent="0.25">
      <c r="A591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18"/>
        <v>0</v>
      </c>
      <c r="P591">
        <f t="shared" si="19"/>
        <v>1</v>
      </c>
    </row>
    <row r="592" spans="1:16" ht="60" hidden="1" x14ac:dyDescent="0.25">
      <c r="A592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18"/>
        <v>4</v>
      </c>
      <c r="P592">
        <f t="shared" si="19"/>
        <v>24.78</v>
      </c>
    </row>
    <row r="593" spans="1:16" ht="45" hidden="1" x14ac:dyDescent="0.25">
      <c r="A593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18"/>
        <v>0</v>
      </c>
      <c r="P593">
        <f t="shared" si="19"/>
        <v>30.5</v>
      </c>
    </row>
    <row r="594" spans="1:16" ht="60" hidden="1" x14ac:dyDescent="0.25">
      <c r="A594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18"/>
        <v>3</v>
      </c>
      <c r="P594">
        <f t="shared" si="19"/>
        <v>250</v>
      </c>
    </row>
    <row r="595" spans="1:16" ht="60" hidden="1" x14ac:dyDescent="0.25">
      <c r="A595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18"/>
        <v>23</v>
      </c>
      <c r="P595">
        <f t="shared" si="19"/>
        <v>16.43</v>
      </c>
    </row>
    <row r="596" spans="1:16" ht="30" hidden="1" x14ac:dyDescent="0.25">
      <c r="A596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18"/>
        <v>0</v>
      </c>
      <c r="P596">
        <f t="shared" si="19"/>
        <v>13</v>
      </c>
    </row>
    <row r="597" spans="1:16" ht="60" hidden="1" x14ac:dyDescent="0.25">
      <c r="A59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18"/>
        <v>0</v>
      </c>
      <c r="P597">
        <f t="shared" si="19"/>
        <v>53.25</v>
      </c>
    </row>
    <row r="598" spans="1:16" ht="45" hidden="1" x14ac:dyDescent="0.25">
      <c r="A598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18"/>
        <v>0</v>
      </c>
      <c r="P598">
        <f t="shared" si="19"/>
        <v>3</v>
      </c>
    </row>
    <row r="599" spans="1:16" ht="45" hidden="1" x14ac:dyDescent="0.25">
      <c r="A599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18"/>
        <v>0</v>
      </c>
      <c r="P599">
        <f t="shared" si="19"/>
        <v>10</v>
      </c>
    </row>
    <row r="600" spans="1:16" ht="30" hidden="1" x14ac:dyDescent="0.25">
      <c r="A600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18"/>
        <v>34</v>
      </c>
      <c r="P600">
        <f t="shared" si="19"/>
        <v>121.43</v>
      </c>
    </row>
    <row r="601" spans="1:16" ht="60" hidden="1" x14ac:dyDescent="0.25">
      <c r="A601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18"/>
        <v>0</v>
      </c>
      <c r="P601">
        <f t="shared" si="19"/>
        <v>15.5</v>
      </c>
    </row>
    <row r="602" spans="1:16" ht="30" hidden="1" x14ac:dyDescent="0.25">
      <c r="A602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18"/>
        <v>2</v>
      </c>
      <c r="P602">
        <f t="shared" si="19"/>
        <v>100</v>
      </c>
    </row>
    <row r="603" spans="1:16" ht="60" hidden="1" x14ac:dyDescent="0.25">
      <c r="A603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18"/>
        <v>1</v>
      </c>
      <c r="P603">
        <f t="shared" si="19"/>
        <v>23.33</v>
      </c>
    </row>
    <row r="604" spans="1:16" ht="45" hidden="1" x14ac:dyDescent="0.25">
      <c r="A604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18"/>
        <v>0</v>
      </c>
      <c r="P604">
        <f t="shared" si="19"/>
        <v>0</v>
      </c>
    </row>
    <row r="605" spans="1:16" ht="45" hidden="1" x14ac:dyDescent="0.25">
      <c r="A605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18"/>
        <v>4</v>
      </c>
      <c r="P605">
        <f t="shared" si="19"/>
        <v>45.39</v>
      </c>
    </row>
    <row r="606" spans="1:16" ht="60" hidden="1" x14ac:dyDescent="0.25">
      <c r="A606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18"/>
        <v>0</v>
      </c>
      <c r="P606">
        <f t="shared" si="19"/>
        <v>0</v>
      </c>
    </row>
    <row r="607" spans="1:16" ht="30" hidden="1" x14ac:dyDescent="0.25">
      <c r="A60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18"/>
        <v>3</v>
      </c>
      <c r="P607">
        <f t="shared" si="19"/>
        <v>16.38</v>
      </c>
    </row>
    <row r="608" spans="1:16" ht="60" hidden="1" x14ac:dyDescent="0.25">
      <c r="A608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18"/>
        <v>0</v>
      </c>
      <c r="P608">
        <f t="shared" si="19"/>
        <v>10</v>
      </c>
    </row>
    <row r="609" spans="1:16" ht="60" hidden="1" x14ac:dyDescent="0.25">
      <c r="A609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18"/>
        <v>0</v>
      </c>
      <c r="P609">
        <f t="shared" si="19"/>
        <v>0</v>
      </c>
    </row>
    <row r="610" spans="1:16" ht="60" hidden="1" x14ac:dyDescent="0.25">
      <c r="A610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18"/>
        <v>1</v>
      </c>
      <c r="P610">
        <f t="shared" si="19"/>
        <v>292.2</v>
      </c>
    </row>
    <row r="611" spans="1:16" ht="60" hidden="1" x14ac:dyDescent="0.25">
      <c r="A611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18"/>
        <v>1</v>
      </c>
      <c r="P611">
        <f t="shared" si="19"/>
        <v>5</v>
      </c>
    </row>
    <row r="612" spans="1:16" ht="45" hidden="1" x14ac:dyDescent="0.25">
      <c r="A612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18"/>
        <v>0</v>
      </c>
      <c r="P612">
        <f t="shared" si="19"/>
        <v>0</v>
      </c>
    </row>
    <row r="613" spans="1:16" ht="60" hidden="1" x14ac:dyDescent="0.25">
      <c r="A613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18"/>
        <v>0</v>
      </c>
      <c r="P613">
        <f t="shared" si="19"/>
        <v>0</v>
      </c>
    </row>
    <row r="614" spans="1:16" ht="30" hidden="1" x14ac:dyDescent="0.25">
      <c r="A614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18"/>
        <v>0</v>
      </c>
      <c r="P614">
        <f t="shared" si="19"/>
        <v>0</v>
      </c>
    </row>
    <row r="615" spans="1:16" ht="60" hidden="1" x14ac:dyDescent="0.25">
      <c r="A615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18"/>
        <v>21</v>
      </c>
      <c r="P615">
        <f t="shared" si="19"/>
        <v>105.93</v>
      </c>
    </row>
    <row r="616" spans="1:16" ht="45" hidden="1" x14ac:dyDescent="0.25">
      <c r="A616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18"/>
        <v>0</v>
      </c>
      <c r="P616">
        <f t="shared" si="19"/>
        <v>0</v>
      </c>
    </row>
    <row r="617" spans="1:16" ht="45" hidden="1" x14ac:dyDescent="0.25">
      <c r="A61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18"/>
        <v>0</v>
      </c>
      <c r="P617">
        <f t="shared" si="19"/>
        <v>0</v>
      </c>
    </row>
    <row r="618" spans="1:16" ht="60" hidden="1" x14ac:dyDescent="0.25">
      <c r="A618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18"/>
        <v>0</v>
      </c>
      <c r="P618">
        <f t="shared" si="19"/>
        <v>0</v>
      </c>
    </row>
    <row r="619" spans="1:16" ht="60" hidden="1" x14ac:dyDescent="0.25">
      <c r="A619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18"/>
        <v>3</v>
      </c>
      <c r="P619">
        <f t="shared" si="19"/>
        <v>20</v>
      </c>
    </row>
    <row r="620" spans="1:16" ht="60" hidden="1" x14ac:dyDescent="0.25">
      <c r="A620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18"/>
        <v>0</v>
      </c>
      <c r="P620">
        <f t="shared" si="19"/>
        <v>0</v>
      </c>
    </row>
    <row r="621" spans="1:16" ht="30" hidden="1" x14ac:dyDescent="0.25">
      <c r="A621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18"/>
        <v>0</v>
      </c>
      <c r="P621">
        <f t="shared" si="19"/>
        <v>1</v>
      </c>
    </row>
    <row r="622" spans="1:16" ht="45" hidden="1" x14ac:dyDescent="0.25">
      <c r="A622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18"/>
        <v>1</v>
      </c>
      <c r="P622">
        <f t="shared" si="19"/>
        <v>300</v>
      </c>
    </row>
    <row r="623" spans="1:16" ht="60" hidden="1" x14ac:dyDescent="0.25">
      <c r="A623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18"/>
        <v>1</v>
      </c>
      <c r="P623">
        <f t="shared" si="19"/>
        <v>87</v>
      </c>
    </row>
    <row r="624" spans="1:16" ht="60" hidden="1" x14ac:dyDescent="0.25">
      <c r="A624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18"/>
        <v>6</v>
      </c>
      <c r="P624">
        <f t="shared" si="19"/>
        <v>37.89</v>
      </c>
    </row>
    <row r="625" spans="1:16" ht="60" hidden="1" x14ac:dyDescent="0.25">
      <c r="A625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18"/>
        <v>0</v>
      </c>
      <c r="P625">
        <f t="shared" si="19"/>
        <v>0</v>
      </c>
    </row>
    <row r="626" spans="1:16" ht="45" hidden="1" x14ac:dyDescent="0.25">
      <c r="A626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18"/>
        <v>0</v>
      </c>
      <c r="P626">
        <f t="shared" si="19"/>
        <v>0</v>
      </c>
    </row>
    <row r="627" spans="1:16" ht="60" hidden="1" x14ac:dyDescent="0.25">
      <c r="A62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18"/>
        <v>0</v>
      </c>
      <c r="P627">
        <f t="shared" si="19"/>
        <v>0</v>
      </c>
    </row>
    <row r="628" spans="1:16" ht="60" hidden="1" x14ac:dyDescent="0.25">
      <c r="A628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18"/>
        <v>17</v>
      </c>
      <c r="P628">
        <f t="shared" si="19"/>
        <v>111.41</v>
      </c>
    </row>
    <row r="629" spans="1:16" ht="60" hidden="1" x14ac:dyDescent="0.25">
      <c r="A629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18"/>
        <v>0</v>
      </c>
      <c r="P629">
        <f t="shared" si="19"/>
        <v>90</v>
      </c>
    </row>
    <row r="630" spans="1:16" ht="45" hidden="1" x14ac:dyDescent="0.25">
      <c r="A630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18"/>
        <v>0</v>
      </c>
      <c r="P630">
        <f t="shared" si="19"/>
        <v>0</v>
      </c>
    </row>
    <row r="631" spans="1:16" ht="60" hidden="1" x14ac:dyDescent="0.25">
      <c r="A631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18"/>
        <v>0</v>
      </c>
      <c r="P631">
        <f t="shared" si="19"/>
        <v>116.67</v>
      </c>
    </row>
    <row r="632" spans="1:16" ht="60" hidden="1" x14ac:dyDescent="0.25">
      <c r="A632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18"/>
        <v>0</v>
      </c>
      <c r="P632">
        <f t="shared" si="19"/>
        <v>10</v>
      </c>
    </row>
    <row r="633" spans="1:16" ht="45" hidden="1" x14ac:dyDescent="0.25">
      <c r="A633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18"/>
        <v>1</v>
      </c>
      <c r="P633">
        <f t="shared" si="19"/>
        <v>76.67</v>
      </c>
    </row>
    <row r="634" spans="1:16" ht="45" hidden="1" x14ac:dyDescent="0.25">
      <c r="A634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18"/>
        <v>0</v>
      </c>
      <c r="P634">
        <f t="shared" si="19"/>
        <v>0</v>
      </c>
    </row>
    <row r="635" spans="1:16" ht="45" hidden="1" x14ac:dyDescent="0.25">
      <c r="A635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18"/>
        <v>12</v>
      </c>
      <c r="P635">
        <f t="shared" si="19"/>
        <v>49.8</v>
      </c>
    </row>
    <row r="636" spans="1:16" ht="45" hidden="1" x14ac:dyDescent="0.25">
      <c r="A636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18"/>
        <v>0</v>
      </c>
      <c r="P636">
        <f t="shared" si="19"/>
        <v>1</v>
      </c>
    </row>
    <row r="637" spans="1:16" ht="30" hidden="1" x14ac:dyDescent="0.25">
      <c r="A63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18"/>
        <v>0</v>
      </c>
      <c r="P637">
        <f t="shared" si="19"/>
        <v>2</v>
      </c>
    </row>
    <row r="638" spans="1:16" ht="45" hidden="1" x14ac:dyDescent="0.25">
      <c r="A638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18"/>
        <v>0</v>
      </c>
      <c r="P638">
        <f t="shared" si="19"/>
        <v>4</v>
      </c>
    </row>
    <row r="639" spans="1:16" ht="60" hidden="1" x14ac:dyDescent="0.25">
      <c r="A639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18"/>
        <v>0</v>
      </c>
      <c r="P639">
        <f t="shared" si="19"/>
        <v>0</v>
      </c>
    </row>
    <row r="640" spans="1:16" hidden="1" x14ac:dyDescent="0.25">
      <c r="A640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18"/>
        <v>0</v>
      </c>
      <c r="P640">
        <f t="shared" si="19"/>
        <v>3</v>
      </c>
    </row>
    <row r="641" spans="1:16" ht="30" hidden="1" x14ac:dyDescent="0.25">
      <c r="A641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18"/>
        <v>0</v>
      </c>
      <c r="P641">
        <f t="shared" si="19"/>
        <v>1</v>
      </c>
    </row>
    <row r="642" spans="1:16" ht="60" hidden="1" x14ac:dyDescent="0.25">
      <c r="A642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20">ROUND(E642/D642*100,0)</f>
        <v>144</v>
      </c>
      <c r="P642">
        <f t="shared" si="19"/>
        <v>50.5</v>
      </c>
    </row>
    <row r="643" spans="1:16" ht="60" hidden="1" x14ac:dyDescent="0.25">
      <c r="A643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20"/>
        <v>119</v>
      </c>
      <c r="P643">
        <f t="shared" ref="P643:P706" si="21">IFERROR(ROUND(E643/L643,2), 0)</f>
        <v>151.32</v>
      </c>
    </row>
    <row r="644" spans="1:16" ht="60" hidden="1" x14ac:dyDescent="0.25">
      <c r="A644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20"/>
        <v>1460</v>
      </c>
      <c r="P644">
        <f t="shared" si="21"/>
        <v>134.36000000000001</v>
      </c>
    </row>
    <row r="645" spans="1:16" ht="45" hidden="1" x14ac:dyDescent="0.25">
      <c r="A645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20"/>
        <v>106</v>
      </c>
      <c r="P645">
        <f t="shared" si="21"/>
        <v>174.03</v>
      </c>
    </row>
    <row r="646" spans="1:16" ht="60" hidden="1" x14ac:dyDescent="0.25">
      <c r="A646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20"/>
        <v>300</v>
      </c>
      <c r="P646">
        <f t="shared" si="21"/>
        <v>73.489999999999995</v>
      </c>
    </row>
    <row r="647" spans="1:16" ht="30" hidden="1" x14ac:dyDescent="0.25">
      <c r="A64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20"/>
        <v>279</v>
      </c>
      <c r="P647">
        <f t="shared" si="21"/>
        <v>23.52</v>
      </c>
    </row>
    <row r="648" spans="1:16" ht="60" hidden="1" x14ac:dyDescent="0.25">
      <c r="A648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20"/>
        <v>132</v>
      </c>
      <c r="P648">
        <f t="shared" si="21"/>
        <v>39.07</v>
      </c>
    </row>
    <row r="649" spans="1:16" ht="60" hidden="1" x14ac:dyDescent="0.25">
      <c r="A649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20"/>
        <v>107</v>
      </c>
      <c r="P649">
        <f t="shared" si="21"/>
        <v>125.94</v>
      </c>
    </row>
    <row r="650" spans="1:16" ht="30" hidden="1" x14ac:dyDescent="0.25">
      <c r="A650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20"/>
        <v>127</v>
      </c>
      <c r="P650">
        <f t="shared" si="21"/>
        <v>1644</v>
      </c>
    </row>
    <row r="651" spans="1:16" ht="60" hidden="1" x14ac:dyDescent="0.25">
      <c r="A651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20"/>
        <v>140</v>
      </c>
      <c r="P651">
        <f t="shared" si="21"/>
        <v>42.67</v>
      </c>
    </row>
    <row r="652" spans="1:16" ht="60" hidden="1" x14ac:dyDescent="0.25">
      <c r="A652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20"/>
        <v>112</v>
      </c>
      <c r="P652">
        <f t="shared" si="21"/>
        <v>35.130000000000003</v>
      </c>
    </row>
    <row r="653" spans="1:16" ht="60" hidden="1" x14ac:dyDescent="0.25">
      <c r="A653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20"/>
        <v>101</v>
      </c>
      <c r="P653">
        <f t="shared" si="21"/>
        <v>239.35</v>
      </c>
    </row>
    <row r="654" spans="1:16" ht="60" hidden="1" x14ac:dyDescent="0.25">
      <c r="A654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20"/>
        <v>100</v>
      </c>
      <c r="P654">
        <f t="shared" si="21"/>
        <v>107.64</v>
      </c>
    </row>
    <row r="655" spans="1:16" ht="60" hidden="1" x14ac:dyDescent="0.25">
      <c r="A655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20"/>
        <v>141</v>
      </c>
      <c r="P655">
        <f t="shared" si="21"/>
        <v>95.83</v>
      </c>
    </row>
    <row r="656" spans="1:16" ht="60" hidden="1" x14ac:dyDescent="0.25">
      <c r="A656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20"/>
        <v>267</v>
      </c>
      <c r="P656">
        <f t="shared" si="21"/>
        <v>31.66</v>
      </c>
    </row>
    <row r="657" spans="1:16" ht="45" hidden="1" x14ac:dyDescent="0.25">
      <c r="A65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20"/>
        <v>147</v>
      </c>
      <c r="P657">
        <f t="shared" si="21"/>
        <v>42.89</v>
      </c>
    </row>
    <row r="658" spans="1:16" ht="60" hidden="1" x14ac:dyDescent="0.25">
      <c r="A658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20"/>
        <v>214</v>
      </c>
      <c r="P658">
        <f t="shared" si="21"/>
        <v>122.74</v>
      </c>
    </row>
    <row r="659" spans="1:16" ht="60" hidden="1" x14ac:dyDescent="0.25">
      <c r="A659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20"/>
        <v>126</v>
      </c>
      <c r="P659">
        <f t="shared" si="21"/>
        <v>190.45</v>
      </c>
    </row>
    <row r="660" spans="1:16" ht="60" hidden="1" x14ac:dyDescent="0.25">
      <c r="A660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20"/>
        <v>104</v>
      </c>
      <c r="P660">
        <f t="shared" si="21"/>
        <v>109.34</v>
      </c>
    </row>
    <row r="661" spans="1:16" hidden="1" x14ac:dyDescent="0.25">
      <c r="A661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20"/>
        <v>101</v>
      </c>
      <c r="P661">
        <f t="shared" si="21"/>
        <v>143.66999999999999</v>
      </c>
    </row>
    <row r="662" spans="1:16" ht="60" hidden="1" x14ac:dyDescent="0.25">
      <c r="A662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20"/>
        <v>3</v>
      </c>
      <c r="P662">
        <f t="shared" si="21"/>
        <v>84.94</v>
      </c>
    </row>
    <row r="663" spans="1:16" ht="45" hidden="1" x14ac:dyDescent="0.25">
      <c r="A663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20"/>
        <v>1</v>
      </c>
      <c r="P663">
        <f t="shared" si="21"/>
        <v>10.56</v>
      </c>
    </row>
    <row r="664" spans="1:16" ht="45" hidden="1" x14ac:dyDescent="0.25">
      <c r="A664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20"/>
        <v>0</v>
      </c>
      <c r="P664">
        <f t="shared" si="21"/>
        <v>39</v>
      </c>
    </row>
    <row r="665" spans="1:16" ht="60" hidden="1" x14ac:dyDescent="0.25">
      <c r="A665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20"/>
        <v>0</v>
      </c>
      <c r="P665">
        <f t="shared" si="21"/>
        <v>100</v>
      </c>
    </row>
    <row r="666" spans="1:16" ht="60" hidden="1" x14ac:dyDescent="0.25">
      <c r="A666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20"/>
        <v>8</v>
      </c>
      <c r="P666">
        <f t="shared" si="21"/>
        <v>31.17</v>
      </c>
    </row>
    <row r="667" spans="1:16" ht="60" hidden="1" x14ac:dyDescent="0.25">
      <c r="A66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20"/>
        <v>19</v>
      </c>
      <c r="P667">
        <f t="shared" si="21"/>
        <v>155.33000000000001</v>
      </c>
    </row>
    <row r="668" spans="1:16" ht="60" hidden="1" x14ac:dyDescent="0.25">
      <c r="A668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20"/>
        <v>0</v>
      </c>
      <c r="P668">
        <f t="shared" si="21"/>
        <v>2</v>
      </c>
    </row>
    <row r="669" spans="1:16" ht="60" hidden="1" x14ac:dyDescent="0.25">
      <c r="A669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20"/>
        <v>10</v>
      </c>
      <c r="P669">
        <f t="shared" si="21"/>
        <v>178.93</v>
      </c>
    </row>
    <row r="670" spans="1:16" ht="45" hidden="1" x14ac:dyDescent="0.25">
      <c r="A670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20"/>
        <v>5</v>
      </c>
      <c r="P670">
        <f t="shared" si="21"/>
        <v>27.36</v>
      </c>
    </row>
    <row r="671" spans="1:16" ht="60" hidden="1" x14ac:dyDescent="0.25">
      <c r="A671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20"/>
        <v>22</v>
      </c>
      <c r="P671">
        <f t="shared" si="21"/>
        <v>1536.25</v>
      </c>
    </row>
    <row r="672" spans="1:16" ht="60" hidden="1" x14ac:dyDescent="0.25">
      <c r="A672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20"/>
        <v>29</v>
      </c>
      <c r="P672">
        <f t="shared" si="21"/>
        <v>85</v>
      </c>
    </row>
    <row r="673" spans="1:16" ht="60" hidden="1" x14ac:dyDescent="0.25">
      <c r="A673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20"/>
        <v>39</v>
      </c>
      <c r="P673">
        <f t="shared" si="21"/>
        <v>788.53</v>
      </c>
    </row>
    <row r="674" spans="1:16" ht="60" hidden="1" x14ac:dyDescent="0.25">
      <c r="A674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20"/>
        <v>22</v>
      </c>
      <c r="P674">
        <f t="shared" si="21"/>
        <v>50.3</v>
      </c>
    </row>
    <row r="675" spans="1:16" ht="60" hidden="1" x14ac:dyDescent="0.25">
      <c r="A675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20"/>
        <v>0</v>
      </c>
      <c r="P675">
        <f t="shared" si="21"/>
        <v>68.33</v>
      </c>
    </row>
    <row r="676" spans="1:16" ht="30" hidden="1" x14ac:dyDescent="0.25">
      <c r="A676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20"/>
        <v>0</v>
      </c>
      <c r="P676">
        <f t="shared" si="21"/>
        <v>7.5</v>
      </c>
    </row>
    <row r="677" spans="1:16" ht="60" hidden="1" x14ac:dyDescent="0.25">
      <c r="A67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20"/>
        <v>15</v>
      </c>
      <c r="P677">
        <f t="shared" si="21"/>
        <v>34.270000000000003</v>
      </c>
    </row>
    <row r="678" spans="1:16" ht="60" hidden="1" x14ac:dyDescent="0.25">
      <c r="A678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20"/>
        <v>1</v>
      </c>
      <c r="P678">
        <f t="shared" si="21"/>
        <v>61.29</v>
      </c>
    </row>
    <row r="679" spans="1:16" ht="75" hidden="1" x14ac:dyDescent="0.25">
      <c r="A679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20"/>
        <v>26</v>
      </c>
      <c r="P679">
        <f t="shared" si="21"/>
        <v>133.25</v>
      </c>
    </row>
    <row r="680" spans="1:16" ht="60" hidden="1" x14ac:dyDescent="0.25">
      <c r="A680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20"/>
        <v>4</v>
      </c>
      <c r="P680">
        <f t="shared" si="21"/>
        <v>65.180000000000007</v>
      </c>
    </row>
    <row r="681" spans="1:16" ht="60" hidden="1" x14ac:dyDescent="0.25">
      <c r="A681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20"/>
        <v>15</v>
      </c>
      <c r="P681">
        <f t="shared" si="21"/>
        <v>93.9</v>
      </c>
    </row>
    <row r="682" spans="1:16" ht="60" hidden="1" x14ac:dyDescent="0.25">
      <c r="A682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20"/>
        <v>26</v>
      </c>
      <c r="P682">
        <f t="shared" si="21"/>
        <v>150.65</v>
      </c>
    </row>
    <row r="683" spans="1:16" ht="60" hidden="1" x14ac:dyDescent="0.25">
      <c r="A683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20"/>
        <v>0</v>
      </c>
      <c r="P683">
        <f t="shared" si="21"/>
        <v>1</v>
      </c>
    </row>
    <row r="684" spans="1:16" ht="45" hidden="1" x14ac:dyDescent="0.25">
      <c r="A684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20"/>
        <v>0</v>
      </c>
      <c r="P684">
        <f t="shared" si="21"/>
        <v>13.25</v>
      </c>
    </row>
    <row r="685" spans="1:16" ht="60" hidden="1" x14ac:dyDescent="0.25">
      <c r="A685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20"/>
        <v>1</v>
      </c>
      <c r="P685">
        <f t="shared" si="21"/>
        <v>99.33</v>
      </c>
    </row>
    <row r="686" spans="1:16" ht="30" hidden="1" x14ac:dyDescent="0.25">
      <c r="A686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20"/>
        <v>7</v>
      </c>
      <c r="P686">
        <f t="shared" si="21"/>
        <v>177.39</v>
      </c>
    </row>
    <row r="687" spans="1:16" ht="60" hidden="1" x14ac:dyDescent="0.25">
      <c r="A68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20"/>
        <v>28</v>
      </c>
      <c r="P687">
        <f t="shared" si="21"/>
        <v>55.3</v>
      </c>
    </row>
    <row r="688" spans="1:16" ht="60" hidden="1" x14ac:dyDescent="0.25">
      <c r="A688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20"/>
        <v>0</v>
      </c>
      <c r="P688">
        <f t="shared" si="21"/>
        <v>0</v>
      </c>
    </row>
    <row r="689" spans="1:16" ht="60" hidden="1" x14ac:dyDescent="0.25">
      <c r="A689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20"/>
        <v>4</v>
      </c>
      <c r="P689">
        <f t="shared" si="21"/>
        <v>591.66999999999996</v>
      </c>
    </row>
    <row r="690" spans="1:16" ht="60" hidden="1" x14ac:dyDescent="0.25">
      <c r="A690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20"/>
        <v>73</v>
      </c>
      <c r="P690">
        <f t="shared" si="21"/>
        <v>405.5</v>
      </c>
    </row>
    <row r="691" spans="1:16" ht="60" hidden="1" x14ac:dyDescent="0.25">
      <c r="A691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20"/>
        <v>58</v>
      </c>
      <c r="P691">
        <f t="shared" si="21"/>
        <v>343.15</v>
      </c>
    </row>
    <row r="692" spans="1:16" ht="30" hidden="1" x14ac:dyDescent="0.25">
      <c r="A692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20"/>
        <v>12</v>
      </c>
      <c r="P692">
        <f t="shared" si="21"/>
        <v>72.59</v>
      </c>
    </row>
    <row r="693" spans="1:16" ht="45" hidden="1" x14ac:dyDescent="0.25">
      <c r="A693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20"/>
        <v>1</v>
      </c>
      <c r="P693">
        <f t="shared" si="21"/>
        <v>26</v>
      </c>
    </row>
    <row r="694" spans="1:16" ht="60" hidden="1" x14ac:dyDescent="0.25">
      <c r="A694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20"/>
        <v>7</v>
      </c>
      <c r="P694">
        <f t="shared" si="21"/>
        <v>6.5</v>
      </c>
    </row>
    <row r="695" spans="1:16" ht="45" hidden="1" x14ac:dyDescent="0.25">
      <c r="A695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20"/>
        <v>35</v>
      </c>
      <c r="P695">
        <f t="shared" si="21"/>
        <v>119.39</v>
      </c>
    </row>
    <row r="696" spans="1:16" ht="60" hidden="1" x14ac:dyDescent="0.25">
      <c r="A696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20"/>
        <v>0</v>
      </c>
      <c r="P696">
        <f t="shared" si="21"/>
        <v>84.29</v>
      </c>
    </row>
    <row r="697" spans="1:16" ht="60" hidden="1" x14ac:dyDescent="0.25">
      <c r="A69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20"/>
        <v>1</v>
      </c>
      <c r="P697">
        <f t="shared" si="21"/>
        <v>90.86</v>
      </c>
    </row>
    <row r="698" spans="1:16" ht="30" hidden="1" x14ac:dyDescent="0.25">
      <c r="A698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20"/>
        <v>0</v>
      </c>
      <c r="P698">
        <f t="shared" si="21"/>
        <v>1</v>
      </c>
    </row>
    <row r="699" spans="1:16" ht="60" hidden="1" x14ac:dyDescent="0.25">
      <c r="A699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20"/>
        <v>46</v>
      </c>
      <c r="P699">
        <f t="shared" si="21"/>
        <v>20.34</v>
      </c>
    </row>
    <row r="700" spans="1:16" ht="60" hidden="1" x14ac:dyDescent="0.25">
      <c r="A700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20"/>
        <v>15</v>
      </c>
      <c r="P700">
        <f t="shared" si="21"/>
        <v>530.69000000000005</v>
      </c>
    </row>
    <row r="701" spans="1:16" ht="60" hidden="1" x14ac:dyDescent="0.25">
      <c r="A701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20"/>
        <v>82</v>
      </c>
      <c r="P701">
        <f t="shared" si="21"/>
        <v>120.39</v>
      </c>
    </row>
    <row r="702" spans="1:16" ht="60" hidden="1" x14ac:dyDescent="0.25">
      <c r="A702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20"/>
        <v>3</v>
      </c>
      <c r="P702">
        <f t="shared" si="21"/>
        <v>13</v>
      </c>
    </row>
    <row r="703" spans="1:16" ht="60" hidden="1" x14ac:dyDescent="0.25">
      <c r="A703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20"/>
        <v>27</v>
      </c>
      <c r="P703">
        <f t="shared" si="21"/>
        <v>291.33</v>
      </c>
    </row>
    <row r="704" spans="1:16" ht="60" hidden="1" x14ac:dyDescent="0.25">
      <c r="A704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20"/>
        <v>31</v>
      </c>
      <c r="P704">
        <f t="shared" si="21"/>
        <v>124.92</v>
      </c>
    </row>
    <row r="705" spans="1:16" ht="45" hidden="1" x14ac:dyDescent="0.25">
      <c r="A705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20"/>
        <v>6</v>
      </c>
      <c r="P705">
        <f t="shared" si="21"/>
        <v>119.57</v>
      </c>
    </row>
    <row r="706" spans="1:16" ht="45" hidden="1" x14ac:dyDescent="0.25">
      <c r="A706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22">ROUND(E706/D706*100,0)</f>
        <v>1</v>
      </c>
      <c r="P706">
        <f t="shared" si="21"/>
        <v>120.25</v>
      </c>
    </row>
    <row r="707" spans="1:16" ht="30" hidden="1" x14ac:dyDescent="0.25">
      <c r="A70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22"/>
        <v>1</v>
      </c>
      <c r="P707">
        <f t="shared" ref="P707:P770" si="23">IFERROR(ROUND(E707/L707,2), 0)</f>
        <v>195.4</v>
      </c>
    </row>
    <row r="708" spans="1:16" ht="60" hidden="1" x14ac:dyDescent="0.25">
      <c r="A708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22"/>
        <v>0</v>
      </c>
      <c r="P708">
        <f t="shared" si="23"/>
        <v>0</v>
      </c>
    </row>
    <row r="709" spans="1:16" ht="60" hidden="1" x14ac:dyDescent="0.25">
      <c r="A709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22"/>
        <v>79</v>
      </c>
      <c r="P709">
        <f t="shared" si="23"/>
        <v>117.7</v>
      </c>
    </row>
    <row r="710" spans="1:16" ht="60" hidden="1" x14ac:dyDescent="0.25">
      <c r="A710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22"/>
        <v>22</v>
      </c>
      <c r="P710">
        <f t="shared" si="23"/>
        <v>23.95</v>
      </c>
    </row>
    <row r="711" spans="1:16" ht="30" hidden="1" x14ac:dyDescent="0.25">
      <c r="A711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22"/>
        <v>0</v>
      </c>
      <c r="P711">
        <f t="shared" si="23"/>
        <v>30.5</v>
      </c>
    </row>
    <row r="712" spans="1:16" ht="45" hidden="1" x14ac:dyDescent="0.25">
      <c r="A712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22"/>
        <v>0</v>
      </c>
      <c r="P712">
        <f t="shared" si="23"/>
        <v>0</v>
      </c>
    </row>
    <row r="713" spans="1:16" ht="60" hidden="1" x14ac:dyDescent="0.25">
      <c r="A713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22"/>
        <v>34</v>
      </c>
      <c r="P713">
        <f t="shared" si="23"/>
        <v>99.97</v>
      </c>
    </row>
    <row r="714" spans="1:16" ht="60" hidden="1" x14ac:dyDescent="0.25">
      <c r="A714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22"/>
        <v>0</v>
      </c>
      <c r="P714">
        <f t="shared" si="23"/>
        <v>26.25</v>
      </c>
    </row>
    <row r="715" spans="1:16" ht="60" hidden="1" x14ac:dyDescent="0.25">
      <c r="A715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22"/>
        <v>1</v>
      </c>
      <c r="P715">
        <f t="shared" si="23"/>
        <v>199</v>
      </c>
    </row>
    <row r="716" spans="1:16" ht="45" hidden="1" x14ac:dyDescent="0.25">
      <c r="A716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22"/>
        <v>15</v>
      </c>
      <c r="P716">
        <f t="shared" si="23"/>
        <v>80.319999999999993</v>
      </c>
    </row>
    <row r="717" spans="1:16" ht="60" hidden="1" x14ac:dyDescent="0.25">
      <c r="A71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22"/>
        <v>5</v>
      </c>
      <c r="P717">
        <f t="shared" si="23"/>
        <v>115.75</v>
      </c>
    </row>
    <row r="718" spans="1:16" ht="45" hidden="1" x14ac:dyDescent="0.25">
      <c r="A718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22"/>
        <v>10</v>
      </c>
      <c r="P718">
        <f t="shared" si="23"/>
        <v>44.69</v>
      </c>
    </row>
    <row r="719" spans="1:16" ht="30" hidden="1" x14ac:dyDescent="0.25">
      <c r="A719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22"/>
        <v>0</v>
      </c>
      <c r="P719">
        <f t="shared" si="23"/>
        <v>76.25</v>
      </c>
    </row>
    <row r="720" spans="1:16" ht="60" hidden="1" x14ac:dyDescent="0.25">
      <c r="A720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22"/>
        <v>1</v>
      </c>
      <c r="P720">
        <f t="shared" si="23"/>
        <v>22.5</v>
      </c>
    </row>
    <row r="721" spans="1:16" ht="60" hidden="1" x14ac:dyDescent="0.25">
      <c r="A721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22"/>
        <v>1</v>
      </c>
      <c r="P721">
        <f t="shared" si="23"/>
        <v>19.399999999999999</v>
      </c>
    </row>
    <row r="722" spans="1:16" ht="45" hidden="1" x14ac:dyDescent="0.25">
      <c r="A722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22"/>
        <v>144</v>
      </c>
      <c r="P722">
        <f t="shared" si="23"/>
        <v>66.709999999999994</v>
      </c>
    </row>
    <row r="723" spans="1:16" ht="60" hidden="1" x14ac:dyDescent="0.25">
      <c r="A723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22"/>
        <v>122</v>
      </c>
      <c r="P723">
        <f t="shared" si="23"/>
        <v>84.14</v>
      </c>
    </row>
    <row r="724" spans="1:16" ht="60" hidden="1" x14ac:dyDescent="0.25">
      <c r="A724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22"/>
        <v>132</v>
      </c>
      <c r="P724">
        <f t="shared" si="23"/>
        <v>215.73</v>
      </c>
    </row>
    <row r="725" spans="1:16" ht="45" hidden="1" x14ac:dyDescent="0.25">
      <c r="A725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22"/>
        <v>109</v>
      </c>
      <c r="P725">
        <f t="shared" si="23"/>
        <v>54.69</v>
      </c>
    </row>
    <row r="726" spans="1:16" ht="60" hidden="1" x14ac:dyDescent="0.25">
      <c r="A726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22"/>
        <v>105</v>
      </c>
      <c r="P726">
        <f t="shared" si="23"/>
        <v>51.63</v>
      </c>
    </row>
    <row r="727" spans="1:16" ht="45" hidden="1" x14ac:dyDescent="0.25">
      <c r="A72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22"/>
        <v>100</v>
      </c>
      <c r="P727">
        <f t="shared" si="23"/>
        <v>143.36000000000001</v>
      </c>
    </row>
    <row r="728" spans="1:16" ht="60" hidden="1" x14ac:dyDescent="0.25">
      <c r="A728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22"/>
        <v>101</v>
      </c>
      <c r="P728">
        <f t="shared" si="23"/>
        <v>72.430000000000007</v>
      </c>
    </row>
    <row r="729" spans="1:16" ht="60" hidden="1" x14ac:dyDescent="0.25">
      <c r="A729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22"/>
        <v>156</v>
      </c>
      <c r="P729">
        <f t="shared" si="23"/>
        <v>36.53</v>
      </c>
    </row>
    <row r="730" spans="1:16" ht="45" hidden="1" x14ac:dyDescent="0.25">
      <c r="A730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22"/>
        <v>106</v>
      </c>
      <c r="P730">
        <f t="shared" si="23"/>
        <v>60.9</v>
      </c>
    </row>
    <row r="731" spans="1:16" ht="60" hidden="1" x14ac:dyDescent="0.25">
      <c r="A731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22"/>
        <v>131</v>
      </c>
      <c r="P731">
        <f t="shared" si="23"/>
        <v>43.55</v>
      </c>
    </row>
    <row r="732" spans="1:16" ht="30" hidden="1" x14ac:dyDescent="0.25">
      <c r="A732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22"/>
        <v>132</v>
      </c>
      <c r="P732">
        <f t="shared" si="23"/>
        <v>99.77</v>
      </c>
    </row>
    <row r="733" spans="1:16" ht="45" hidden="1" x14ac:dyDescent="0.25">
      <c r="A733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22"/>
        <v>126</v>
      </c>
      <c r="P733">
        <f t="shared" si="23"/>
        <v>88.73</v>
      </c>
    </row>
    <row r="734" spans="1:16" ht="60" hidden="1" x14ac:dyDescent="0.25">
      <c r="A734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22"/>
        <v>160</v>
      </c>
      <c r="P734">
        <f t="shared" si="23"/>
        <v>4.92</v>
      </c>
    </row>
    <row r="735" spans="1:16" ht="60" hidden="1" x14ac:dyDescent="0.25">
      <c r="A735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22"/>
        <v>120</v>
      </c>
      <c r="P735">
        <f t="shared" si="23"/>
        <v>17.82</v>
      </c>
    </row>
    <row r="736" spans="1:16" ht="45" hidden="1" x14ac:dyDescent="0.25">
      <c r="A736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22"/>
        <v>126</v>
      </c>
      <c r="P736">
        <f t="shared" si="23"/>
        <v>187.19</v>
      </c>
    </row>
    <row r="737" spans="1:16" ht="45" hidden="1" x14ac:dyDescent="0.25">
      <c r="A73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22"/>
        <v>114</v>
      </c>
      <c r="P737">
        <f t="shared" si="23"/>
        <v>234.81</v>
      </c>
    </row>
    <row r="738" spans="1:16" ht="60" hidden="1" x14ac:dyDescent="0.25">
      <c r="A738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22"/>
        <v>315</v>
      </c>
      <c r="P738">
        <f t="shared" si="23"/>
        <v>105.05</v>
      </c>
    </row>
    <row r="739" spans="1:16" ht="60" hidden="1" x14ac:dyDescent="0.25">
      <c r="A739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22"/>
        <v>122</v>
      </c>
      <c r="P739">
        <f t="shared" si="23"/>
        <v>56.67</v>
      </c>
    </row>
    <row r="740" spans="1:16" ht="30" hidden="1" x14ac:dyDescent="0.25">
      <c r="A740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22"/>
        <v>107</v>
      </c>
      <c r="P740">
        <f t="shared" si="23"/>
        <v>39.049999999999997</v>
      </c>
    </row>
    <row r="741" spans="1:16" ht="60" hidden="1" x14ac:dyDescent="0.25">
      <c r="A741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22"/>
        <v>158</v>
      </c>
      <c r="P741">
        <f t="shared" si="23"/>
        <v>68.349999999999994</v>
      </c>
    </row>
    <row r="742" spans="1:16" ht="60" hidden="1" x14ac:dyDescent="0.25">
      <c r="A742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22"/>
        <v>107</v>
      </c>
      <c r="P742">
        <f t="shared" si="23"/>
        <v>169.58</v>
      </c>
    </row>
    <row r="743" spans="1:16" ht="30" hidden="1" x14ac:dyDescent="0.25">
      <c r="A743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22"/>
        <v>102</v>
      </c>
      <c r="P743">
        <f t="shared" si="23"/>
        <v>141.41999999999999</v>
      </c>
    </row>
    <row r="744" spans="1:16" ht="60" hidden="1" x14ac:dyDescent="0.25">
      <c r="A744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22"/>
        <v>111</v>
      </c>
      <c r="P744">
        <f t="shared" si="23"/>
        <v>67.39</v>
      </c>
    </row>
    <row r="745" spans="1:16" ht="60" hidden="1" x14ac:dyDescent="0.25">
      <c r="A745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22"/>
        <v>148</v>
      </c>
      <c r="P745">
        <f t="shared" si="23"/>
        <v>54.27</v>
      </c>
    </row>
    <row r="746" spans="1:16" ht="45" hidden="1" x14ac:dyDescent="0.25">
      <c r="A746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22"/>
        <v>102</v>
      </c>
      <c r="P746">
        <f t="shared" si="23"/>
        <v>82.52</v>
      </c>
    </row>
    <row r="747" spans="1:16" ht="60" hidden="1" x14ac:dyDescent="0.25">
      <c r="A74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22"/>
        <v>179</v>
      </c>
      <c r="P747">
        <f t="shared" si="23"/>
        <v>53.73</v>
      </c>
    </row>
    <row r="748" spans="1:16" ht="30" hidden="1" x14ac:dyDescent="0.25">
      <c r="A748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22"/>
        <v>111</v>
      </c>
      <c r="P748">
        <f t="shared" si="23"/>
        <v>34.21</v>
      </c>
    </row>
    <row r="749" spans="1:16" ht="60" hidden="1" x14ac:dyDescent="0.25">
      <c r="A749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22"/>
        <v>100</v>
      </c>
      <c r="P749">
        <f t="shared" si="23"/>
        <v>127.33</v>
      </c>
    </row>
    <row r="750" spans="1:16" ht="45" hidden="1" x14ac:dyDescent="0.25">
      <c r="A750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22"/>
        <v>100</v>
      </c>
      <c r="P750">
        <f t="shared" si="23"/>
        <v>45.57</v>
      </c>
    </row>
    <row r="751" spans="1:16" ht="60" hidden="1" x14ac:dyDescent="0.25">
      <c r="A751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22"/>
        <v>106</v>
      </c>
      <c r="P751">
        <f t="shared" si="23"/>
        <v>95.96</v>
      </c>
    </row>
    <row r="752" spans="1:16" ht="60" hidden="1" x14ac:dyDescent="0.25">
      <c r="A752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22"/>
        <v>103</v>
      </c>
      <c r="P752">
        <f t="shared" si="23"/>
        <v>77.27</v>
      </c>
    </row>
    <row r="753" spans="1:16" ht="45" hidden="1" x14ac:dyDescent="0.25">
      <c r="A753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22"/>
        <v>119</v>
      </c>
      <c r="P753">
        <f t="shared" si="23"/>
        <v>57.34</v>
      </c>
    </row>
    <row r="754" spans="1:16" ht="60" hidden="1" x14ac:dyDescent="0.25">
      <c r="A754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22"/>
        <v>112</v>
      </c>
      <c r="P754">
        <f t="shared" si="23"/>
        <v>53.19</v>
      </c>
    </row>
    <row r="755" spans="1:16" ht="60" hidden="1" x14ac:dyDescent="0.25">
      <c r="A755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22"/>
        <v>128</v>
      </c>
      <c r="P755">
        <f t="shared" si="23"/>
        <v>492.31</v>
      </c>
    </row>
    <row r="756" spans="1:16" ht="60" hidden="1" x14ac:dyDescent="0.25">
      <c r="A756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22"/>
        <v>104</v>
      </c>
      <c r="P756">
        <f t="shared" si="23"/>
        <v>42.35</v>
      </c>
    </row>
    <row r="757" spans="1:16" ht="45" hidden="1" x14ac:dyDescent="0.25">
      <c r="A75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22"/>
        <v>102</v>
      </c>
      <c r="P757">
        <f t="shared" si="23"/>
        <v>37.47</v>
      </c>
    </row>
    <row r="758" spans="1:16" ht="45" hidden="1" x14ac:dyDescent="0.25">
      <c r="A758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22"/>
        <v>118</v>
      </c>
      <c r="P758">
        <f t="shared" si="23"/>
        <v>37.450000000000003</v>
      </c>
    </row>
    <row r="759" spans="1:16" ht="60" hidden="1" x14ac:dyDescent="0.25">
      <c r="A759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22"/>
        <v>238</v>
      </c>
      <c r="P759">
        <f t="shared" si="23"/>
        <v>33.06</v>
      </c>
    </row>
    <row r="760" spans="1:16" ht="45" hidden="1" x14ac:dyDescent="0.25">
      <c r="A760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22"/>
        <v>102</v>
      </c>
      <c r="P760">
        <f t="shared" si="23"/>
        <v>134.21</v>
      </c>
    </row>
    <row r="761" spans="1:16" ht="45" hidden="1" x14ac:dyDescent="0.25">
      <c r="A761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22"/>
        <v>102</v>
      </c>
      <c r="P761">
        <f t="shared" si="23"/>
        <v>51.47</v>
      </c>
    </row>
    <row r="762" spans="1:16" ht="60" hidden="1" x14ac:dyDescent="0.25">
      <c r="A762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22"/>
        <v>0</v>
      </c>
      <c r="P762">
        <f t="shared" si="23"/>
        <v>0</v>
      </c>
    </row>
    <row r="763" spans="1:16" ht="45" hidden="1" x14ac:dyDescent="0.25">
      <c r="A763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22"/>
        <v>5</v>
      </c>
      <c r="P763">
        <f t="shared" si="23"/>
        <v>39.17</v>
      </c>
    </row>
    <row r="764" spans="1:16" ht="45" hidden="1" x14ac:dyDescent="0.25">
      <c r="A764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22"/>
        <v>0</v>
      </c>
      <c r="P764">
        <f t="shared" si="23"/>
        <v>0</v>
      </c>
    </row>
    <row r="765" spans="1:16" ht="45" hidden="1" x14ac:dyDescent="0.25">
      <c r="A765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22"/>
        <v>0</v>
      </c>
      <c r="P765">
        <f t="shared" si="23"/>
        <v>5</v>
      </c>
    </row>
    <row r="766" spans="1:16" ht="45" hidden="1" x14ac:dyDescent="0.25">
      <c r="A766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22"/>
        <v>0</v>
      </c>
      <c r="P766">
        <f t="shared" si="23"/>
        <v>0</v>
      </c>
    </row>
    <row r="767" spans="1:16" ht="60" hidden="1" x14ac:dyDescent="0.25">
      <c r="A76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22"/>
        <v>36</v>
      </c>
      <c r="P767">
        <f t="shared" si="23"/>
        <v>57.3</v>
      </c>
    </row>
    <row r="768" spans="1:16" ht="60" hidden="1" x14ac:dyDescent="0.25">
      <c r="A768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22"/>
        <v>0</v>
      </c>
      <c r="P768">
        <f t="shared" si="23"/>
        <v>0</v>
      </c>
    </row>
    <row r="769" spans="1:16" ht="75" hidden="1" x14ac:dyDescent="0.25">
      <c r="A769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22"/>
        <v>4</v>
      </c>
      <c r="P769">
        <f t="shared" si="23"/>
        <v>59</v>
      </c>
    </row>
    <row r="770" spans="1:16" ht="60" hidden="1" x14ac:dyDescent="0.25">
      <c r="A770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24">ROUND(E770/D770*100,0)</f>
        <v>0</v>
      </c>
      <c r="P770">
        <f t="shared" si="23"/>
        <v>0</v>
      </c>
    </row>
    <row r="771" spans="1:16" ht="60" hidden="1" x14ac:dyDescent="0.25">
      <c r="A771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24"/>
        <v>41</v>
      </c>
      <c r="P771">
        <f t="shared" ref="P771:P834" si="25">IFERROR(ROUND(E771/L771,2), 0)</f>
        <v>31.85</v>
      </c>
    </row>
    <row r="772" spans="1:16" ht="60" hidden="1" x14ac:dyDescent="0.25">
      <c r="A772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24"/>
        <v>0</v>
      </c>
      <c r="P772">
        <f t="shared" si="25"/>
        <v>0</v>
      </c>
    </row>
    <row r="773" spans="1:16" ht="45" hidden="1" x14ac:dyDescent="0.25">
      <c r="A773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24"/>
        <v>0</v>
      </c>
      <c r="P773">
        <f t="shared" si="25"/>
        <v>10</v>
      </c>
    </row>
    <row r="774" spans="1:16" ht="60" hidden="1" x14ac:dyDescent="0.25">
      <c r="A774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24"/>
        <v>3</v>
      </c>
      <c r="P774">
        <f t="shared" si="25"/>
        <v>50</v>
      </c>
    </row>
    <row r="775" spans="1:16" ht="60" hidden="1" x14ac:dyDescent="0.25">
      <c r="A775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24"/>
        <v>1</v>
      </c>
      <c r="P775">
        <f t="shared" si="25"/>
        <v>16</v>
      </c>
    </row>
    <row r="776" spans="1:16" ht="60" hidden="1" x14ac:dyDescent="0.25">
      <c r="A776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24"/>
        <v>70</v>
      </c>
      <c r="P776">
        <f t="shared" si="25"/>
        <v>39</v>
      </c>
    </row>
    <row r="777" spans="1:16" ht="45" hidden="1" x14ac:dyDescent="0.25">
      <c r="A77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24"/>
        <v>2</v>
      </c>
      <c r="P777">
        <f t="shared" si="25"/>
        <v>34</v>
      </c>
    </row>
    <row r="778" spans="1:16" ht="60" hidden="1" x14ac:dyDescent="0.25">
      <c r="A778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24"/>
        <v>51</v>
      </c>
      <c r="P778">
        <f t="shared" si="25"/>
        <v>63.12</v>
      </c>
    </row>
    <row r="779" spans="1:16" ht="60" hidden="1" x14ac:dyDescent="0.25">
      <c r="A779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24"/>
        <v>1</v>
      </c>
      <c r="P779">
        <f t="shared" si="25"/>
        <v>7</v>
      </c>
    </row>
    <row r="780" spans="1:16" ht="45" hidden="1" x14ac:dyDescent="0.25">
      <c r="A780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24"/>
        <v>0</v>
      </c>
      <c r="P780">
        <f t="shared" si="25"/>
        <v>2</v>
      </c>
    </row>
    <row r="781" spans="1:16" ht="60" hidden="1" x14ac:dyDescent="0.25">
      <c r="A781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24"/>
        <v>3</v>
      </c>
      <c r="P781">
        <f t="shared" si="25"/>
        <v>66.67</v>
      </c>
    </row>
    <row r="782" spans="1:16" ht="45" hidden="1" x14ac:dyDescent="0.25">
      <c r="A782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24"/>
        <v>104</v>
      </c>
      <c r="P782">
        <f t="shared" si="25"/>
        <v>38.520000000000003</v>
      </c>
    </row>
    <row r="783" spans="1:16" ht="45" hidden="1" x14ac:dyDescent="0.25">
      <c r="A783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24"/>
        <v>133</v>
      </c>
      <c r="P783">
        <f t="shared" si="25"/>
        <v>42.61</v>
      </c>
    </row>
    <row r="784" spans="1:16" ht="45" hidden="1" x14ac:dyDescent="0.25">
      <c r="A784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24"/>
        <v>100</v>
      </c>
      <c r="P784">
        <f t="shared" si="25"/>
        <v>50</v>
      </c>
    </row>
    <row r="785" spans="1:16" ht="60" hidden="1" x14ac:dyDescent="0.25">
      <c r="A785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24"/>
        <v>148</v>
      </c>
      <c r="P785">
        <f t="shared" si="25"/>
        <v>63.49</v>
      </c>
    </row>
    <row r="786" spans="1:16" ht="60" hidden="1" x14ac:dyDescent="0.25">
      <c r="A786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24"/>
        <v>103</v>
      </c>
      <c r="P786">
        <f t="shared" si="25"/>
        <v>102.5</v>
      </c>
    </row>
    <row r="787" spans="1:16" ht="60" hidden="1" x14ac:dyDescent="0.25">
      <c r="A78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24"/>
        <v>181</v>
      </c>
      <c r="P787">
        <f t="shared" si="25"/>
        <v>31.14</v>
      </c>
    </row>
    <row r="788" spans="1:16" ht="45" hidden="1" x14ac:dyDescent="0.25">
      <c r="A788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24"/>
        <v>143</v>
      </c>
      <c r="P788">
        <f t="shared" si="25"/>
        <v>162.27000000000001</v>
      </c>
    </row>
    <row r="789" spans="1:16" ht="60" hidden="1" x14ac:dyDescent="0.25">
      <c r="A789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24"/>
        <v>114</v>
      </c>
      <c r="P789">
        <f t="shared" si="25"/>
        <v>80.59</v>
      </c>
    </row>
    <row r="790" spans="1:16" ht="60" hidden="1" x14ac:dyDescent="0.25">
      <c r="A790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24"/>
        <v>204</v>
      </c>
      <c r="P790">
        <f t="shared" si="25"/>
        <v>59.85</v>
      </c>
    </row>
    <row r="791" spans="1:16" ht="45" hidden="1" x14ac:dyDescent="0.25">
      <c r="A791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24"/>
        <v>109</v>
      </c>
      <c r="P791">
        <f t="shared" si="25"/>
        <v>132.86000000000001</v>
      </c>
    </row>
    <row r="792" spans="1:16" ht="60" hidden="1" x14ac:dyDescent="0.25">
      <c r="A792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24"/>
        <v>144</v>
      </c>
      <c r="P792">
        <f t="shared" si="25"/>
        <v>92.55</v>
      </c>
    </row>
    <row r="793" spans="1:16" ht="60" hidden="1" x14ac:dyDescent="0.25">
      <c r="A793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24"/>
        <v>104</v>
      </c>
      <c r="P793">
        <f t="shared" si="25"/>
        <v>60.86</v>
      </c>
    </row>
    <row r="794" spans="1:16" ht="30" hidden="1" x14ac:dyDescent="0.25">
      <c r="A794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24"/>
        <v>100</v>
      </c>
      <c r="P794">
        <f t="shared" si="25"/>
        <v>41.85</v>
      </c>
    </row>
    <row r="795" spans="1:16" ht="60" hidden="1" x14ac:dyDescent="0.25">
      <c r="A795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24"/>
        <v>103</v>
      </c>
      <c r="P795">
        <f t="shared" si="25"/>
        <v>88.33</v>
      </c>
    </row>
    <row r="796" spans="1:16" ht="60" hidden="1" x14ac:dyDescent="0.25">
      <c r="A796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24"/>
        <v>105</v>
      </c>
      <c r="P796">
        <f t="shared" si="25"/>
        <v>158.96</v>
      </c>
    </row>
    <row r="797" spans="1:16" ht="60" hidden="1" x14ac:dyDescent="0.25">
      <c r="A79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24"/>
        <v>112</v>
      </c>
      <c r="P797">
        <f t="shared" si="25"/>
        <v>85.05</v>
      </c>
    </row>
    <row r="798" spans="1:16" ht="60" hidden="1" x14ac:dyDescent="0.25">
      <c r="A798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24"/>
        <v>101</v>
      </c>
      <c r="P798">
        <f t="shared" si="25"/>
        <v>112.61</v>
      </c>
    </row>
    <row r="799" spans="1:16" ht="60" hidden="1" x14ac:dyDescent="0.25">
      <c r="A799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24"/>
        <v>108</v>
      </c>
      <c r="P799">
        <f t="shared" si="25"/>
        <v>45.44</v>
      </c>
    </row>
    <row r="800" spans="1:16" ht="45" hidden="1" x14ac:dyDescent="0.25">
      <c r="A800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24"/>
        <v>115</v>
      </c>
      <c r="P800">
        <f t="shared" si="25"/>
        <v>46.22</v>
      </c>
    </row>
    <row r="801" spans="1:16" ht="60" hidden="1" x14ac:dyDescent="0.25">
      <c r="A801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24"/>
        <v>100</v>
      </c>
      <c r="P801">
        <f t="shared" si="25"/>
        <v>178.61</v>
      </c>
    </row>
    <row r="802" spans="1:16" ht="45" hidden="1" x14ac:dyDescent="0.25">
      <c r="A802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24"/>
        <v>152</v>
      </c>
      <c r="P802">
        <f t="shared" si="25"/>
        <v>40.75</v>
      </c>
    </row>
    <row r="803" spans="1:16" ht="45" hidden="1" x14ac:dyDescent="0.25">
      <c r="A803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24"/>
        <v>112</v>
      </c>
      <c r="P803">
        <f t="shared" si="25"/>
        <v>43.73</v>
      </c>
    </row>
    <row r="804" spans="1:16" ht="60" hidden="1" x14ac:dyDescent="0.25">
      <c r="A804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24"/>
        <v>101</v>
      </c>
      <c r="P804">
        <f t="shared" si="25"/>
        <v>81.069999999999993</v>
      </c>
    </row>
    <row r="805" spans="1:16" ht="60" hidden="1" x14ac:dyDescent="0.25">
      <c r="A805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24"/>
        <v>123</v>
      </c>
      <c r="P805">
        <f t="shared" si="25"/>
        <v>74.61</v>
      </c>
    </row>
    <row r="806" spans="1:16" ht="60" hidden="1" x14ac:dyDescent="0.25">
      <c r="A806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24"/>
        <v>100</v>
      </c>
      <c r="P806">
        <f t="shared" si="25"/>
        <v>305.56</v>
      </c>
    </row>
    <row r="807" spans="1:16" ht="45" hidden="1" x14ac:dyDescent="0.25">
      <c r="A80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24"/>
        <v>105</v>
      </c>
      <c r="P807">
        <f t="shared" si="25"/>
        <v>58.33</v>
      </c>
    </row>
    <row r="808" spans="1:16" ht="30" hidden="1" x14ac:dyDescent="0.25">
      <c r="A808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24"/>
        <v>104</v>
      </c>
      <c r="P808">
        <f t="shared" si="25"/>
        <v>117.68</v>
      </c>
    </row>
    <row r="809" spans="1:16" ht="30" hidden="1" x14ac:dyDescent="0.25">
      <c r="A809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24"/>
        <v>105</v>
      </c>
      <c r="P809">
        <f t="shared" si="25"/>
        <v>73.77</v>
      </c>
    </row>
    <row r="810" spans="1:16" ht="60" hidden="1" x14ac:dyDescent="0.25">
      <c r="A810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24"/>
        <v>100</v>
      </c>
      <c r="P810">
        <f t="shared" si="25"/>
        <v>104.65</v>
      </c>
    </row>
    <row r="811" spans="1:16" ht="45" hidden="1" x14ac:dyDescent="0.25">
      <c r="A811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24"/>
        <v>104</v>
      </c>
      <c r="P811">
        <f t="shared" si="25"/>
        <v>79.83</v>
      </c>
    </row>
    <row r="812" spans="1:16" ht="60" hidden="1" x14ac:dyDescent="0.25">
      <c r="A812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24"/>
        <v>105</v>
      </c>
      <c r="P812">
        <f t="shared" si="25"/>
        <v>58.33</v>
      </c>
    </row>
    <row r="813" spans="1:16" ht="45" hidden="1" x14ac:dyDescent="0.25">
      <c r="A813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24"/>
        <v>104</v>
      </c>
      <c r="P813">
        <f t="shared" si="25"/>
        <v>86.67</v>
      </c>
    </row>
    <row r="814" spans="1:16" ht="60" hidden="1" x14ac:dyDescent="0.25">
      <c r="A814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24"/>
        <v>152</v>
      </c>
      <c r="P814">
        <f t="shared" si="25"/>
        <v>27.61</v>
      </c>
    </row>
    <row r="815" spans="1:16" ht="30" hidden="1" x14ac:dyDescent="0.25">
      <c r="A815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24"/>
        <v>160</v>
      </c>
      <c r="P815">
        <f t="shared" si="25"/>
        <v>25</v>
      </c>
    </row>
    <row r="816" spans="1:16" ht="60" hidden="1" x14ac:dyDescent="0.25">
      <c r="A816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24"/>
        <v>127</v>
      </c>
      <c r="P816">
        <f t="shared" si="25"/>
        <v>45.46</v>
      </c>
    </row>
    <row r="817" spans="1:16" ht="30" hidden="1" x14ac:dyDescent="0.25">
      <c r="A81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24"/>
        <v>107</v>
      </c>
      <c r="P817">
        <f t="shared" si="25"/>
        <v>99.53</v>
      </c>
    </row>
    <row r="818" spans="1:16" ht="45" hidden="1" x14ac:dyDescent="0.25">
      <c r="A818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24"/>
        <v>115</v>
      </c>
      <c r="P818">
        <f t="shared" si="25"/>
        <v>39.31</v>
      </c>
    </row>
    <row r="819" spans="1:16" ht="45" hidden="1" x14ac:dyDescent="0.25">
      <c r="A819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24"/>
        <v>137</v>
      </c>
      <c r="P819">
        <f t="shared" si="25"/>
        <v>89.42</v>
      </c>
    </row>
    <row r="820" spans="1:16" ht="60" hidden="1" x14ac:dyDescent="0.25">
      <c r="A820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24"/>
        <v>156</v>
      </c>
      <c r="P820">
        <f t="shared" si="25"/>
        <v>28.68</v>
      </c>
    </row>
    <row r="821" spans="1:16" ht="30" hidden="1" x14ac:dyDescent="0.25">
      <c r="A821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24"/>
        <v>109</v>
      </c>
      <c r="P821">
        <f t="shared" si="25"/>
        <v>31.07</v>
      </c>
    </row>
    <row r="822" spans="1:16" ht="45" hidden="1" x14ac:dyDescent="0.25">
      <c r="A822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24"/>
        <v>134</v>
      </c>
      <c r="P822">
        <f t="shared" si="25"/>
        <v>70.55</v>
      </c>
    </row>
    <row r="823" spans="1:16" ht="45" hidden="1" x14ac:dyDescent="0.25">
      <c r="A823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24"/>
        <v>100</v>
      </c>
      <c r="P823">
        <f t="shared" si="25"/>
        <v>224.13</v>
      </c>
    </row>
    <row r="824" spans="1:16" ht="45" hidden="1" x14ac:dyDescent="0.25">
      <c r="A824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24"/>
        <v>119</v>
      </c>
      <c r="P824">
        <f t="shared" si="25"/>
        <v>51.81</v>
      </c>
    </row>
    <row r="825" spans="1:16" ht="45" hidden="1" x14ac:dyDescent="0.25">
      <c r="A825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24"/>
        <v>180</v>
      </c>
      <c r="P825">
        <f t="shared" si="25"/>
        <v>43.52</v>
      </c>
    </row>
    <row r="826" spans="1:16" ht="60" hidden="1" x14ac:dyDescent="0.25">
      <c r="A826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24"/>
        <v>134</v>
      </c>
      <c r="P826">
        <f t="shared" si="25"/>
        <v>39.82</v>
      </c>
    </row>
    <row r="827" spans="1:16" ht="45" hidden="1" x14ac:dyDescent="0.25">
      <c r="A82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24"/>
        <v>100</v>
      </c>
      <c r="P827">
        <f t="shared" si="25"/>
        <v>126.81</v>
      </c>
    </row>
    <row r="828" spans="1:16" ht="45" hidden="1" x14ac:dyDescent="0.25">
      <c r="A828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24"/>
        <v>101</v>
      </c>
      <c r="P828">
        <f t="shared" si="25"/>
        <v>113.88</v>
      </c>
    </row>
    <row r="829" spans="1:16" ht="60" hidden="1" x14ac:dyDescent="0.25">
      <c r="A829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24"/>
        <v>103</v>
      </c>
      <c r="P829">
        <f t="shared" si="25"/>
        <v>28.18</v>
      </c>
    </row>
    <row r="830" spans="1:16" ht="60" hidden="1" x14ac:dyDescent="0.25">
      <c r="A830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24"/>
        <v>107</v>
      </c>
      <c r="P830">
        <f t="shared" si="25"/>
        <v>36.61</v>
      </c>
    </row>
    <row r="831" spans="1:16" ht="60" hidden="1" x14ac:dyDescent="0.25">
      <c r="A831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24"/>
        <v>104</v>
      </c>
      <c r="P831">
        <f t="shared" si="25"/>
        <v>32.5</v>
      </c>
    </row>
    <row r="832" spans="1:16" ht="45" hidden="1" x14ac:dyDescent="0.25">
      <c r="A832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24"/>
        <v>108</v>
      </c>
      <c r="P832">
        <f t="shared" si="25"/>
        <v>60.66</v>
      </c>
    </row>
    <row r="833" spans="1:16" ht="45" hidden="1" x14ac:dyDescent="0.25">
      <c r="A833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24"/>
        <v>233</v>
      </c>
      <c r="P833">
        <f t="shared" si="25"/>
        <v>175</v>
      </c>
    </row>
    <row r="834" spans="1:16" ht="60" hidden="1" x14ac:dyDescent="0.25">
      <c r="A834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26">ROUND(E834/D834*100,0)</f>
        <v>101</v>
      </c>
      <c r="P834">
        <f t="shared" si="25"/>
        <v>97.99</v>
      </c>
    </row>
    <row r="835" spans="1:16" hidden="1" x14ac:dyDescent="0.25">
      <c r="A835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26"/>
        <v>102</v>
      </c>
      <c r="P835">
        <f t="shared" ref="P835:P898" si="27">IFERROR(ROUND(E835/L835,2), 0)</f>
        <v>148.78</v>
      </c>
    </row>
    <row r="836" spans="1:16" ht="60" hidden="1" x14ac:dyDescent="0.25">
      <c r="A836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26"/>
        <v>131</v>
      </c>
      <c r="P836">
        <f t="shared" si="27"/>
        <v>96.08</v>
      </c>
    </row>
    <row r="837" spans="1:16" ht="60" hidden="1" x14ac:dyDescent="0.25">
      <c r="A83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26"/>
        <v>117</v>
      </c>
      <c r="P837">
        <f t="shared" si="27"/>
        <v>58.63</v>
      </c>
    </row>
    <row r="838" spans="1:16" hidden="1" x14ac:dyDescent="0.25">
      <c r="A838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26"/>
        <v>101</v>
      </c>
      <c r="P838">
        <f t="shared" si="27"/>
        <v>109.71</v>
      </c>
    </row>
    <row r="839" spans="1:16" ht="45" hidden="1" x14ac:dyDescent="0.25">
      <c r="A839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26"/>
        <v>122</v>
      </c>
      <c r="P839">
        <f t="shared" si="27"/>
        <v>49.11</v>
      </c>
    </row>
    <row r="840" spans="1:16" ht="60" hidden="1" x14ac:dyDescent="0.25">
      <c r="A840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26"/>
        <v>145</v>
      </c>
      <c r="P840">
        <f t="shared" si="27"/>
        <v>47.67</v>
      </c>
    </row>
    <row r="841" spans="1:16" ht="45" hidden="1" x14ac:dyDescent="0.25">
      <c r="A841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26"/>
        <v>117</v>
      </c>
      <c r="P841">
        <f t="shared" si="27"/>
        <v>60.74</v>
      </c>
    </row>
    <row r="842" spans="1:16" ht="45" hidden="1" x14ac:dyDescent="0.25">
      <c r="A842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26"/>
        <v>120</v>
      </c>
      <c r="P842">
        <f t="shared" si="27"/>
        <v>63.38</v>
      </c>
    </row>
    <row r="843" spans="1:16" ht="60" hidden="1" x14ac:dyDescent="0.25">
      <c r="A843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26"/>
        <v>101</v>
      </c>
      <c r="P843">
        <f t="shared" si="27"/>
        <v>53.89</v>
      </c>
    </row>
    <row r="844" spans="1:16" ht="45" hidden="1" x14ac:dyDescent="0.25">
      <c r="A844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26"/>
        <v>104</v>
      </c>
      <c r="P844">
        <f t="shared" si="27"/>
        <v>66.87</v>
      </c>
    </row>
    <row r="845" spans="1:16" ht="60" hidden="1" x14ac:dyDescent="0.25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26"/>
        <v>267</v>
      </c>
      <c r="P845">
        <f t="shared" si="27"/>
        <v>63.1</v>
      </c>
    </row>
    <row r="846" spans="1:16" ht="60" hidden="1" x14ac:dyDescent="0.25">
      <c r="A846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26"/>
        <v>194</v>
      </c>
      <c r="P846">
        <f t="shared" si="27"/>
        <v>36.630000000000003</v>
      </c>
    </row>
    <row r="847" spans="1:16" ht="45" hidden="1" x14ac:dyDescent="0.25">
      <c r="A84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26"/>
        <v>120</v>
      </c>
      <c r="P847">
        <f t="shared" si="27"/>
        <v>34.01</v>
      </c>
    </row>
    <row r="848" spans="1:16" ht="45" hidden="1" x14ac:dyDescent="0.25">
      <c r="A848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26"/>
        <v>122</v>
      </c>
      <c r="P848">
        <f t="shared" si="27"/>
        <v>28.55</v>
      </c>
    </row>
    <row r="849" spans="1:16" ht="30" hidden="1" x14ac:dyDescent="0.25">
      <c r="A849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26"/>
        <v>100</v>
      </c>
      <c r="P849">
        <f t="shared" si="27"/>
        <v>10</v>
      </c>
    </row>
    <row r="850" spans="1:16" ht="45" hidden="1" x14ac:dyDescent="0.25">
      <c r="A850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26"/>
        <v>100</v>
      </c>
      <c r="P850">
        <f t="shared" si="27"/>
        <v>18.75</v>
      </c>
    </row>
    <row r="851" spans="1:16" ht="60" hidden="1" x14ac:dyDescent="0.25">
      <c r="A851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26"/>
        <v>120</v>
      </c>
      <c r="P851">
        <f t="shared" si="27"/>
        <v>41.7</v>
      </c>
    </row>
    <row r="852" spans="1:16" ht="45" hidden="1" x14ac:dyDescent="0.25">
      <c r="A852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26"/>
        <v>155</v>
      </c>
      <c r="P852">
        <f t="shared" si="27"/>
        <v>46.67</v>
      </c>
    </row>
    <row r="853" spans="1:16" ht="45" hidden="1" x14ac:dyDescent="0.25">
      <c r="A853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26"/>
        <v>130</v>
      </c>
      <c r="P853">
        <f t="shared" si="27"/>
        <v>37.270000000000003</v>
      </c>
    </row>
    <row r="854" spans="1:16" ht="30" hidden="1" x14ac:dyDescent="0.25">
      <c r="A854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26"/>
        <v>105</v>
      </c>
      <c r="P854">
        <f t="shared" si="27"/>
        <v>59.26</v>
      </c>
    </row>
    <row r="855" spans="1:16" ht="45" hidden="1" x14ac:dyDescent="0.25">
      <c r="A855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26"/>
        <v>100</v>
      </c>
      <c r="P855">
        <f t="shared" si="27"/>
        <v>30</v>
      </c>
    </row>
    <row r="856" spans="1:16" ht="45" hidden="1" x14ac:dyDescent="0.25">
      <c r="A856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26"/>
        <v>118</v>
      </c>
      <c r="P856">
        <f t="shared" si="27"/>
        <v>65.86</v>
      </c>
    </row>
    <row r="857" spans="1:16" ht="45" hidden="1" x14ac:dyDescent="0.25">
      <c r="A85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26"/>
        <v>103</v>
      </c>
      <c r="P857">
        <f t="shared" si="27"/>
        <v>31.91</v>
      </c>
    </row>
    <row r="858" spans="1:16" ht="60" hidden="1" x14ac:dyDescent="0.25">
      <c r="A858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26"/>
        <v>218</v>
      </c>
      <c r="P858">
        <f t="shared" si="27"/>
        <v>19.46</v>
      </c>
    </row>
    <row r="859" spans="1:16" ht="45" hidden="1" x14ac:dyDescent="0.25">
      <c r="A859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26"/>
        <v>100</v>
      </c>
      <c r="P859">
        <f t="shared" si="27"/>
        <v>50</v>
      </c>
    </row>
    <row r="860" spans="1:16" ht="60" hidden="1" x14ac:dyDescent="0.25">
      <c r="A860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26"/>
        <v>144</v>
      </c>
      <c r="P860">
        <f t="shared" si="27"/>
        <v>22.74</v>
      </c>
    </row>
    <row r="861" spans="1:16" ht="45" hidden="1" x14ac:dyDescent="0.25">
      <c r="A861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26"/>
        <v>105</v>
      </c>
      <c r="P861">
        <f t="shared" si="27"/>
        <v>42.72</v>
      </c>
    </row>
    <row r="862" spans="1:16" ht="60" hidden="1" x14ac:dyDescent="0.25">
      <c r="A862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26"/>
        <v>18</v>
      </c>
      <c r="P862">
        <f t="shared" si="27"/>
        <v>52.92</v>
      </c>
    </row>
    <row r="863" spans="1:16" ht="45" hidden="1" x14ac:dyDescent="0.25">
      <c r="A863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26"/>
        <v>2</v>
      </c>
      <c r="P863">
        <f t="shared" si="27"/>
        <v>50.5</v>
      </c>
    </row>
    <row r="864" spans="1:16" ht="45" hidden="1" x14ac:dyDescent="0.25">
      <c r="A864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26"/>
        <v>0</v>
      </c>
      <c r="P864">
        <f t="shared" si="27"/>
        <v>42.5</v>
      </c>
    </row>
    <row r="865" spans="1:16" ht="45" hidden="1" x14ac:dyDescent="0.25">
      <c r="A865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26"/>
        <v>5</v>
      </c>
      <c r="P865">
        <f t="shared" si="27"/>
        <v>18</v>
      </c>
    </row>
    <row r="866" spans="1:16" ht="45" hidden="1" x14ac:dyDescent="0.25">
      <c r="A866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26"/>
        <v>42</v>
      </c>
      <c r="P866">
        <f t="shared" si="27"/>
        <v>34.18</v>
      </c>
    </row>
    <row r="867" spans="1:16" ht="60" hidden="1" x14ac:dyDescent="0.25">
      <c r="A86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26"/>
        <v>2</v>
      </c>
      <c r="P867">
        <f t="shared" si="27"/>
        <v>22.5</v>
      </c>
    </row>
    <row r="868" spans="1:16" ht="45" hidden="1" x14ac:dyDescent="0.25">
      <c r="A868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26"/>
        <v>18</v>
      </c>
      <c r="P868">
        <f t="shared" si="27"/>
        <v>58.18</v>
      </c>
    </row>
    <row r="869" spans="1:16" ht="60" hidden="1" x14ac:dyDescent="0.25">
      <c r="A869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26"/>
        <v>24</v>
      </c>
      <c r="P869">
        <f t="shared" si="27"/>
        <v>109.18</v>
      </c>
    </row>
    <row r="870" spans="1:16" ht="60" hidden="1" x14ac:dyDescent="0.25">
      <c r="A870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26"/>
        <v>0</v>
      </c>
      <c r="P870">
        <f t="shared" si="27"/>
        <v>50</v>
      </c>
    </row>
    <row r="871" spans="1:16" ht="60" hidden="1" x14ac:dyDescent="0.25">
      <c r="A871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26"/>
        <v>12</v>
      </c>
      <c r="P871">
        <f t="shared" si="27"/>
        <v>346.67</v>
      </c>
    </row>
    <row r="872" spans="1:16" ht="60" hidden="1" x14ac:dyDescent="0.25">
      <c r="A872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26"/>
        <v>0</v>
      </c>
      <c r="P872">
        <f t="shared" si="27"/>
        <v>12.4</v>
      </c>
    </row>
    <row r="873" spans="1:16" ht="60" hidden="1" x14ac:dyDescent="0.25">
      <c r="A873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26"/>
        <v>5</v>
      </c>
      <c r="P873">
        <f t="shared" si="27"/>
        <v>27.08</v>
      </c>
    </row>
    <row r="874" spans="1:16" ht="45" hidden="1" x14ac:dyDescent="0.25">
      <c r="A874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26"/>
        <v>1</v>
      </c>
      <c r="P874">
        <f t="shared" si="27"/>
        <v>32.5</v>
      </c>
    </row>
    <row r="875" spans="1:16" ht="45" hidden="1" x14ac:dyDescent="0.25">
      <c r="A875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26"/>
        <v>1</v>
      </c>
      <c r="P875">
        <f t="shared" si="27"/>
        <v>9</v>
      </c>
    </row>
    <row r="876" spans="1:16" ht="60" hidden="1" x14ac:dyDescent="0.25">
      <c r="A876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26"/>
        <v>24</v>
      </c>
      <c r="P876">
        <f t="shared" si="27"/>
        <v>34.76</v>
      </c>
    </row>
    <row r="877" spans="1:16" ht="60" hidden="1" x14ac:dyDescent="0.25">
      <c r="A87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26"/>
        <v>0</v>
      </c>
      <c r="P877">
        <f t="shared" si="27"/>
        <v>0</v>
      </c>
    </row>
    <row r="878" spans="1:16" ht="30" hidden="1" x14ac:dyDescent="0.25">
      <c r="A878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26"/>
        <v>41</v>
      </c>
      <c r="P878">
        <f t="shared" si="27"/>
        <v>28.58</v>
      </c>
    </row>
    <row r="879" spans="1:16" ht="60" hidden="1" x14ac:dyDescent="0.25">
      <c r="A879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26"/>
        <v>68</v>
      </c>
      <c r="P879">
        <f t="shared" si="27"/>
        <v>46.59</v>
      </c>
    </row>
    <row r="880" spans="1:16" ht="60" hidden="1" x14ac:dyDescent="0.25">
      <c r="A880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26"/>
        <v>1</v>
      </c>
      <c r="P880">
        <f t="shared" si="27"/>
        <v>32.5</v>
      </c>
    </row>
    <row r="881" spans="1:16" ht="60" hidden="1" x14ac:dyDescent="0.25">
      <c r="A881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26"/>
        <v>31</v>
      </c>
      <c r="P881">
        <f t="shared" si="27"/>
        <v>21.47</v>
      </c>
    </row>
    <row r="882" spans="1:16" ht="60" hidden="1" x14ac:dyDescent="0.25">
      <c r="A882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26"/>
        <v>3</v>
      </c>
      <c r="P882">
        <f t="shared" si="27"/>
        <v>14.13</v>
      </c>
    </row>
    <row r="883" spans="1:16" ht="45" hidden="1" x14ac:dyDescent="0.25">
      <c r="A883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26"/>
        <v>1</v>
      </c>
      <c r="P883">
        <f t="shared" si="27"/>
        <v>30</v>
      </c>
    </row>
    <row r="884" spans="1:16" ht="60" hidden="1" x14ac:dyDescent="0.25">
      <c r="A884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26"/>
        <v>20</v>
      </c>
      <c r="P884">
        <f t="shared" si="27"/>
        <v>21.57</v>
      </c>
    </row>
    <row r="885" spans="1:16" ht="60" hidden="1" x14ac:dyDescent="0.25">
      <c r="A885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26"/>
        <v>40</v>
      </c>
      <c r="P885">
        <f t="shared" si="27"/>
        <v>83.38</v>
      </c>
    </row>
    <row r="886" spans="1:16" ht="45" hidden="1" x14ac:dyDescent="0.25">
      <c r="A886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26"/>
        <v>1</v>
      </c>
      <c r="P886">
        <f t="shared" si="27"/>
        <v>10</v>
      </c>
    </row>
    <row r="887" spans="1:16" ht="45" hidden="1" x14ac:dyDescent="0.25">
      <c r="A88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26"/>
        <v>75</v>
      </c>
      <c r="P887">
        <f t="shared" si="27"/>
        <v>35.71</v>
      </c>
    </row>
    <row r="888" spans="1:16" ht="60" hidden="1" x14ac:dyDescent="0.25">
      <c r="A888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26"/>
        <v>41</v>
      </c>
      <c r="P888">
        <f t="shared" si="27"/>
        <v>29.29</v>
      </c>
    </row>
    <row r="889" spans="1:16" ht="60" hidden="1" x14ac:dyDescent="0.25">
      <c r="A889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26"/>
        <v>0</v>
      </c>
      <c r="P889">
        <f t="shared" si="27"/>
        <v>0</v>
      </c>
    </row>
    <row r="890" spans="1:16" ht="60" hidden="1" x14ac:dyDescent="0.25">
      <c r="A890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26"/>
        <v>7</v>
      </c>
      <c r="P890">
        <f t="shared" si="27"/>
        <v>18</v>
      </c>
    </row>
    <row r="891" spans="1:16" ht="45" hidden="1" x14ac:dyDescent="0.25">
      <c r="A891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26"/>
        <v>9</v>
      </c>
      <c r="P891">
        <f t="shared" si="27"/>
        <v>73.760000000000005</v>
      </c>
    </row>
    <row r="892" spans="1:16" ht="60" hidden="1" x14ac:dyDescent="0.25">
      <c r="A892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26"/>
        <v>4</v>
      </c>
      <c r="P892">
        <f t="shared" si="27"/>
        <v>31.25</v>
      </c>
    </row>
    <row r="893" spans="1:16" ht="60" hidden="1" x14ac:dyDescent="0.25">
      <c r="A893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26"/>
        <v>3</v>
      </c>
      <c r="P893">
        <f t="shared" si="27"/>
        <v>28.89</v>
      </c>
    </row>
    <row r="894" spans="1:16" ht="60" hidden="1" x14ac:dyDescent="0.25">
      <c r="A894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26"/>
        <v>41</v>
      </c>
      <c r="P894">
        <f t="shared" si="27"/>
        <v>143.82</v>
      </c>
    </row>
    <row r="895" spans="1:16" ht="45" hidden="1" x14ac:dyDescent="0.25">
      <c r="A895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26"/>
        <v>10</v>
      </c>
      <c r="P895">
        <f t="shared" si="27"/>
        <v>40</v>
      </c>
    </row>
    <row r="896" spans="1:16" ht="60" hidden="1" x14ac:dyDescent="0.25">
      <c r="A896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26"/>
        <v>39</v>
      </c>
      <c r="P896">
        <f t="shared" si="27"/>
        <v>147.81</v>
      </c>
    </row>
    <row r="897" spans="1:16" ht="60" hidden="1" x14ac:dyDescent="0.25">
      <c r="A89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26"/>
        <v>2</v>
      </c>
      <c r="P897">
        <f t="shared" si="27"/>
        <v>27.86</v>
      </c>
    </row>
    <row r="898" spans="1:16" ht="60" hidden="1" x14ac:dyDescent="0.25">
      <c r="A898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28">ROUND(E898/D898*100,0)</f>
        <v>40</v>
      </c>
      <c r="P898">
        <f t="shared" si="27"/>
        <v>44.44</v>
      </c>
    </row>
    <row r="899" spans="1:16" ht="60" hidden="1" x14ac:dyDescent="0.25">
      <c r="A899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28"/>
        <v>0</v>
      </c>
      <c r="P899">
        <f t="shared" ref="P899:P962" si="29">IFERROR(ROUND(E899/L899,2), 0)</f>
        <v>0</v>
      </c>
    </row>
    <row r="900" spans="1:16" ht="60" hidden="1" x14ac:dyDescent="0.25">
      <c r="A900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28"/>
        <v>3</v>
      </c>
      <c r="P900">
        <f t="shared" si="29"/>
        <v>35</v>
      </c>
    </row>
    <row r="901" spans="1:16" ht="45" hidden="1" x14ac:dyDescent="0.25">
      <c r="A901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28"/>
        <v>37</v>
      </c>
      <c r="P901">
        <f t="shared" si="29"/>
        <v>35</v>
      </c>
    </row>
    <row r="902" spans="1:16" ht="45" hidden="1" x14ac:dyDescent="0.25">
      <c r="A902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28"/>
        <v>0</v>
      </c>
      <c r="P902">
        <f t="shared" si="29"/>
        <v>10.5</v>
      </c>
    </row>
    <row r="903" spans="1:16" ht="60" hidden="1" x14ac:dyDescent="0.25">
      <c r="A903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28"/>
        <v>0</v>
      </c>
      <c r="P903">
        <f t="shared" si="29"/>
        <v>0</v>
      </c>
    </row>
    <row r="904" spans="1:16" ht="60" hidden="1" x14ac:dyDescent="0.25">
      <c r="A904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28"/>
        <v>0</v>
      </c>
      <c r="P904">
        <f t="shared" si="29"/>
        <v>30</v>
      </c>
    </row>
    <row r="905" spans="1:16" ht="45" hidden="1" x14ac:dyDescent="0.25">
      <c r="A905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28"/>
        <v>3</v>
      </c>
      <c r="P905">
        <f t="shared" si="29"/>
        <v>40</v>
      </c>
    </row>
    <row r="906" spans="1:16" ht="45" hidden="1" x14ac:dyDescent="0.25">
      <c r="A906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28"/>
        <v>0</v>
      </c>
      <c r="P906">
        <f t="shared" si="29"/>
        <v>50.33</v>
      </c>
    </row>
    <row r="907" spans="1:16" ht="45" hidden="1" x14ac:dyDescent="0.25">
      <c r="A90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28"/>
        <v>3</v>
      </c>
      <c r="P907">
        <f t="shared" si="29"/>
        <v>32.67</v>
      </c>
    </row>
    <row r="908" spans="1:16" ht="30" hidden="1" x14ac:dyDescent="0.25">
      <c r="A908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28"/>
        <v>0</v>
      </c>
      <c r="P908">
        <f t="shared" si="29"/>
        <v>0</v>
      </c>
    </row>
    <row r="909" spans="1:16" ht="45" hidden="1" x14ac:dyDescent="0.25">
      <c r="A909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28"/>
        <v>0</v>
      </c>
      <c r="P909">
        <f t="shared" si="29"/>
        <v>0</v>
      </c>
    </row>
    <row r="910" spans="1:16" ht="45" hidden="1" x14ac:dyDescent="0.25">
      <c r="A910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28"/>
        <v>0</v>
      </c>
      <c r="P910">
        <f t="shared" si="29"/>
        <v>0</v>
      </c>
    </row>
    <row r="911" spans="1:16" ht="60" hidden="1" x14ac:dyDescent="0.25">
      <c r="A911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28"/>
        <v>3</v>
      </c>
      <c r="P911">
        <f t="shared" si="29"/>
        <v>65</v>
      </c>
    </row>
    <row r="912" spans="1:16" ht="45" hidden="1" x14ac:dyDescent="0.25">
      <c r="A912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28"/>
        <v>22</v>
      </c>
      <c r="P912">
        <f t="shared" si="29"/>
        <v>24.6</v>
      </c>
    </row>
    <row r="913" spans="1:16" ht="60" hidden="1" x14ac:dyDescent="0.25">
      <c r="A913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28"/>
        <v>0</v>
      </c>
      <c r="P913">
        <f t="shared" si="29"/>
        <v>0</v>
      </c>
    </row>
    <row r="914" spans="1:16" ht="45" hidden="1" x14ac:dyDescent="0.25">
      <c r="A914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28"/>
        <v>1</v>
      </c>
      <c r="P914">
        <f t="shared" si="29"/>
        <v>15</v>
      </c>
    </row>
    <row r="915" spans="1:16" ht="60" hidden="1" x14ac:dyDescent="0.25">
      <c r="A915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28"/>
        <v>7</v>
      </c>
      <c r="P915">
        <f t="shared" si="29"/>
        <v>82.58</v>
      </c>
    </row>
    <row r="916" spans="1:16" ht="45" hidden="1" x14ac:dyDescent="0.25">
      <c r="A916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28"/>
        <v>0</v>
      </c>
      <c r="P916">
        <f t="shared" si="29"/>
        <v>0</v>
      </c>
    </row>
    <row r="917" spans="1:16" ht="45" hidden="1" x14ac:dyDescent="0.25">
      <c r="A91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28"/>
        <v>6</v>
      </c>
      <c r="P917">
        <f t="shared" si="29"/>
        <v>41.67</v>
      </c>
    </row>
    <row r="918" spans="1:16" ht="45" hidden="1" x14ac:dyDescent="0.25">
      <c r="A918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28"/>
        <v>0</v>
      </c>
      <c r="P918">
        <f t="shared" si="29"/>
        <v>0</v>
      </c>
    </row>
    <row r="919" spans="1:16" ht="60" hidden="1" x14ac:dyDescent="0.25">
      <c r="A919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28"/>
        <v>1</v>
      </c>
      <c r="P919">
        <f t="shared" si="29"/>
        <v>30</v>
      </c>
    </row>
    <row r="920" spans="1:16" ht="60" hidden="1" x14ac:dyDescent="0.25">
      <c r="A920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28"/>
        <v>5</v>
      </c>
      <c r="P920">
        <f t="shared" si="29"/>
        <v>19.600000000000001</v>
      </c>
    </row>
    <row r="921" spans="1:16" hidden="1" x14ac:dyDescent="0.25">
      <c r="A921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28"/>
        <v>1</v>
      </c>
      <c r="P921">
        <f t="shared" si="29"/>
        <v>100</v>
      </c>
    </row>
    <row r="922" spans="1:16" ht="45" hidden="1" x14ac:dyDescent="0.25">
      <c r="A922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28"/>
        <v>0</v>
      </c>
      <c r="P922">
        <f t="shared" si="29"/>
        <v>0</v>
      </c>
    </row>
    <row r="923" spans="1:16" ht="60" hidden="1" x14ac:dyDescent="0.25">
      <c r="A923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28"/>
        <v>31</v>
      </c>
      <c r="P923">
        <f t="shared" si="29"/>
        <v>231.75</v>
      </c>
    </row>
    <row r="924" spans="1:16" ht="45" hidden="1" x14ac:dyDescent="0.25">
      <c r="A924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28"/>
        <v>21</v>
      </c>
      <c r="P924">
        <f t="shared" si="29"/>
        <v>189.33</v>
      </c>
    </row>
    <row r="925" spans="1:16" ht="60" hidden="1" x14ac:dyDescent="0.25">
      <c r="A925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28"/>
        <v>2</v>
      </c>
      <c r="P925">
        <f t="shared" si="29"/>
        <v>55</v>
      </c>
    </row>
    <row r="926" spans="1:16" ht="60" hidden="1" x14ac:dyDescent="0.25">
      <c r="A926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28"/>
        <v>11</v>
      </c>
      <c r="P926">
        <f t="shared" si="29"/>
        <v>21.8</v>
      </c>
    </row>
    <row r="927" spans="1:16" ht="45" hidden="1" x14ac:dyDescent="0.25">
      <c r="A92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28"/>
        <v>3</v>
      </c>
      <c r="P927">
        <f t="shared" si="29"/>
        <v>32</v>
      </c>
    </row>
    <row r="928" spans="1:16" ht="60" hidden="1" x14ac:dyDescent="0.25">
      <c r="A928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28"/>
        <v>0</v>
      </c>
      <c r="P928">
        <f t="shared" si="29"/>
        <v>0</v>
      </c>
    </row>
    <row r="929" spans="1:16" ht="30" hidden="1" x14ac:dyDescent="0.25">
      <c r="A929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28"/>
        <v>0</v>
      </c>
      <c r="P929">
        <f t="shared" si="29"/>
        <v>0</v>
      </c>
    </row>
    <row r="930" spans="1:16" ht="45" hidden="1" x14ac:dyDescent="0.25">
      <c r="A930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28"/>
        <v>11</v>
      </c>
      <c r="P930">
        <f t="shared" si="29"/>
        <v>56.25</v>
      </c>
    </row>
    <row r="931" spans="1:16" ht="45" hidden="1" x14ac:dyDescent="0.25">
      <c r="A931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28"/>
        <v>0</v>
      </c>
      <c r="P931">
        <f t="shared" si="29"/>
        <v>0</v>
      </c>
    </row>
    <row r="932" spans="1:16" ht="60" hidden="1" x14ac:dyDescent="0.25">
      <c r="A932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28"/>
        <v>38</v>
      </c>
      <c r="P932">
        <f t="shared" si="29"/>
        <v>69</v>
      </c>
    </row>
    <row r="933" spans="1:16" ht="45" hidden="1" x14ac:dyDescent="0.25">
      <c r="A933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28"/>
        <v>7</v>
      </c>
      <c r="P933">
        <f t="shared" si="29"/>
        <v>18.71</v>
      </c>
    </row>
    <row r="934" spans="1:16" ht="45" hidden="1" x14ac:dyDescent="0.25">
      <c r="A934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28"/>
        <v>15</v>
      </c>
      <c r="P934">
        <f t="shared" si="29"/>
        <v>46.03</v>
      </c>
    </row>
    <row r="935" spans="1:16" ht="60" hidden="1" x14ac:dyDescent="0.25">
      <c r="A935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28"/>
        <v>6</v>
      </c>
      <c r="P935">
        <f t="shared" si="29"/>
        <v>60</v>
      </c>
    </row>
    <row r="936" spans="1:16" ht="60" hidden="1" x14ac:dyDescent="0.25">
      <c r="A936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28"/>
        <v>30</v>
      </c>
      <c r="P936">
        <f t="shared" si="29"/>
        <v>50.67</v>
      </c>
    </row>
    <row r="937" spans="1:16" ht="60" hidden="1" x14ac:dyDescent="0.25">
      <c r="A93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28"/>
        <v>1</v>
      </c>
      <c r="P937">
        <f t="shared" si="29"/>
        <v>25</v>
      </c>
    </row>
    <row r="938" spans="1:16" ht="45" hidden="1" x14ac:dyDescent="0.25">
      <c r="A938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28"/>
        <v>0</v>
      </c>
      <c r="P938">
        <f t="shared" si="29"/>
        <v>0</v>
      </c>
    </row>
    <row r="939" spans="1:16" ht="45" hidden="1" x14ac:dyDescent="0.25">
      <c r="A939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28"/>
        <v>1</v>
      </c>
      <c r="P939">
        <f t="shared" si="29"/>
        <v>20</v>
      </c>
    </row>
    <row r="940" spans="1:16" ht="45" hidden="1" x14ac:dyDescent="0.25">
      <c r="A940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28"/>
        <v>0</v>
      </c>
      <c r="P940">
        <f t="shared" si="29"/>
        <v>25</v>
      </c>
    </row>
    <row r="941" spans="1:16" ht="60" hidden="1" x14ac:dyDescent="0.25">
      <c r="A941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28"/>
        <v>1</v>
      </c>
      <c r="P941">
        <f t="shared" si="29"/>
        <v>20</v>
      </c>
    </row>
    <row r="942" spans="1:16" ht="45" hidden="1" x14ac:dyDescent="0.25">
      <c r="A942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28"/>
        <v>17</v>
      </c>
      <c r="P942">
        <f t="shared" si="29"/>
        <v>110.29</v>
      </c>
    </row>
    <row r="943" spans="1:16" ht="60" hidden="1" x14ac:dyDescent="0.25">
      <c r="A943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28"/>
        <v>2</v>
      </c>
      <c r="P943">
        <f t="shared" si="29"/>
        <v>37.450000000000003</v>
      </c>
    </row>
    <row r="944" spans="1:16" ht="60" hidden="1" x14ac:dyDescent="0.25">
      <c r="A944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28"/>
        <v>9</v>
      </c>
      <c r="P944">
        <f t="shared" si="29"/>
        <v>41.75</v>
      </c>
    </row>
    <row r="945" spans="1:16" ht="30" hidden="1" x14ac:dyDescent="0.25">
      <c r="A945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28"/>
        <v>10</v>
      </c>
      <c r="P945">
        <f t="shared" si="29"/>
        <v>24.08</v>
      </c>
    </row>
    <row r="946" spans="1:16" ht="45" hidden="1" x14ac:dyDescent="0.25">
      <c r="A946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28"/>
        <v>13</v>
      </c>
      <c r="P946">
        <f t="shared" si="29"/>
        <v>69.41</v>
      </c>
    </row>
    <row r="947" spans="1:16" ht="45" hidden="1" x14ac:dyDescent="0.25">
      <c r="A94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28"/>
        <v>2</v>
      </c>
      <c r="P947">
        <f t="shared" si="29"/>
        <v>155.25</v>
      </c>
    </row>
    <row r="948" spans="1:16" ht="45" hidden="1" x14ac:dyDescent="0.25">
      <c r="A948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28"/>
        <v>2</v>
      </c>
      <c r="P948">
        <f t="shared" si="29"/>
        <v>57.2</v>
      </c>
    </row>
    <row r="949" spans="1:16" ht="60" hidden="1" x14ac:dyDescent="0.25">
      <c r="A949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28"/>
        <v>0</v>
      </c>
      <c r="P949">
        <f t="shared" si="29"/>
        <v>0</v>
      </c>
    </row>
    <row r="950" spans="1:16" ht="60" hidden="1" x14ac:dyDescent="0.25">
      <c r="A950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28"/>
        <v>12</v>
      </c>
      <c r="P950">
        <f t="shared" si="29"/>
        <v>60</v>
      </c>
    </row>
    <row r="951" spans="1:16" ht="45" hidden="1" x14ac:dyDescent="0.25">
      <c r="A951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28"/>
        <v>1</v>
      </c>
      <c r="P951">
        <f t="shared" si="29"/>
        <v>39</v>
      </c>
    </row>
    <row r="952" spans="1:16" ht="45" hidden="1" x14ac:dyDescent="0.25">
      <c r="A952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28"/>
        <v>28</v>
      </c>
      <c r="P952">
        <f t="shared" si="29"/>
        <v>58.42</v>
      </c>
    </row>
    <row r="953" spans="1:16" hidden="1" x14ac:dyDescent="0.25">
      <c r="A953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28"/>
        <v>38</v>
      </c>
      <c r="P953">
        <f t="shared" si="29"/>
        <v>158.63999999999999</v>
      </c>
    </row>
    <row r="954" spans="1:16" ht="30" hidden="1" x14ac:dyDescent="0.25">
      <c r="A954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28"/>
        <v>40</v>
      </c>
      <c r="P954">
        <f t="shared" si="29"/>
        <v>99.86</v>
      </c>
    </row>
    <row r="955" spans="1:16" ht="45" hidden="1" x14ac:dyDescent="0.25">
      <c r="A955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28"/>
        <v>1</v>
      </c>
      <c r="P955">
        <f t="shared" si="29"/>
        <v>25.2</v>
      </c>
    </row>
    <row r="956" spans="1:16" ht="45" hidden="1" x14ac:dyDescent="0.25">
      <c r="A956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28"/>
        <v>43</v>
      </c>
      <c r="P956">
        <f t="shared" si="29"/>
        <v>89.19</v>
      </c>
    </row>
    <row r="957" spans="1:16" ht="45" hidden="1" x14ac:dyDescent="0.25">
      <c r="A95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28"/>
        <v>6</v>
      </c>
      <c r="P957">
        <f t="shared" si="29"/>
        <v>182.62</v>
      </c>
    </row>
    <row r="958" spans="1:16" ht="60" hidden="1" x14ac:dyDescent="0.25">
      <c r="A958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28"/>
        <v>2</v>
      </c>
      <c r="P958">
        <f t="shared" si="29"/>
        <v>50.65</v>
      </c>
    </row>
    <row r="959" spans="1:16" ht="30" hidden="1" x14ac:dyDescent="0.25">
      <c r="A959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28"/>
        <v>2</v>
      </c>
      <c r="P959">
        <f t="shared" si="29"/>
        <v>33.29</v>
      </c>
    </row>
    <row r="960" spans="1:16" ht="60" hidden="1" x14ac:dyDescent="0.25">
      <c r="A960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28"/>
        <v>11</v>
      </c>
      <c r="P960">
        <f t="shared" si="29"/>
        <v>51.82</v>
      </c>
    </row>
    <row r="961" spans="1:16" ht="60" hidden="1" x14ac:dyDescent="0.25">
      <c r="A961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28"/>
        <v>39</v>
      </c>
      <c r="P961">
        <f t="shared" si="29"/>
        <v>113.63</v>
      </c>
    </row>
    <row r="962" spans="1:16" ht="45" hidden="1" x14ac:dyDescent="0.25">
      <c r="A962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30">ROUND(E962/D962*100,0)</f>
        <v>46</v>
      </c>
      <c r="P962">
        <f t="shared" si="29"/>
        <v>136.46</v>
      </c>
    </row>
    <row r="963" spans="1:16" ht="45" hidden="1" x14ac:dyDescent="0.25">
      <c r="A963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30"/>
        <v>42</v>
      </c>
      <c r="P963">
        <f t="shared" ref="P963:P1026" si="31">IFERROR(ROUND(E963/L963,2), 0)</f>
        <v>364.35</v>
      </c>
    </row>
    <row r="964" spans="1:16" ht="60" hidden="1" x14ac:dyDescent="0.25">
      <c r="A964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30"/>
        <v>28</v>
      </c>
      <c r="P964">
        <f t="shared" si="31"/>
        <v>19.239999999999998</v>
      </c>
    </row>
    <row r="965" spans="1:16" ht="30" hidden="1" x14ac:dyDescent="0.25">
      <c r="A965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30"/>
        <v>1</v>
      </c>
      <c r="P965">
        <f t="shared" si="31"/>
        <v>41.89</v>
      </c>
    </row>
    <row r="966" spans="1:16" ht="60" hidden="1" x14ac:dyDescent="0.25">
      <c r="A966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30"/>
        <v>1</v>
      </c>
      <c r="P966">
        <f t="shared" si="31"/>
        <v>30.31</v>
      </c>
    </row>
    <row r="967" spans="1:16" ht="60" hidden="1" x14ac:dyDescent="0.25">
      <c r="A96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30"/>
        <v>1</v>
      </c>
      <c r="P967">
        <f t="shared" si="31"/>
        <v>49.67</v>
      </c>
    </row>
    <row r="968" spans="1:16" ht="45" hidden="1" x14ac:dyDescent="0.25">
      <c r="A968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30"/>
        <v>15</v>
      </c>
      <c r="P968">
        <f t="shared" si="31"/>
        <v>59.2</v>
      </c>
    </row>
    <row r="969" spans="1:16" ht="45" hidden="1" x14ac:dyDescent="0.25">
      <c r="A969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30"/>
        <v>18</v>
      </c>
      <c r="P969">
        <f t="shared" si="31"/>
        <v>43.98</v>
      </c>
    </row>
    <row r="970" spans="1:16" ht="60" hidden="1" x14ac:dyDescent="0.25">
      <c r="A970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30"/>
        <v>1</v>
      </c>
      <c r="P970">
        <f t="shared" si="31"/>
        <v>26.5</v>
      </c>
    </row>
    <row r="971" spans="1:16" ht="30" hidden="1" x14ac:dyDescent="0.25">
      <c r="A971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30"/>
        <v>47</v>
      </c>
      <c r="P971">
        <f t="shared" si="31"/>
        <v>1272.73</v>
      </c>
    </row>
    <row r="972" spans="1:16" ht="60" hidden="1" x14ac:dyDescent="0.25">
      <c r="A972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30"/>
        <v>46</v>
      </c>
      <c r="P972">
        <f t="shared" si="31"/>
        <v>164</v>
      </c>
    </row>
    <row r="973" spans="1:16" ht="60" hidden="1" x14ac:dyDescent="0.25">
      <c r="A973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30"/>
        <v>0</v>
      </c>
      <c r="P973">
        <f t="shared" si="31"/>
        <v>45.2</v>
      </c>
    </row>
    <row r="974" spans="1:16" ht="45" hidden="1" x14ac:dyDescent="0.25">
      <c r="A974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30"/>
        <v>35</v>
      </c>
      <c r="P974">
        <f t="shared" si="31"/>
        <v>153.88999999999999</v>
      </c>
    </row>
    <row r="975" spans="1:16" ht="60" hidden="1" x14ac:dyDescent="0.25">
      <c r="A975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30"/>
        <v>2</v>
      </c>
      <c r="P975">
        <f t="shared" si="31"/>
        <v>51.38</v>
      </c>
    </row>
    <row r="976" spans="1:16" ht="45" hidden="1" x14ac:dyDescent="0.25">
      <c r="A976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30"/>
        <v>1</v>
      </c>
      <c r="P976">
        <f t="shared" si="31"/>
        <v>93.33</v>
      </c>
    </row>
    <row r="977" spans="1:16" ht="60" hidden="1" x14ac:dyDescent="0.25">
      <c r="A97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30"/>
        <v>3</v>
      </c>
      <c r="P977">
        <f t="shared" si="31"/>
        <v>108.63</v>
      </c>
    </row>
    <row r="978" spans="1:16" ht="60" hidden="1" x14ac:dyDescent="0.25">
      <c r="A978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30"/>
        <v>2</v>
      </c>
      <c r="P978">
        <f t="shared" si="31"/>
        <v>160.5</v>
      </c>
    </row>
    <row r="979" spans="1:16" ht="60" hidden="1" x14ac:dyDescent="0.25">
      <c r="A979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30"/>
        <v>34</v>
      </c>
      <c r="P979">
        <f t="shared" si="31"/>
        <v>75.75</v>
      </c>
    </row>
    <row r="980" spans="1:16" ht="45" hidden="1" x14ac:dyDescent="0.25">
      <c r="A980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30"/>
        <v>56</v>
      </c>
      <c r="P980">
        <f t="shared" si="31"/>
        <v>790.84</v>
      </c>
    </row>
    <row r="981" spans="1:16" ht="60" hidden="1" x14ac:dyDescent="0.25">
      <c r="A981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30"/>
        <v>83</v>
      </c>
      <c r="P981">
        <f t="shared" si="31"/>
        <v>301.94</v>
      </c>
    </row>
    <row r="982" spans="1:16" ht="60" hidden="1" x14ac:dyDescent="0.25">
      <c r="A982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30"/>
        <v>15</v>
      </c>
      <c r="P982">
        <f t="shared" si="31"/>
        <v>47.94</v>
      </c>
    </row>
    <row r="983" spans="1:16" ht="60" hidden="1" x14ac:dyDescent="0.25">
      <c r="A983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30"/>
        <v>0</v>
      </c>
      <c r="P983">
        <f t="shared" si="31"/>
        <v>2.75</v>
      </c>
    </row>
    <row r="984" spans="1:16" ht="45" hidden="1" x14ac:dyDescent="0.25">
      <c r="A984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30"/>
        <v>0</v>
      </c>
      <c r="P984">
        <f t="shared" si="31"/>
        <v>1</v>
      </c>
    </row>
    <row r="985" spans="1:16" ht="60" hidden="1" x14ac:dyDescent="0.25">
      <c r="A985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30"/>
        <v>30</v>
      </c>
      <c r="P985">
        <f t="shared" si="31"/>
        <v>171.79</v>
      </c>
    </row>
    <row r="986" spans="1:16" ht="90" hidden="1" x14ac:dyDescent="0.25">
      <c r="A986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30"/>
        <v>1</v>
      </c>
      <c r="P986">
        <f t="shared" si="31"/>
        <v>35.33</v>
      </c>
    </row>
    <row r="987" spans="1:16" ht="60" hidden="1" x14ac:dyDescent="0.25">
      <c r="A98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30"/>
        <v>6</v>
      </c>
      <c r="P987">
        <f t="shared" si="31"/>
        <v>82.09</v>
      </c>
    </row>
    <row r="988" spans="1:16" ht="60" hidden="1" x14ac:dyDescent="0.25">
      <c r="A988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30"/>
        <v>13</v>
      </c>
      <c r="P988">
        <f t="shared" si="31"/>
        <v>110.87</v>
      </c>
    </row>
    <row r="989" spans="1:16" ht="45" hidden="1" x14ac:dyDescent="0.25">
      <c r="A989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30"/>
        <v>13</v>
      </c>
      <c r="P989">
        <f t="shared" si="31"/>
        <v>161.22</v>
      </c>
    </row>
    <row r="990" spans="1:16" ht="60" hidden="1" x14ac:dyDescent="0.25">
      <c r="A990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30"/>
        <v>0</v>
      </c>
      <c r="P990">
        <f t="shared" si="31"/>
        <v>0</v>
      </c>
    </row>
    <row r="991" spans="1:16" ht="30" hidden="1" x14ac:dyDescent="0.25">
      <c r="A991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30"/>
        <v>17</v>
      </c>
      <c r="P991">
        <f t="shared" si="31"/>
        <v>52.41</v>
      </c>
    </row>
    <row r="992" spans="1:16" ht="60" hidden="1" x14ac:dyDescent="0.25">
      <c r="A992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30"/>
        <v>0</v>
      </c>
      <c r="P992">
        <f t="shared" si="31"/>
        <v>13</v>
      </c>
    </row>
    <row r="993" spans="1:16" ht="75" hidden="1" x14ac:dyDescent="0.25">
      <c r="A993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30"/>
        <v>4</v>
      </c>
      <c r="P993">
        <f t="shared" si="31"/>
        <v>30.29</v>
      </c>
    </row>
    <row r="994" spans="1:16" ht="45" hidden="1" x14ac:dyDescent="0.25">
      <c r="A994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30"/>
        <v>0</v>
      </c>
      <c r="P994">
        <f t="shared" si="31"/>
        <v>116.75</v>
      </c>
    </row>
    <row r="995" spans="1:16" ht="45" hidden="1" x14ac:dyDescent="0.25">
      <c r="A995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30"/>
        <v>25</v>
      </c>
      <c r="P995">
        <f t="shared" si="31"/>
        <v>89.6</v>
      </c>
    </row>
    <row r="996" spans="1:16" ht="60" hidden="1" x14ac:dyDescent="0.25">
      <c r="A996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30"/>
        <v>2</v>
      </c>
      <c r="P996">
        <f t="shared" si="31"/>
        <v>424.45</v>
      </c>
    </row>
    <row r="997" spans="1:16" ht="60" hidden="1" x14ac:dyDescent="0.25">
      <c r="A99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30"/>
        <v>7</v>
      </c>
      <c r="P997">
        <f t="shared" si="31"/>
        <v>80.67</v>
      </c>
    </row>
    <row r="998" spans="1:16" ht="45" hidden="1" x14ac:dyDescent="0.25">
      <c r="A998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30"/>
        <v>2</v>
      </c>
      <c r="P998">
        <f t="shared" si="31"/>
        <v>13</v>
      </c>
    </row>
    <row r="999" spans="1:16" ht="30" hidden="1" x14ac:dyDescent="0.25">
      <c r="A999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30"/>
        <v>1</v>
      </c>
      <c r="P999">
        <f t="shared" si="31"/>
        <v>8.1300000000000008</v>
      </c>
    </row>
    <row r="1000" spans="1:16" ht="45" hidden="1" x14ac:dyDescent="0.25">
      <c r="A1000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30"/>
        <v>59</v>
      </c>
      <c r="P1000">
        <f t="shared" si="31"/>
        <v>153.43</v>
      </c>
    </row>
    <row r="1001" spans="1:16" ht="45" hidden="1" x14ac:dyDescent="0.25">
      <c r="A1001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30"/>
        <v>8</v>
      </c>
      <c r="P1001">
        <f t="shared" si="31"/>
        <v>292.08</v>
      </c>
    </row>
    <row r="1002" spans="1:16" ht="45" hidden="1" x14ac:dyDescent="0.25">
      <c r="A1002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30"/>
        <v>2</v>
      </c>
      <c r="P1002">
        <f t="shared" si="31"/>
        <v>3304</v>
      </c>
    </row>
    <row r="1003" spans="1:16" ht="60" hidden="1" x14ac:dyDescent="0.25">
      <c r="A1003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30"/>
        <v>104</v>
      </c>
      <c r="P1003">
        <f t="shared" si="31"/>
        <v>1300</v>
      </c>
    </row>
    <row r="1004" spans="1:16" ht="60" hidden="1" x14ac:dyDescent="0.25">
      <c r="A1004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30"/>
        <v>30</v>
      </c>
      <c r="P1004">
        <f t="shared" si="31"/>
        <v>134.55000000000001</v>
      </c>
    </row>
    <row r="1005" spans="1:16" ht="45" hidden="1" x14ac:dyDescent="0.25">
      <c r="A1005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30"/>
        <v>16</v>
      </c>
      <c r="P1005">
        <f t="shared" si="31"/>
        <v>214.07</v>
      </c>
    </row>
    <row r="1006" spans="1:16" ht="45" hidden="1" x14ac:dyDescent="0.25">
      <c r="A1006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30"/>
        <v>82</v>
      </c>
      <c r="P1006">
        <f t="shared" si="31"/>
        <v>216.34</v>
      </c>
    </row>
    <row r="1007" spans="1:16" ht="45" hidden="1" x14ac:dyDescent="0.25">
      <c r="A100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30"/>
        <v>75</v>
      </c>
      <c r="P1007">
        <f t="shared" si="31"/>
        <v>932.31</v>
      </c>
    </row>
    <row r="1008" spans="1:16" ht="45" hidden="1" x14ac:dyDescent="0.25">
      <c r="A1008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30"/>
        <v>6</v>
      </c>
      <c r="P1008">
        <f t="shared" si="31"/>
        <v>29.25</v>
      </c>
    </row>
    <row r="1009" spans="1:16" ht="45" hidden="1" x14ac:dyDescent="0.25">
      <c r="A1009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30"/>
        <v>44</v>
      </c>
      <c r="P1009">
        <f t="shared" si="31"/>
        <v>174.95</v>
      </c>
    </row>
    <row r="1010" spans="1:16" ht="60" hidden="1" x14ac:dyDescent="0.25">
      <c r="A1010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30"/>
        <v>0</v>
      </c>
      <c r="P1010">
        <f t="shared" si="31"/>
        <v>250</v>
      </c>
    </row>
    <row r="1011" spans="1:16" ht="60" hidden="1" x14ac:dyDescent="0.25">
      <c r="A1011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30"/>
        <v>13</v>
      </c>
      <c r="P1011">
        <f t="shared" si="31"/>
        <v>65</v>
      </c>
    </row>
    <row r="1012" spans="1:16" ht="60" hidden="1" x14ac:dyDescent="0.25">
      <c r="A1012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30"/>
        <v>0</v>
      </c>
      <c r="P1012">
        <f t="shared" si="31"/>
        <v>55</v>
      </c>
    </row>
    <row r="1013" spans="1:16" ht="45" hidden="1" x14ac:dyDescent="0.25">
      <c r="A1013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30"/>
        <v>0</v>
      </c>
      <c r="P1013">
        <f t="shared" si="31"/>
        <v>75</v>
      </c>
    </row>
    <row r="1014" spans="1:16" ht="60" hidden="1" x14ac:dyDescent="0.25">
      <c r="A1014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30"/>
        <v>21535</v>
      </c>
      <c r="P1014">
        <f t="shared" si="31"/>
        <v>1389.36</v>
      </c>
    </row>
    <row r="1015" spans="1:16" ht="60" hidden="1" x14ac:dyDescent="0.25">
      <c r="A1015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30"/>
        <v>35</v>
      </c>
      <c r="P1015">
        <f t="shared" si="31"/>
        <v>95.91</v>
      </c>
    </row>
    <row r="1016" spans="1:16" ht="30" hidden="1" x14ac:dyDescent="0.25">
      <c r="A1016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30"/>
        <v>31</v>
      </c>
      <c r="P1016">
        <f t="shared" si="31"/>
        <v>191.25</v>
      </c>
    </row>
    <row r="1017" spans="1:16" ht="45" hidden="1" x14ac:dyDescent="0.25">
      <c r="A101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30"/>
        <v>3</v>
      </c>
      <c r="P1017">
        <f t="shared" si="31"/>
        <v>40</v>
      </c>
    </row>
    <row r="1018" spans="1:16" ht="45" hidden="1" x14ac:dyDescent="0.25">
      <c r="A1018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30"/>
        <v>3</v>
      </c>
      <c r="P1018">
        <f t="shared" si="31"/>
        <v>74.790000000000006</v>
      </c>
    </row>
    <row r="1019" spans="1:16" ht="60" hidden="1" x14ac:dyDescent="0.25">
      <c r="A1019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30"/>
        <v>23</v>
      </c>
      <c r="P1019">
        <f t="shared" si="31"/>
        <v>161.12</v>
      </c>
    </row>
    <row r="1020" spans="1:16" ht="45" hidden="1" x14ac:dyDescent="0.25">
      <c r="A1020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30"/>
        <v>3</v>
      </c>
      <c r="P1020">
        <f t="shared" si="31"/>
        <v>88.71</v>
      </c>
    </row>
    <row r="1021" spans="1:16" ht="45" hidden="1" x14ac:dyDescent="0.25">
      <c r="A1021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30"/>
        <v>47</v>
      </c>
      <c r="P1021">
        <f t="shared" si="31"/>
        <v>53.25</v>
      </c>
    </row>
    <row r="1022" spans="1:16" ht="60" hidden="1" x14ac:dyDescent="0.25">
      <c r="A1022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30"/>
        <v>206</v>
      </c>
      <c r="P1022">
        <f t="shared" si="31"/>
        <v>106.2</v>
      </c>
    </row>
    <row r="1023" spans="1:16" ht="45" hidden="1" x14ac:dyDescent="0.25">
      <c r="A1023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30"/>
        <v>352</v>
      </c>
      <c r="P1023">
        <f t="shared" si="31"/>
        <v>22.08</v>
      </c>
    </row>
    <row r="1024" spans="1:16" ht="30" hidden="1" x14ac:dyDescent="0.25">
      <c r="A1024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30"/>
        <v>115</v>
      </c>
      <c r="P1024">
        <f t="shared" si="31"/>
        <v>31.05</v>
      </c>
    </row>
    <row r="1025" spans="1:16" ht="45" hidden="1" x14ac:dyDescent="0.25">
      <c r="A1025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30"/>
        <v>237</v>
      </c>
      <c r="P1025">
        <f t="shared" si="31"/>
        <v>36.21</v>
      </c>
    </row>
    <row r="1026" spans="1:16" ht="45" hidden="1" x14ac:dyDescent="0.25">
      <c r="A1026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32">ROUND(E1026/D1026*100,0)</f>
        <v>119</v>
      </c>
      <c r="P1026">
        <f t="shared" si="31"/>
        <v>388.98</v>
      </c>
    </row>
    <row r="1027" spans="1:16" ht="45" hidden="1" x14ac:dyDescent="0.25">
      <c r="A102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32"/>
        <v>110</v>
      </c>
      <c r="P1027">
        <f t="shared" ref="P1027:P1090" si="33">IFERROR(ROUND(E1027/L1027,2), 0)</f>
        <v>71.849999999999994</v>
      </c>
    </row>
    <row r="1028" spans="1:16" ht="60" hidden="1" x14ac:dyDescent="0.25">
      <c r="A1028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32"/>
        <v>100</v>
      </c>
      <c r="P1028">
        <f t="shared" si="33"/>
        <v>57.38</v>
      </c>
    </row>
    <row r="1029" spans="1:16" ht="60" hidden="1" x14ac:dyDescent="0.25">
      <c r="A1029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32"/>
        <v>103</v>
      </c>
      <c r="P1029">
        <f t="shared" si="33"/>
        <v>69.67</v>
      </c>
    </row>
    <row r="1030" spans="1:16" ht="45" hidden="1" x14ac:dyDescent="0.25">
      <c r="A1030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32"/>
        <v>117</v>
      </c>
      <c r="P1030">
        <f t="shared" si="33"/>
        <v>45.99</v>
      </c>
    </row>
    <row r="1031" spans="1:16" ht="45" hidden="1" x14ac:dyDescent="0.25">
      <c r="A1031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32"/>
        <v>112</v>
      </c>
      <c r="P1031">
        <f t="shared" si="33"/>
        <v>79.260000000000005</v>
      </c>
    </row>
    <row r="1032" spans="1:16" ht="30" hidden="1" x14ac:dyDescent="0.25">
      <c r="A1032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32"/>
        <v>342</v>
      </c>
      <c r="P1032">
        <f t="shared" si="33"/>
        <v>43.03</v>
      </c>
    </row>
    <row r="1033" spans="1:16" ht="60" hidden="1" x14ac:dyDescent="0.25">
      <c r="A1033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32"/>
        <v>107</v>
      </c>
      <c r="P1033">
        <f t="shared" si="33"/>
        <v>108.48</v>
      </c>
    </row>
    <row r="1034" spans="1:16" hidden="1" x14ac:dyDescent="0.25">
      <c r="A1034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32"/>
        <v>108</v>
      </c>
      <c r="P1034">
        <f t="shared" si="33"/>
        <v>61.03</v>
      </c>
    </row>
    <row r="1035" spans="1:16" ht="60" hidden="1" x14ac:dyDescent="0.25">
      <c r="A1035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32"/>
        <v>103</v>
      </c>
      <c r="P1035">
        <f t="shared" si="33"/>
        <v>50.59</v>
      </c>
    </row>
    <row r="1036" spans="1:16" ht="45" hidden="1" x14ac:dyDescent="0.25">
      <c r="A1036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32"/>
        <v>130</v>
      </c>
      <c r="P1036">
        <f t="shared" si="33"/>
        <v>39.159999999999997</v>
      </c>
    </row>
    <row r="1037" spans="1:16" ht="60" hidden="1" x14ac:dyDescent="0.25">
      <c r="A103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32"/>
        <v>108</v>
      </c>
      <c r="P1037">
        <f t="shared" si="33"/>
        <v>65.16</v>
      </c>
    </row>
    <row r="1038" spans="1:16" ht="45" hidden="1" x14ac:dyDescent="0.25">
      <c r="A1038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32"/>
        <v>112</v>
      </c>
      <c r="P1038">
        <f t="shared" si="33"/>
        <v>23.96</v>
      </c>
    </row>
    <row r="1039" spans="1:16" ht="60" hidden="1" x14ac:dyDescent="0.25">
      <c r="A1039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32"/>
        <v>102</v>
      </c>
      <c r="P1039">
        <f t="shared" si="33"/>
        <v>48.62</v>
      </c>
    </row>
    <row r="1040" spans="1:16" ht="45" hidden="1" x14ac:dyDescent="0.25">
      <c r="A1040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32"/>
        <v>145</v>
      </c>
      <c r="P1040">
        <f t="shared" si="33"/>
        <v>35.74</v>
      </c>
    </row>
    <row r="1041" spans="1:16" ht="60" hidden="1" x14ac:dyDescent="0.25">
      <c r="A1041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32"/>
        <v>128</v>
      </c>
      <c r="P1041">
        <f t="shared" si="33"/>
        <v>21.37</v>
      </c>
    </row>
    <row r="1042" spans="1:16" ht="60" hidden="1" x14ac:dyDescent="0.25">
      <c r="A1042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32"/>
        <v>0</v>
      </c>
      <c r="P1042">
        <f t="shared" si="33"/>
        <v>250</v>
      </c>
    </row>
    <row r="1043" spans="1:16" ht="45" hidden="1" x14ac:dyDescent="0.25">
      <c r="A1043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32"/>
        <v>0</v>
      </c>
      <c r="P1043">
        <f t="shared" si="33"/>
        <v>0</v>
      </c>
    </row>
    <row r="1044" spans="1:16" ht="60" hidden="1" x14ac:dyDescent="0.25">
      <c r="A1044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32"/>
        <v>2</v>
      </c>
      <c r="P1044">
        <f t="shared" si="33"/>
        <v>10</v>
      </c>
    </row>
    <row r="1045" spans="1:16" ht="45" hidden="1" x14ac:dyDescent="0.25">
      <c r="A1045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32"/>
        <v>9</v>
      </c>
      <c r="P1045">
        <f t="shared" si="33"/>
        <v>29.24</v>
      </c>
    </row>
    <row r="1046" spans="1:16" ht="60" hidden="1" x14ac:dyDescent="0.25">
      <c r="A1046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32"/>
        <v>0</v>
      </c>
      <c r="P1046">
        <f t="shared" si="33"/>
        <v>3</v>
      </c>
    </row>
    <row r="1047" spans="1:16" ht="45" hidden="1" x14ac:dyDescent="0.25">
      <c r="A104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32"/>
        <v>3</v>
      </c>
      <c r="P1047">
        <f t="shared" si="33"/>
        <v>33.25</v>
      </c>
    </row>
    <row r="1048" spans="1:16" ht="60" hidden="1" x14ac:dyDescent="0.25">
      <c r="A1048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32"/>
        <v>0</v>
      </c>
      <c r="P1048">
        <f t="shared" si="33"/>
        <v>0</v>
      </c>
    </row>
    <row r="1049" spans="1:16" ht="45" hidden="1" x14ac:dyDescent="0.25">
      <c r="A1049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32"/>
        <v>0</v>
      </c>
      <c r="P1049">
        <f t="shared" si="33"/>
        <v>1</v>
      </c>
    </row>
    <row r="1050" spans="1:16" ht="60" hidden="1" x14ac:dyDescent="0.25">
      <c r="A1050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32"/>
        <v>1</v>
      </c>
      <c r="P1050">
        <f t="shared" si="33"/>
        <v>53</v>
      </c>
    </row>
    <row r="1051" spans="1:16" hidden="1" x14ac:dyDescent="0.25">
      <c r="A1051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32"/>
        <v>0</v>
      </c>
      <c r="P1051">
        <f t="shared" si="33"/>
        <v>0</v>
      </c>
    </row>
    <row r="1052" spans="1:16" ht="30" hidden="1" x14ac:dyDescent="0.25">
      <c r="A1052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32"/>
        <v>0</v>
      </c>
      <c r="P1052">
        <f t="shared" si="33"/>
        <v>0</v>
      </c>
    </row>
    <row r="1053" spans="1:16" ht="60" hidden="1" x14ac:dyDescent="0.25">
      <c r="A1053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32"/>
        <v>0</v>
      </c>
      <c r="P1053">
        <f t="shared" si="33"/>
        <v>0</v>
      </c>
    </row>
    <row r="1054" spans="1:16" ht="75" hidden="1" x14ac:dyDescent="0.25">
      <c r="A1054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32"/>
        <v>0</v>
      </c>
      <c r="P1054">
        <f t="shared" si="33"/>
        <v>0</v>
      </c>
    </row>
    <row r="1055" spans="1:16" ht="60" hidden="1" x14ac:dyDescent="0.25">
      <c r="A1055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32"/>
        <v>1</v>
      </c>
      <c r="P1055">
        <f t="shared" si="33"/>
        <v>15</v>
      </c>
    </row>
    <row r="1056" spans="1:16" ht="60" hidden="1" x14ac:dyDescent="0.25">
      <c r="A1056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32"/>
        <v>0</v>
      </c>
      <c r="P1056">
        <f t="shared" si="33"/>
        <v>0</v>
      </c>
    </row>
    <row r="1057" spans="1:16" ht="60" hidden="1" x14ac:dyDescent="0.25">
      <c r="A105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32"/>
        <v>0</v>
      </c>
      <c r="P1057">
        <f t="shared" si="33"/>
        <v>0</v>
      </c>
    </row>
    <row r="1058" spans="1:16" ht="60" hidden="1" x14ac:dyDescent="0.25">
      <c r="A1058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32"/>
        <v>0</v>
      </c>
      <c r="P1058">
        <f t="shared" si="33"/>
        <v>0</v>
      </c>
    </row>
    <row r="1059" spans="1:16" ht="45" hidden="1" x14ac:dyDescent="0.25">
      <c r="A1059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32"/>
        <v>0</v>
      </c>
      <c r="P1059">
        <f t="shared" si="33"/>
        <v>0</v>
      </c>
    </row>
    <row r="1060" spans="1:16" ht="60" hidden="1" x14ac:dyDescent="0.25">
      <c r="A1060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32"/>
        <v>0</v>
      </c>
      <c r="P1060">
        <f t="shared" si="33"/>
        <v>0</v>
      </c>
    </row>
    <row r="1061" spans="1:16" hidden="1" x14ac:dyDescent="0.25">
      <c r="A1061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32"/>
        <v>0</v>
      </c>
      <c r="P1061">
        <f t="shared" si="33"/>
        <v>0</v>
      </c>
    </row>
    <row r="1062" spans="1:16" ht="60" hidden="1" x14ac:dyDescent="0.25">
      <c r="A1062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32"/>
        <v>1</v>
      </c>
      <c r="P1062">
        <f t="shared" si="33"/>
        <v>50</v>
      </c>
    </row>
    <row r="1063" spans="1:16" ht="45" hidden="1" x14ac:dyDescent="0.25">
      <c r="A1063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32"/>
        <v>0</v>
      </c>
      <c r="P1063">
        <f t="shared" si="33"/>
        <v>0</v>
      </c>
    </row>
    <row r="1064" spans="1:16" ht="30" hidden="1" x14ac:dyDescent="0.25">
      <c r="A1064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32"/>
        <v>95</v>
      </c>
      <c r="P1064">
        <f t="shared" si="33"/>
        <v>47.5</v>
      </c>
    </row>
    <row r="1065" spans="1:16" ht="60" hidden="1" x14ac:dyDescent="0.25">
      <c r="A1065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32"/>
        <v>0</v>
      </c>
      <c r="P1065">
        <f t="shared" si="33"/>
        <v>0</v>
      </c>
    </row>
    <row r="1066" spans="1:16" ht="60" hidden="1" x14ac:dyDescent="0.25">
      <c r="A1066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32"/>
        <v>9</v>
      </c>
      <c r="P1066">
        <f t="shared" si="33"/>
        <v>65.67</v>
      </c>
    </row>
    <row r="1067" spans="1:16" ht="60" hidden="1" x14ac:dyDescent="0.25">
      <c r="A106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32"/>
        <v>3</v>
      </c>
      <c r="P1067">
        <f t="shared" si="33"/>
        <v>16.2</v>
      </c>
    </row>
    <row r="1068" spans="1:16" ht="45" hidden="1" x14ac:dyDescent="0.25">
      <c r="A1068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32"/>
        <v>3</v>
      </c>
      <c r="P1068">
        <f t="shared" si="33"/>
        <v>34.130000000000003</v>
      </c>
    </row>
    <row r="1069" spans="1:16" ht="60" hidden="1" x14ac:dyDescent="0.25">
      <c r="A1069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32"/>
        <v>26</v>
      </c>
      <c r="P1069">
        <f t="shared" si="33"/>
        <v>13</v>
      </c>
    </row>
    <row r="1070" spans="1:16" ht="60" hidden="1" x14ac:dyDescent="0.25">
      <c r="A1070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32"/>
        <v>0</v>
      </c>
      <c r="P1070">
        <f t="shared" si="33"/>
        <v>11.25</v>
      </c>
    </row>
    <row r="1071" spans="1:16" ht="45" hidden="1" x14ac:dyDescent="0.25">
      <c r="A1071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32"/>
        <v>39</v>
      </c>
      <c r="P1071">
        <f t="shared" si="33"/>
        <v>40.479999999999997</v>
      </c>
    </row>
    <row r="1072" spans="1:16" ht="45" hidden="1" x14ac:dyDescent="0.25">
      <c r="A1072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32"/>
        <v>1</v>
      </c>
      <c r="P1072">
        <f t="shared" si="33"/>
        <v>35</v>
      </c>
    </row>
    <row r="1073" spans="1:16" ht="60" hidden="1" x14ac:dyDescent="0.25">
      <c r="A1073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32"/>
        <v>0</v>
      </c>
      <c r="P1073">
        <f t="shared" si="33"/>
        <v>0</v>
      </c>
    </row>
    <row r="1074" spans="1:16" ht="60" hidden="1" x14ac:dyDescent="0.25">
      <c r="A1074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32"/>
        <v>0</v>
      </c>
      <c r="P1074">
        <f t="shared" si="33"/>
        <v>12.75</v>
      </c>
    </row>
    <row r="1075" spans="1:16" ht="45" hidden="1" x14ac:dyDescent="0.25">
      <c r="A1075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32"/>
        <v>1</v>
      </c>
      <c r="P1075">
        <f t="shared" si="33"/>
        <v>10</v>
      </c>
    </row>
    <row r="1076" spans="1:16" ht="60" hidden="1" x14ac:dyDescent="0.25">
      <c r="A1076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32"/>
        <v>6</v>
      </c>
      <c r="P1076">
        <f t="shared" si="33"/>
        <v>113.57</v>
      </c>
    </row>
    <row r="1077" spans="1:16" ht="45" hidden="1" x14ac:dyDescent="0.25">
      <c r="A107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32"/>
        <v>5</v>
      </c>
      <c r="P1077">
        <f t="shared" si="33"/>
        <v>15</v>
      </c>
    </row>
    <row r="1078" spans="1:16" ht="45" hidden="1" x14ac:dyDescent="0.25">
      <c r="A1078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32"/>
        <v>63</v>
      </c>
      <c r="P1078">
        <f t="shared" si="33"/>
        <v>48.28</v>
      </c>
    </row>
    <row r="1079" spans="1:16" ht="45" hidden="1" x14ac:dyDescent="0.25">
      <c r="A1079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32"/>
        <v>29</v>
      </c>
      <c r="P1079">
        <f t="shared" si="33"/>
        <v>43.98</v>
      </c>
    </row>
    <row r="1080" spans="1:16" ht="60" hidden="1" x14ac:dyDescent="0.25">
      <c r="A1080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32"/>
        <v>8</v>
      </c>
      <c r="P1080">
        <f t="shared" si="33"/>
        <v>9</v>
      </c>
    </row>
    <row r="1081" spans="1:16" ht="60" hidden="1" x14ac:dyDescent="0.25">
      <c r="A1081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32"/>
        <v>3</v>
      </c>
      <c r="P1081">
        <f t="shared" si="33"/>
        <v>37.67</v>
      </c>
    </row>
    <row r="1082" spans="1:16" ht="45" hidden="1" x14ac:dyDescent="0.25">
      <c r="A1082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32"/>
        <v>9</v>
      </c>
      <c r="P1082">
        <f t="shared" si="33"/>
        <v>18.579999999999998</v>
      </c>
    </row>
    <row r="1083" spans="1:16" ht="45" hidden="1" x14ac:dyDescent="0.25">
      <c r="A1083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32"/>
        <v>0</v>
      </c>
      <c r="P1083">
        <f t="shared" si="33"/>
        <v>3</v>
      </c>
    </row>
    <row r="1084" spans="1:16" ht="45" hidden="1" x14ac:dyDescent="0.25">
      <c r="A1084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32"/>
        <v>1</v>
      </c>
      <c r="P1084">
        <f t="shared" si="33"/>
        <v>18.670000000000002</v>
      </c>
    </row>
    <row r="1085" spans="1:16" ht="60" hidden="1" x14ac:dyDescent="0.25">
      <c r="A1085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32"/>
        <v>1</v>
      </c>
      <c r="P1085">
        <f t="shared" si="33"/>
        <v>410</v>
      </c>
    </row>
    <row r="1086" spans="1:16" hidden="1" x14ac:dyDescent="0.25">
      <c r="A1086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32"/>
        <v>0</v>
      </c>
      <c r="P1086">
        <f t="shared" si="33"/>
        <v>0</v>
      </c>
    </row>
    <row r="1087" spans="1:16" ht="45" hidden="1" x14ac:dyDescent="0.25">
      <c r="A108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32"/>
        <v>3</v>
      </c>
      <c r="P1087">
        <f t="shared" si="33"/>
        <v>114</v>
      </c>
    </row>
    <row r="1088" spans="1:16" hidden="1" x14ac:dyDescent="0.25">
      <c r="A1088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32"/>
        <v>0</v>
      </c>
      <c r="P1088">
        <f t="shared" si="33"/>
        <v>7.5</v>
      </c>
    </row>
    <row r="1089" spans="1:16" ht="60" hidden="1" x14ac:dyDescent="0.25">
      <c r="A1089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32"/>
        <v>0</v>
      </c>
      <c r="P1089">
        <f t="shared" si="33"/>
        <v>0</v>
      </c>
    </row>
    <row r="1090" spans="1:16" ht="45" hidden="1" x14ac:dyDescent="0.25">
      <c r="A1090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34">ROUND(E1090/D1090*100,0)</f>
        <v>14</v>
      </c>
      <c r="P1090">
        <f t="shared" si="33"/>
        <v>43.42</v>
      </c>
    </row>
    <row r="1091" spans="1:16" ht="30" hidden="1" x14ac:dyDescent="0.25">
      <c r="A1091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34"/>
        <v>8</v>
      </c>
      <c r="P1091">
        <f t="shared" ref="P1091:P1154" si="35">IFERROR(ROUND(E1091/L1091,2), 0)</f>
        <v>23.96</v>
      </c>
    </row>
    <row r="1092" spans="1:16" ht="60" hidden="1" x14ac:dyDescent="0.25">
      <c r="A1092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34"/>
        <v>0</v>
      </c>
      <c r="P1092">
        <f t="shared" si="35"/>
        <v>5</v>
      </c>
    </row>
    <row r="1093" spans="1:16" ht="60" hidden="1" x14ac:dyDescent="0.25">
      <c r="A1093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34"/>
        <v>13</v>
      </c>
      <c r="P1093">
        <f t="shared" si="35"/>
        <v>12.5</v>
      </c>
    </row>
    <row r="1094" spans="1:16" ht="60" hidden="1" x14ac:dyDescent="0.25">
      <c r="A1094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34"/>
        <v>1</v>
      </c>
      <c r="P1094">
        <f t="shared" si="35"/>
        <v>3</v>
      </c>
    </row>
    <row r="1095" spans="1:16" ht="45" hidden="1" x14ac:dyDescent="0.25">
      <c r="A1095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34"/>
        <v>14</v>
      </c>
      <c r="P1095">
        <f t="shared" si="35"/>
        <v>10.56</v>
      </c>
    </row>
    <row r="1096" spans="1:16" ht="60" hidden="1" x14ac:dyDescent="0.25">
      <c r="A1096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34"/>
        <v>18</v>
      </c>
      <c r="P1096">
        <f t="shared" si="35"/>
        <v>122</v>
      </c>
    </row>
    <row r="1097" spans="1:16" ht="60" hidden="1" x14ac:dyDescent="0.25">
      <c r="A109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34"/>
        <v>5</v>
      </c>
      <c r="P1097">
        <f t="shared" si="35"/>
        <v>267.81</v>
      </c>
    </row>
    <row r="1098" spans="1:16" ht="60" hidden="1" x14ac:dyDescent="0.25">
      <c r="A1098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34"/>
        <v>18</v>
      </c>
      <c r="P1098">
        <f t="shared" si="35"/>
        <v>74.209999999999994</v>
      </c>
    </row>
    <row r="1099" spans="1:16" ht="45" hidden="1" x14ac:dyDescent="0.25">
      <c r="A1099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34"/>
        <v>0</v>
      </c>
      <c r="P1099">
        <f t="shared" si="35"/>
        <v>6.71</v>
      </c>
    </row>
    <row r="1100" spans="1:16" ht="30" hidden="1" x14ac:dyDescent="0.25">
      <c r="A1100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34"/>
        <v>7</v>
      </c>
      <c r="P1100">
        <f t="shared" si="35"/>
        <v>81.95</v>
      </c>
    </row>
    <row r="1101" spans="1:16" ht="60" hidden="1" x14ac:dyDescent="0.25">
      <c r="A1101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34"/>
        <v>1</v>
      </c>
      <c r="P1101">
        <f t="shared" si="35"/>
        <v>25</v>
      </c>
    </row>
    <row r="1102" spans="1:16" ht="45" hidden="1" x14ac:dyDescent="0.25">
      <c r="A1102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34"/>
        <v>3</v>
      </c>
      <c r="P1102">
        <f t="shared" si="35"/>
        <v>10</v>
      </c>
    </row>
    <row r="1103" spans="1:16" ht="45" hidden="1" x14ac:dyDescent="0.25">
      <c r="A1103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34"/>
        <v>0</v>
      </c>
      <c r="P1103">
        <f t="shared" si="35"/>
        <v>6.83</v>
      </c>
    </row>
    <row r="1104" spans="1:16" ht="60" hidden="1" x14ac:dyDescent="0.25">
      <c r="A1104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34"/>
        <v>5</v>
      </c>
      <c r="P1104">
        <f t="shared" si="35"/>
        <v>17.71</v>
      </c>
    </row>
    <row r="1105" spans="1:16" ht="45" hidden="1" x14ac:dyDescent="0.25">
      <c r="A1105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34"/>
        <v>2</v>
      </c>
      <c r="P1105">
        <f t="shared" si="35"/>
        <v>16.2</v>
      </c>
    </row>
    <row r="1106" spans="1:16" ht="60" hidden="1" x14ac:dyDescent="0.25">
      <c r="A1106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34"/>
        <v>5</v>
      </c>
      <c r="P1106">
        <f t="shared" si="35"/>
        <v>80.3</v>
      </c>
    </row>
    <row r="1107" spans="1:16" ht="60" hidden="1" x14ac:dyDescent="0.25">
      <c r="A110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34"/>
        <v>0</v>
      </c>
      <c r="P1107">
        <f t="shared" si="35"/>
        <v>71.55</v>
      </c>
    </row>
    <row r="1108" spans="1:16" ht="45" hidden="1" x14ac:dyDescent="0.25">
      <c r="A1108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34"/>
        <v>41</v>
      </c>
      <c r="P1108">
        <f t="shared" si="35"/>
        <v>23.57</v>
      </c>
    </row>
    <row r="1109" spans="1:16" ht="60" hidden="1" x14ac:dyDescent="0.25">
      <c r="A1109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34"/>
        <v>0</v>
      </c>
      <c r="P1109">
        <f t="shared" si="35"/>
        <v>0</v>
      </c>
    </row>
    <row r="1110" spans="1:16" ht="60" hidden="1" x14ac:dyDescent="0.25">
      <c r="A1110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34"/>
        <v>3</v>
      </c>
      <c r="P1110">
        <f t="shared" si="35"/>
        <v>34.880000000000003</v>
      </c>
    </row>
    <row r="1111" spans="1:16" ht="60" hidden="1" x14ac:dyDescent="0.25">
      <c r="A1111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34"/>
        <v>0</v>
      </c>
      <c r="P1111">
        <f t="shared" si="35"/>
        <v>15</v>
      </c>
    </row>
    <row r="1112" spans="1:16" ht="60" hidden="1" x14ac:dyDescent="0.25">
      <c r="A1112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34"/>
        <v>1</v>
      </c>
      <c r="P1112">
        <f t="shared" si="35"/>
        <v>23.18</v>
      </c>
    </row>
    <row r="1113" spans="1:16" ht="60" hidden="1" x14ac:dyDescent="0.25">
      <c r="A1113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34"/>
        <v>0</v>
      </c>
      <c r="P1113">
        <f t="shared" si="35"/>
        <v>1</v>
      </c>
    </row>
    <row r="1114" spans="1:16" ht="45" hidden="1" x14ac:dyDescent="0.25">
      <c r="A1114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34"/>
        <v>36</v>
      </c>
      <c r="P1114">
        <f t="shared" si="35"/>
        <v>100.23</v>
      </c>
    </row>
    <row r="1115" spans="1:16" ht="60" hidden="1" x14ac:dyDescent="0.25">
      <c r="A1115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34"/>
        <v>1</v>
      </c>
      <c r="P1115">
        <f t="shared" si="35"/>
        <v>5</v>
      </c>
    </row>
    <row r="1116" spans="1:16" ht="60" hidden="1" x14ac:dyDescent="0.25">
      <c r="A1116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34"/>
        <v>0</v>
      </c>
      <c r="P1116">
        <f t="shared" si="35"/>
        <v>3.33</v>
      </c>
    </row>
    <row r="1117" spans="1:16" ht="60" hidden="1" x14ac:dyDescent="0.25">
      <c r="A111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34"/>
        <v>0</v>
      </c>
      <c r="P1117">
        <f t="shared" si="35"/>
        <v>13.25</v>
      </c>
    </row>
    <row r="1118" spans="1:16" ht="45" hidden="1" x14ac:dyDescent="0.25">
      <c r="A1118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34"/>
        <v>0</v>
      </c>
      <c r="P1118">
        <f t="shared" si="35"/>
        <v>17.850000000000001</v>
      </c>
    </row>
    <row r="1119" spans="1:16" ht="45" hidden="1" x14ac:dyDescent="0.25">
      <c r="A1119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34"/>
        <v>8</v>
      </c>
      <c r="P1119">
        <f t="shared" si="35"/>
        <v>10.38</v>
      </c>
    </row>
    <row r="1120" spans="1:16" ht="60" hidden="1" x14ac:dyDescent="0.25">
      <c r="A1120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34"/>
        <v>2</v>
      </c>
      <c r="P1120">
        <f t="shared" si="35"/>
        <v>36.33</v>
      </c>
    </row>
    <row r="1121" spans="1:16" ht="60" hidden="1" x14ac:dyDescent="0.25">
      <c r="A1121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34"/>
        <v>0</v>
      </c>
      <c r="P1121">
        <f t="shared" si="35"/>
        <v>5</v>
      </c>
    </row>
    <row r="1122" spans="1:16" ht="45" hidden="1" x14ac:dyDescent="0.25">
      <c r="A1122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34"/>
        <v>0</v>
      </c>
      <c r="P1122">
        <f t="shared" si="35"/>
        <v>0</v>
      </c>
    </row>
    <row r="1123" spans="1:16" ht="45" hidden="1" x14ac:dyDescent="0.25">
      <c r="A1123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34"/>
        <v>0</v>
      </c>
      <c r="P1123">
        <f t="shared" si="35"/>
        <v>5.8</v>
      </c>
    </row>
    <row r="1124" spans="1:16" ht="60" hidden="1" x14ac:dyDescent="0.25">
      <c r="A1124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34"/>
        <v>0</v>
      </c>
      <c r="P1124">
        <f t="shared" si="35"/>
        <v>0</v>
      </c>
    </row>
    <row r="1125" spans="1:16" ht="60" hidden="1" x14ac:dyDescent="0.25">
      <c r="A1125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34"/>
        <v>0</v>
      </c>
      <c r="P1125">
        <f t="shared" si="35"/>
        <v>3.67</v>
      </c>
    </row>
    <row r="1126" spans="1:16" ht="60" hidden="1" x14ac:dyDescent="0.25">
      <c r="A1126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34"/>
        <v>0</v>
      </c>
      <c r="P1126">
        <f t="shared" si="35"/>
        <v>60.71</v>
      </c>
    </row>
    <row r="1127" spans="1:16" ht="60" hidden="1" x14ac:dyDescent="0.25">
      <c r="A112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34"/>
        <v>0</v>
      </c>
      <c r="P1127">
        <f t="shared" si="35"/>
        <v>0</v>
      </c>
    </row>
    <row r="1128" spans="1:16" ht="45" hidden="1" x14ac:dyDescent="0.25">
      <c r="A1128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34"/>
        <v>1</v>
      </c>
      <c r="P1128">
        <f t="shared" si="35"/>
        <v>5</v>
      </c>
    </row>
    <row r="1129" spans="1:16" ht="60" hidden="1" x14ac:dyDescent="0.25">
      <c r="A1129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34"/>
        <v>2</v>
      </c>
      <c r="P1129">
        <f t="shared" si="35"/>
        <v>25.43</v>
      </c>
    </row>
    <row r="1130" spans="1:16" hidden="1" x14ac:dyDescent="0.25">
      <c r="A1130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34"/>
        <v>0</v>
      </c>
      <c r="P1130">
        <f t="shared" si="35"/>
        <v>1</v>
      </c>
    </row>
    <row r="1131" spans="1:16" ht="45" hidden="1" x14ac:dyDescent="0.25">
      <c r="A1131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34"/>
        <v>0</v>
      </c>
      <c r="P1131">
        <f t="shared" si="35"/>
        <v>10.5</v>
      </c>
    </row>
    <row r="1132" spans="1:16" ht="60" hidden="1" x14ac:dyDescent="0.25">
      <c r="A1132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34"/>
        <v>0</v>
      </c>
      <c r="P1132">
        <f t="shared" si="35"/>
        <v>3.67</v>
      </c>
    </row>
    <row r="1133" spans="1:16" ht="60" hidden="1" x14ac:dyDescent="0.25">
      <c r="A1133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34"/>
        <v>0</v>
      </c>
      <c r="P1133">
        <f t="shared" si="35"/>
        <v>0</v>
      </c>
    </row>
    <row r="1134" spans="1:16" ht="45" hidden="1" x14ac:dyDescent="0.25">
      <c r="A1134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34"/>
        <v>14</v>
      </c>
      <c r="P1134">
        <f t="shared" si="35"/>
        <v>110.62</v>
      </c>
    </row>
    <row r="1135" spans="1:16" ht="60" hidden="1" x14ac:dyDescent="0.25">
      <c r="A1135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34"/>
        <v>1</v>
      </c>
      <c r="P1135">
        <f t="shared" si="35"/>
        <v>20</v>
      </c>
    </row>
    <row r="1136" spans="1:16" ht="45" hidden="1" x14ac:dyDescent="0.25">
      <c r="A1136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34"/>
        <v>0</v>
      </c>
      <c r="P1136">
        <f t="shared" si="35"/>
        <v>1</v>
      </c>
    </row>
    <row r="1137" spans="1:16" ht="60" hidden="1" x14ac:dyDescent="0.25">
      <c r="A113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34"/>
        <v>5</v>
      </c>
      <c r="P1137">
        <f t="shared" si="35"/>
        <v>50</v>
      </c>
    </row>
    <row r="1138" spans="1:16" ht="45" hidden="1" x14ac:dyDescent="0.25">
      <c r="A1138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34"/>
        <v>6</v>
      </c>
      <c r="P1138">
        <f t="shared" si="35"/>
        <v>45</v>
      </c>
    </row>
    <row r="1139" spans="1:16" ht="60" hidden="1" x14ac:dyDescent="0.25">
      <c r="A1139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34"/>
        <v>40</v>
      </c>
      <c r="P1139">
        <f t="shared" si="35"/>
        <v>253.21</v>
      </c>
    </row>
    <row r="1140" spans="1:16" ht="60" hidden="1" x14ac:dyDescent="0.25">
      <c r="A1140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34"/>
        <v>0</v>
      </c>
      <c r="P1140">
        <f t="shared" si="35"/>
        <v>31.25</v>
      </c>
    </row>
    <row r="1141" spans="1:16" ht="60" hidden="1" x14ac:dyDescent="0.25">
      <c r="A1141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34"/>
        <v>0</v>
      </c>
      <c r="P1141">
        <f t="shared" si="35"/>
        <v>5</v>
      </c>
    </row>
    <row r="1142" spans="1:16" ht="45" hidden="1" x14ac:dyDescent="0.25">
      <c r="A1142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34"/>
        <v>0</v>
      </c>
      <c r="P1142">
        <f t="shared" si="35"/>
        <v>0</v>
      </c>
    </row>
    <row r="1143" spans="1:16" hidden="1" x14ac:dyDescent="0.25">
      <c r="A1143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34"/>
        <v>0</v>
      </c>
      <c r="P1143">
        <f t="shared" si="35"/>
        <v>0</v>
      </c>
    </row>
    <row r="1144" spans="1:16" ht="45" hidden="1" x14ac:dyDescent="0.25">
      <c r="A1144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34"/>
        <v>0</v>
      </c>
      <c r="P1144">
        <f t="shared" si="35"/>
        <v>0</v>
      </c>
    </row>
    <row r="1145" spans="1:16" ht="60" hidden="1" x14ac:dyDescent="0.25">
      <c r="A1145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34"/>
        <v>0</v>
      </c>
      <c r="P1145">
        <f t="shared" si="35"/>
        <v>23.25</v>
      </c>
    </row>
    <row r="1146" spans="1:16" ht="45" hidden="1" x14ac:dyDescent="0.25">
      <c r="A1146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34"/>
        <v>0</v>
      </c>
      <c r="P1146">
        <f t="shared" si="35"/>
        <v>0</v>
      </c>
    </row>
    <row r="1147" spans="1:16" ht="45" hidden="1" x14ac:dyDescent="0.25">
      <c r="A114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34"/>
        <v>0</v>
      </c>
      <c r="P1147">
        <f t="shared" si="35"/>
        <v>100</v>
      </c>
    </row>
    <row r="1148" spans="1:16" ht="45" hidden="1" x14ac:dyDescent="0.25">
      <c r="A1148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34"/>
        <v>9</v>
      </c>
      <c r="P1148">
        <f t="shared" si="35"/>
        <v>44.17</v>
      </c>
    </row>
    <row r="1149" spans="1:16" ht="60" hidden="1" x14ac:dyDescent="0.25">
      <c r="A1149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34"/>
        <v>0</v>
      </c>
      <c r="P1149">
        <f t="shared" si="35"/>
        <v>0</v>
      </c>
    </row>
    <row r="1150" spans="1:16" ht="30" hidden="1" x14ac:dyDescent="0.25">
      <c r="A1150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34"/>
        <v>0</v>
      </c>
      <c r="P1150">
        <f t="shared" si="35"/>
        <v>24.33</v>
      </c>
    </row>
    <row r="1151" spans="1:16" ht="30" hidden="1" x14ac:dyDescent="0.25">
      <c r="A1151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34"/>
        <v>0</v>
      </c>
      <c r="P1151">
        <f t="shared" si="35"/>
        <v>37.5</v>
      </c>
    </row>
    <row r="1152" spans="1:16" ht="30" hidden="1" x14ac:dyDescent="0.25">
      <c r="A1152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34"/>
        <v>10</v>
      </c>
      <c r="P1152">
        <f t="shared" si="35"/>
        <v>42</v>
      </c>
    </row>
    <row r="1153" spans="1:16" ht="60" hidden="1" x14ac:dyDescent="0.25">
      <c r="A1153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34"/>
        <v>0</v>
      </c>
      <c r="P1153">
        <f t="shared" si="35"/>
        <v>0</v>
      </c>
    </row>
    <row r="1154" spans="1:16" hidden="1" x14ac:dyDescent="0.25">
      <c r="A1154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36">ROUND(E1154/D1154*100,0)</f>
        <v>6</v>
      </c>
      <c r="P1154">
        <f t="shared" si="35"/>
        <v>60.73</v>
      </c>
    </row>
    <row r="1155" spans="1:16" ht="30" hidden="1" x14ac:dyDescent="0.25">
      <c r="A1155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36"/>
        <v>1</v>
      </c>
      <c r="P1155">
        <f t="shared" ref="P1155:P1218" si="37">IFERROR(ROUND(E1155/L1155,2), 0)</f>
        <v>50</v>
      </c>
    </row>
    <row r="1156" spans="1:16" ht="45" hidden="1" x14ac:dyDescent="0.25">
      <c r="A1156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36"/>
        <v>7</v>
      </c>
      <c r="P1156">
        <f t="shared" si="37"/>
        <v>108.33</v>
      </c>
    </row>
    <row r="1157" spans="1:16" ht="60" hidden="1" x14ac:dyDescent="0.25">
      <c r="A115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36"/>
        <v>1</v>
      </c>
      <c r="P1157">
        <f t="shared" si="37"/>
        <v>23.5</v>
      </c>
    </row>
    <row r="1158" spans="1:16" ht="45" hidden="1" x14ac:dyDescent="0.25">
      <c r="A1158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36"/>
        <v>0</v>
      </c>
      <c r="P1158">
        <f t="shared" si="37"/>
        <v>0</v>
      </c>
    </row>
    <row r="1159" spans="1:16" ht="60" hidden="1" x14ac:dyDescent="0.25">
      <c r="A1159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36"/>
        <v>2</v>
      </c>
      <c r="P1159">
        <f t="shared" si="37"/>
        <v>50.33</v>
      </c>
    </row>
    <row r="1160" spans="1:16" ht="60" hidden="1" x14ac:dyDescent="0.25">
      <c r="A1160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36"/>
        <v>0</v>
      </c>
      <c r="P1160">
        <f t="shared" si="37"/>
        <v>11.67</v>
      </c>
    </row>
    <row r="1161" spans="1:16" ht="60" hidden="1" x14ac:dyDescent="0.25">
      <c r="A1161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36"/>
        <v>0</v>
      </c>
      <c r="P1161">
        <f t="shared" si="37"/>
        <v>0</v>
      </c>
    </row>
    <row r="1162" spans="1:16" ht="45" hidden="1" x14ac:dyDescent="0.25">
      <c r="A1162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36"/>
        <v>4</v>
      </c>
      <c r="P1162">
        <f t="shared" si="37"/>
        <v>60.79</v>
      </c>
    </row>
    <row r="1163" spans="1:16" ht="60" hidden="1" x14ac:dyDescent="0.25">
      <c r="A1163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36"/>
        <v>0</v>
      </c>
      <c r="P1163">
        <f t="shared" si="37"/>
        <v>0</v>
      </c>
    </row>
    <row r="1164" spans="1:16" ht="60" hidden="1" x14ac:dyDescent="0.25">
      <c r="A1164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36"/>
        <v>0</v>
      </c>
      <c r="P1164">
        <f t="shared" si="37"/>
        <v>17.5</v>
      </c>
    </row>
    <row r="1165" spans="1:16" ht="60" hidden="1" x14ac:dyDescent="0.25">
      <c r="A1165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36"/>
        <v>0</v>
      </c>
      <c r="P1165">
        <f t="shared" si="37"/>
        <v>0</v>
      </c>
    </row>
    <row r="1166" spans="1:16" ht="60" hidden="1" x14ac:dyDescent="0.25">
      <c r="A1166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36"/>
        <v>0</v>
      </c>
      <c r="P1166">
        <f t="shared" si="37"/>
        <v>0</v>
      </c>
    </row>
    <row r="1167" spans="1:16" ht="60" hidden="1" x14ac:dyDescent="0.25">
      <c r="A116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36"/>
        <v>21</v>
      </c>
      <c r="P1167">
        <f t="shared" si="37"/>
        <v>82.82</v>
      </c>
    </row>
    <row r="1168" spans="1:16" ht="60" hidden="1" x14ac:dyDescent="0.25">
      <c r="A1168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36"/>
        <v>19</v>
      </c>
      <c r="P1168">
        <f t="shared" si="37"/>
        <v>358.88</v>
      </c>
    </row>
    <row r="1169" spans="1:16" ht="45" hidden="1" x14ac:dyDescent="0.25">
      <c r="A1169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36"/>
        <v>2</v>
      </c>
      <c r="P1169">
        <f t="shared" si="37"/>
        <v>61.19</v>
      </c>
    </row>
    <row r="1170" spans="1:16" ht="45" hidden="1" x14ac:dyDescent="0.25">
      <c r="A1170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36"/>
        <v>6</v>
      </c>
      <c r="P1170">
        <f t="shared" si="37"/>
        <v>340</v>
      </c>
    </row>
    <row r="1171" spans="1:16" ht="45" hidden="1" x14ac:dyDescent="0.25">
      <c r="A1171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36"/>
        <v>0</v>
      </c>
      <c r="P1171">
        <f t="shared" si="37"/>
        <v>5.67</v>
      </c>
    </row>
    <row r="1172" spans="1:16" ht="45" hidden="1" x14ac:dyDescent="0.25">
      <c r="A1172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36"/>
        <v>0</v>
      </c>
      <c r="P1172">
        <f t="shared" si="37"/>
        <v>50</v>
      </c>
    </row>
    <row r="1173" spans="1:16" ht="45" hidden="1" x14ac:dyDescent="0.25">
      <c r="A1173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36"/>
        <v>0</v>
      </c>
      <c r="P1173">
        <f t="shared" si="37"/>
        <v>25</v>
      </c>
    </row>
    <row r="1174" spans="1:16" ht="30" hidden="1" x14ac:dyDescent="0.25">
      <c r="A1174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36"/>
        <v>0</v>
      </c>
      <c r="P1174">
        <f t="shared" si="37"/>
        <v>0</v>
      </c>
    </row>
    <row r="1175" spans="1:16" ht="60" hidden="1" x14ac:dyDescent="0.25">
      <c r="A1175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36"/>
        <v>0</v>
      </c>
      <c r="P1175">
        <f t="shared" si="37"/>
        <v>30</v>
      </c>
    </row>
    <row r="1176" spans="1:16" ht="45" hidden="1" x14ac:dyDescent="0.25">
      <c r="A1176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36"/>
        <v>6</v>
      </c>
      <c r="P1176">
        <f t="shared" si="37"/>
        <v>46.63</v>
      </c>
    </row>
    <row r="1177" spans="1:16" ht="45" hidden="1" x14ac:dyDescent="0.25">
      <c r="A117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36"/>
        <v>3</v>
      </c>
      <c r="P1177">
        <f t="shared" si="37"/>
        <v>65</v>
      </c>
    </row>
    <row r="1178" spans="1:16" ht="60" hidden="1" x14ac:dyDescent="0.25">
      <c r="A1178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36"/>
        <v>0</v>
      </c>
      <c r="P1178">
        <f t="shared" si="37"/>
        <v>10</v>
      </c>
    </row>
    <row r="1179" spans="1:16" ht="60" hidden="1" x14ac:dyDescent="0.25">
      <c r="A1179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36"/>
        <v>0</v>
      </c>
      <c r="P1179">
        <f t="shared" si="37"/>
        <v>0</v>
      </c>
    </row>
    <row r="1180" spans="1:16" ht="60" hidden="1" x14ac:dyDescent="0.25">
      <c r="A1180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36"/>
        <v>0</v>
      </c>
      <c r="P1180">
        <f t="shared" si="37"/>
        <v>5</v>
      </c>
    </row>
    <row r="1181" spans="1:16" ht="45" hidden="1" x14ac:dyDescent="0.25">
      <c r="A1181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36"/>
        <v>5</v>
      </c>
      <c r="P1181">
        <f t="shared" si="37"/>
        <v>640</v>
      </c>
    </row>
    <row r="1182" spans="1:16" ht="45" hidden="1" x14ac:dyDescent="0.25">
      <c r="A1182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36"/>
        <v>12</v>
      </c>
      <c r="P1182">
        <f t="shared" si="37"/>
        <v>69.12</v>
      </c>
    </row>
    <row r="1183" spans="1:16" ht="30" hidden="1" x14ac:dyDescent="0.25">
      <c r="A1183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36"/>
        <v>0</v>
      </c>
      <c r="P1183">
        <f t="shared" si="37"/>
        <v>1.33</v>
      </c>
    </row>
    <row r="1184" spans="1:16" ht="60" hidden="1" x14ac:dyDescent="0.25">
      <c r="A1184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36"/>
        <v>4</v>
      </c>
      <c r="P1184">
        <f t="shared" si="37"/>
        <v>10.5</v>
      </c>
    </row>
    <row r="1185" spans="1:16" ht="60" hidden="1" x14ac:dyDescent="0.25">
      <c r="A1185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36"/>
        <v>4</v>
      </c>
      <c r="P1185">
        <f t="shared" si="37"/>
        <v>33.33</v>
      </c>
    </row>
    <row r="1186" spans="1:16" ht="60" hidden="1" x14ac:dyDescent="0.25">
      <c r="A1186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36"/>
        <v>105</v>
      </c>
      <c r="P1186">
        <f t="shared" si="37"/>
        <v>61.56</v>
      </c>
    </row>
    <row r="1187" spans="1:16" ht="60" hidden="1" x14ac:dyDescent="0.25">
      <c r="A118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36"/>
        <v>105</v>
      </c>
      <c r="P1187">
        <f t="shared" si="37"/>
        <v>118.74</v>
      </c>
    </row>
    <row r="1188" spans="1:16" ht="60" hidden="1" x14ac:dyDescent="0.25">
      <c r="A1188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36"/>
        <v>107</v>
      </c>
      <c r="P1188">
        <f t="shared" si="37"/>
        <v>65.08</v>
      </c>
    </row>
    <row r="1189" spans="1:16" ht="60" hidden="1" x14ac:dyDescent="0.25">
      <c r="A1189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36"/>
        <v>104</v>
      </c>
      <c r="P1189">
        <f t="shared" si="37"/>
        <v>130.16</v>
      </c>
    </row>
    <row r="1190" spans="1:16" ht="45" hidden="1" x14ac:dyDescent="0.25">
      <c r="A1190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36"/>
        <v>161</v>
      </c>
      <c r="P1190">
        <f t="shared" si="37"/>
        <v>37.78</v>
      </c>
    </row>
    <row r="1191" spans="1:16" ht="60" hidden="1" x14ac:dyDescent="0.25">
      <c r="A1191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36"/>
        <v>108</v>
      </c>
      <c r="P1191">
        <f t="shared" si="37"/>
        <v>112.79</v>
      </c>
    </row>
    <row r="1192" spans="1:16" ht="45" hidden="1" x14ac:dyDescent="0.25">
      <c r="A1192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36"/>
        <v>135</v>
      </c>
      <c r="P1192">
        <f t="shared" si="37"/>
        <v>51.92</v>
      </c>
    </row>
    <row r="1193" spans="1:16" ht="60" hidden="1" x14ac:dyDescent="0.25">
      <c r="A1193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36"/>
        <v>109</v>
      </c>
      <c r="P1193">
        <f t="shared" si="37"/>
        <v>89.24</v>
      </c>
    </row>
    <row r="1194" spans="1:16" ht="30" hidden="1" x14ac:dyDescent="0.25">
      <c r="A1194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36"/>
        <v>290</v>
      </c>
      <c r="P1194">
        <f t="shared" si="37"/>
        <v>19.329999999999998</v>
      </c>
    </row>
    <row r="1195" spans="1:16" ht="60" hidden="1" x14ac:dyDescent="0.25">
      <c r="A1195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36"/>
        <v>104</v>
      </c>
      <c r="P1195">
        <f t="shared" si="37"/>
        <v>79.97</v>
      </c>
    </row>
    <row r="1196" spans="1:16" ht="60" hidden="1" x14ac:dyDescent="0.25">
      <c r="A1196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36"/>
        <v>322</v>
      </c>
      <c r="P1196">
        <f t="shared" si="37"/>
        <v>56.41</v>
      </c>
    </row>
    <row r="1197" spans="1:16" ht="60" hidden="1" x14ac:dyDescent="0.25">
      <c r="A119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36"/>
        <v>135</v>
      </c>
      <c r="P1197">
        <f t="shared" si="37"/>
        <v>79.41</v>
      </c>
    </row>
    <row r="1198" spans="1:16" ht="30" hidden="1" x14ac:dyDescent="0.25">
      <c r="A1198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36"/>
        <v>270</v>
      </c>
      <c r="P1198">
        <f t="shared" si="37"/>
        <v>76.44</v>
      </c>
    </row>
    <row r="1199" spans="1:16" ht="60" hidden="1" x14ac:dyDescent="0.25">
      <c r="A1199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36"/>
        <v>253</v>
      </c>
      <c r="P1199">
        <f t="shared" si="37"/>
        <v>121</v>
      </c>
    </row>
    <row r="1200" spans="1:16" ht="60" hidden="1" x14ac:dyDescent="0.25">
      <c r="A1200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36"/>
        <v>261</v>
      </c>
      <c r="P1200">
        <f t="shared" si="37"/>
        <v>54.62</v>
      </c>
    </row>
    <row r="1201" spans="1:16" ht="60" hidden="1" x14ac:dyDescent="0.25">
      <c r="A1201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36"/>
        <v>101</v>
      </c>
      <c r="P1201">
        <f t="shared" si="37"/>
        <v>299.22000000000003</v>
      </c>
    </row>
    <row r="1202" spans="1:16" ht="60" hidden="1" x14ac:dyDescent="0.25">
      <c r="A1202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36"/>
        <v>126</v>
      </c>
      <c r="P1202">
        <f t="shared" si="37"/>
        <v>58.53</v>
      </c>
    </row>
    <row r="1203" spans="1:16" ht="60" hidden="1" x14ac:dyDescent="0.25">
      <c r="A1203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36"/>
        <v>102</v>
      </c>
      <c r="P1203">
        <f t="shared" si="37"/>
        <v>55.37</v>
      </c>
    </row>
    <row r="1204" spans="1:16" ht="60" hidden="1" x14ac:dyDescent="0.25">
      <c r="A1204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36"/>
        <v>199</v>
      </c>
      <c r="P1204">
        <f t="shared" si="37"/>
        <v>183.8</v>
      </c>
    </row>
    <row r="1205" spans="1:16" ht="45" hidden="1" x14ac:dyDescent="0.25">
      <c r="A1205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36"/>
        <v>102</v>
      </c>
      <c r="P1205">
        <f t="shared" si="37"/>
        <v>165.35</v>
      </c>
    </row>
    <row r="1206" spans="1:16" ht="45" hidden="1" x14ac:dyDescent="0.25">
      <c r="A1206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36"/>
        <v>103</v>
      </c>
      <c r="P1206">
        <f t="shared" si="37"/>
        <v>234.79</v>
      </c>
    </row>
    <row r="1207" spans="1:16" ht="60" hidden="1" x14ac:dyDescent="0.25">
      <c r="A120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36"/>
        <v>101</v>
      </c>
      <c r="P1207">
        <f t="shared" si="37"/>
        <v>211.48</v>
      </c>
    </row>
    <row r="1208" spans="1:16" ht="60" hidden="1" x14ac:dyDescent="0.25">
      <c r="A1208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36"/>
        <v>115</v>
      </c>
      <c r="P1208">
        <f t="shared" si="37"/>
        <v>32.340000000000003</v>
      </c>
    </row>
    <row r="1209" spans="1:16" ht="30" hidden="1" x14ac:dyDescent="0.25">
      <c r="A1209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36"/>
        <v>104</v>
      </c>
      <c r="P1209">
        <f t="shared" si="37"/>
        <v>123.38</v>
      </c>
    </row>
    <row r="1210" spans="1:16" ht="60" hidden="1" x14ac:dyDescent="0.25">
      <c r="A1210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36"/>
        <v>155</v>
      </c>
      <c r="P1210">
        <f t="shared" si="37"/>
        <v>207.07</v>
      </c>
    </row>
    <row r="1211" spans="1:16" ht="60" hidden="1" x14ac:dyDescent="0.25">
      <c r="A1211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36"/>
        <v>106</v>
      </c>
      <c r="P1211">
        <f t="shared" si="37"/>
        <v>138.26</v>
      </c>
    </row>
    <row r="1212" spans="1:16" ht="30" hidden="1" x14ac:dyDescent="0.25">
      <c r="A1212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36"/>
        <v>254</v>
      </c>
      <c r="P1212">
        <f t="shared" si="37"/>
        <v>493.82</v>
      </c>
    </row>
    <row r="1213" spans="1:16" ht="60" hidden="1" x14ac:dyDescent="0.25">
      <c r="A1213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36"/>
        <v>101</v>
      </c>
      <c r="P1213">
        <f t="shared" si="37"/>
        <v>168.5</v>
      </c>
    </row>
    <row r="1214" spans="1:16" ht="60" hidden="1" x14ac:dyDescent="0.25">
      <c r="A1214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36"/>
        <v>129</v>
      </c>
      <c r="P1214">
        <f t="shared" si="37"/>
        <v>38.869999999999997</v>
      </c>
    </row>
    <row r="1215" spans="1:16" ht="60" hidden="1" x14ac:dyDescent="0.25">
      <c r="A1215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36"/>
        <v>102</v>
      </c>
      <c r="P1215">
        <f t="shared" si="37"/>
        <v>61.53</v>
      </c>
    </row>
    <row r="1216" spans="1:16" ht="60" hidden="1" x14ac:dyDescent="0.25">
      <c r="A1216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36"/>
        <v>132</v>
      </c>
      <c r="P1216">
        <f t="shared" si="37"/>
        <v>105.44</v>
      </c>
    </row>
    <row r="1217" spans="1:16" ht="60" hidden="1" x14ac:dyDescent="0.25">
      <c r="A121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36"/>
        <v>786</v>
      </c>
      <c r="P1217">
        <f t="shared" si="37"/>
        <v>71.59</v>
      </c>
    </row>
    <row r="1218" spans="1:16" ht="30" hidden="1" x14ac:dyDescent="0.25">
      <c r="A1218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38">ROUND(E1218/D1218*100,0)</f>
        <v>146</v>
      </c>
      <c r="P1218">
        <f t="shared" si="37"/>
        <v>91.88</v>
      </c>
    </row>
    <row r="1219" spans="1:16" ht="45" hidden="1" x14ac:dyDescent="0.25">
      <c r="A1219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38"/>
        <v>103</v>
      </c>
      <c r="P1219">
        <f t="shared" ref="P1219:P1282" si="39">IFERROR(ROUND(E1219/L1219,2), 0)</f>
        <v>148.57</v>
      </c>
    </row>
    <row r="1220" spans="1:16" ht="60" hidden="1" x14ac:dyDescent="0.25">
      <c r="A1220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38"/>
        <v>172</v>
      </c>
      <c r="P1220">
        <f t="shared" si="39"/>
        <v>174.21</v>
      </c>
    </row>
    <row r="1221" spans="1:16" ht="45" hidden="1" x14ac:dyDescent="0.25">
      <c r="A1221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38"/>
        <v>159</v>
      </c>
      <c r="P1221">
        <f t="shared" si="39"/>
        <v>102.86</v>
      </c>
    </row>
    <row r="1222" spans="1:16" ht="45" hidden="1" x14ac:dyDescent="0.25">
      <c r="A1222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38"/>
        <v>104</v>
      </c>
      <c r="P1222">
        <f t="shared" si="39"/>
        <v>111.18</v>
      </c>
    </row>
    <row r="1223" spans="1:16" ht="60" hidden="1" x14ac:dyDescent="0.25">
      <c r="A1223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38"/>
        <v>111</v>
      </c>
      <c r="P1223">
        <f t="shared" si="39"/>
        <v>23.8</v>
      </c>
    </row>
    <row r="1224" spans="1:16" ht="30" hidden="1" x14ac:dyDescent="0.25">
      <c r="A1224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38"/>
        <v>280</v>
      </c>
      <c r="P1224">
        <f t="shared" si="39"/>
        <v>81.27</v>
      </c>
    </row>
    <row r="1225" spans="1:16" ht="45" hidden="1" x14ac:dyDescent="0.25">
      <c r="A1225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38"/>
        <v>112</v>
      </c>
      <c r="P1225">
        <f t="shared" si="39"/>
        <v>116.21</v>
      </c>
    </row>
    <row r="1226" spans="1:16" ht="30" hidden="1" x14ac:dyDescent="0.25">
      <c r="A1226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38"/>
        <v>7</v>
      </c>
      <c r="P1226">
        <f t="shared" si="39"/>
        <v>58.89</v>
      </c>
    </row>
    <row r="1227" spans="1:16" ht="60" hidden="1" x14ac:dyDescent="0.25">
      <c r="A122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38"/>
        <v>4</v>
      </c>
      <c r="P1227">
        <f t="shared" si="39"/>
        <v>44</v>
      </c>
    </row>
    <row r="1228" spans="1:16" ht="45" hidden="1" x14ac:dyDescent="0.25">
      <c r="A1228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38"/>
        <v>4</v>
      </c>
      <c r="P1228">
        <f t="shared" si="39"/>
        <v>48.43</v>
      </c>
    </row>
    <row r="1229" spans="1:16" ht="60" hidden="1" x14ac:dyDescent="0.25">
      <c r="A1229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38"/>
        <v>0</v>
      </c>
      <c r="P1229">
        <f t="shared" si="39"/>
        <v>0</v>
      </c>
    </row>
    <row r="1230" spans="1:16" ht="45" hidden="1" x14ac:dyDescent="0.25">
      <c r="A1230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38"/>
        <v>29</v>
      </c>
      <c r="P1230">
        <f t="shared" si="39"/>
        <v>61.04</v>
      </c>
    </row>
    <row r="1231" spans="1:16" ht="60" hidden="1" x14ac:dyDescent="0.25">
      <c r="A1231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38"/>
        <v>1</v>
      </c>
      <c r="P1231">
        <f t="shared" si="39"/>
        <v>25</v>
      </c>
    </row>
    <row r="1232" spans="1:16" ht="45" hidden="1" x14ac:dyDescent="0.25">
      <c r="A1232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38"/>
        <v>0</v>
      </c>
      <c r="P1232">
        <f t="shared" si="39"/>
        <v>0</v>
      </c>
    </row>
    <row r="1233" spans="1:16" ht="45" hidden="1" x14ac:dyDescent="0.25">
      <c r="A1233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38"/>
        <v>0</v>
      </c>
      <c r="P1233">
        <f t="shared" si="39"/>
        <v>0</v>
      </c>
    </row>
    <row r="1234" spans="1:16" ht="60" hidden="1" x14ac:dyDescent="0.25">
      <c r="A1234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38"/>
        <v>1</v>
      </c>
      <c r="P1234">
        <f t="shared" si="39"/>
        <v>40</v>
      </c>
    </row>
    <row r="1235" spans="1:16" ht="60" hidden="1" x14ac:dyDescent="0.25">
      <c r="A1235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38"/>
        <v>12</v>
      </c>
      <c r="P1235">
        <f t="shared" si="39"/>
        <v>19.329999999999998</v>
      </c>
    </row>
    <row r="1236" spans="1:16" ht="45" hidden="1" x14ac:dyDescent="0.25">
      <c r="A1236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38"/>
        <v>0</v>
      </c>
      <c r="P1236">
        <f t="shared" si="39"/>
        <v>0</v>
      </c>
    </row>
    <row r="1237" spans="1:16" ht="60" hidden="1" x14ac:dyDescent="0.25">
      <c r="A123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38"/>
        <v>3</v>
      </c>
      <c r="P1237">
        <f t="shared" si="39"/>
        <v>35</v>
      </c>
    </row>
    <row r="1238" spans="1:16" ht="30" hidden="1" x14ac:dyDescent="0.25">
      <c r="A1238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38"/>
        <v>0</v>
      </c>
      <c r="P1238">
        <f t="shared" si="39"/>
        <v>0</v>
      </c>
    </row>
    <row r="1239" spans="1:16" ht="60" hidden="1" x14ac:dyDescent="0.25">
      <c r="A1239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38"/>
        <v>0</v>
      </c>
      <c r="P1239">
        <f t="shared" si="39"/>
        <v>0</v>
      </c>
    </row>
    <row r="1240" spans="1:16" ht="60" hidden="1" x14ac:dyDescent="0.25">
      <c r="A1240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38"/>
        <v>18</v>
      </c>
      <c r="P1240">
        <f t="shared" si="39"/>
        <v>59.33</v>
      </c>
    </row>
    <row r="1241" spans="1:16" ht="30" hidden="1" x14ac:dyDescent="0.25">
      <c r="A1241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38"/>
        <v>0</v>
      </c>
      <c r="P1241">
        <f t="shared" si="39"/>
        <v>0</v>
      </c>
    </row>
    <row r="1242" spans="1:16" ht="45" hidden="1" x14ac:dyDescent="0.25">
      <c r="A1242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38"/>
        <v>3</v>
      </c>
      <c r="P1242">
        <f t="shared" si="39"/>
        <v>30.13</v>
      </c>
    </row>
    <row r="1243" spans="1:16" ht="60" hidden="1" x14ac:dyDescent="0.25">
      <c r="A1243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38"/>
        <v>51</v>
      </c>
      <c r="P1243">
        <f t="shared" si="39"/>
        <v>74.62</v>
      </c>
    </row>
    <row r="1244" spans="1:16" ht="60" hidden="1" x14ac:dyDescent="0.25">
      <c r="A1244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38"/>
        <v>1</v>
      </c>
      <c r="P1244">
        <f t="shared" si="39"/>
        <v>5</v>
      </c>
    </row>
    <row r="1245" spans="1:16" ht="45" hidden="1" x14ac:dyDescent="0.25">
      <c r="A1245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38"/>
        <v>14</v>
      </c>
      <c r="P1245">
        <f t="shared" si="39"/>
        <v>44.5</v>
      </c>
    </row>
    <row r="1246" spans="1:16" ht="45" hidden="1" x14ac:dyDescent="0.25">
      <c r="A1246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38"/>
        <v>104</v>
      </c>
      <c r="P1246">
        <f t="shared" si="39"/>
        <v>46.13</v>
      </c>
    </row>
    <row r="1247" spans="1:16" ht="45" hidden="1" x14ac:dyDescent="0.25">
      <c r="A124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38"/>
        <v>120</v>
      </c>
      <c r="P1247">
        <f t="shared" si="39"/>
        <v>141.47</v>
      </c>
    </row>
    <row r="1248" spans="1:16" ht="60" hidden="1" x14ac:dyDescent="0.25">
      <c r="A1248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38"/>
        <v>117</v>
      </c>
      <c r="P1248">
        <f t="shared" si="39"/>
        <v>75.48</v>
      </c>
    </row>
    <row r="1249" spans="1:16" ht="30" hidden="1" x14ac:dyDescent="0.25">
      <c r="A1249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38"/>
        <v>122</v>
      </c>
      <c r="P1249">
        <f t="shared" si="39"/>
        <v>85.5</v>
      </c>
    </row>
    <row r="1250" spans="1:16" ht="45" hidden="1" x14ac:dyDescent="0.25">
      <c r="A1250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38"/>
        <v>152</v>
      </c>
      <c r="P1250">
        <f t="shared" si="39"/>
        <v>64.25</v>
      </c>
    </row>
    <row r="1251" spans="1:16" ht="45" hidden="1" x14ac:dyDescent="0.25">
      <c r="A1251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38"/>
        <v>104</v>
      </c>
      <c r="P1251">
        <f t="shared" si="39"/>
        <v>64.47</v>
      </c>
    </row>
    <row r="1252" spans="1:16" ht="60" hidden="1" x14ac:dyDescent="0.25">
      <c r="A1252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38"/>
        <v>200</v>
      </c>
      <c r="P1252">
        <f t="shared" si="39"/>
        <v>118.2</v>
      </c>
    </row>
    <row r="1253" spans="1:16" ht="45" hidden="1" x14ac:dyDescent="0.25">
      <c r="A1253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38"/>
        <v>102</v>
      </c>
      <c r="P1253">
        <f t="shared" si="39"/>
        <v>82.54</v>
      </c>
    </row>
    <row r="1254" spans="1:16" ht="45" hidden="1" x14ac:dyDescent="0.25">
      <c r="A1254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38"/>
        <v>138</v>
      </c>
      <c r="P1254">
        <f t="shared" si="39"/>
        <v>34.17</v>
      </c>
    </row>
    <row r="1255" spans="1:16" ht="60" hidden="1" x14ac:dyDescent="0.25">
      <c r="A1255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38"/>
        <v>303833</v>
      </c>
      <c r="P1255">
        <f t="shared" si="39"/>
        <v>42.73</v>
      </c>
    </row>
    <row r="1256" spans="1:16" ht="60" hidden="1" x14ac:dyDescent="0.25">
      <c r="A1256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38"/>
        <v>199</v>
      </c>
      <c r="P1256">
        <f t="shared" si="39"/>
        <v>94.49</v>
      </c>
    </row>
    <row r="1257" spans="1:16" ht="45" hidden="1" x14ac:dyDescent="0.25">
      <c r="A125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38"/>
        <v>202</v>
      </c>
      <c r="P1257">
        <f t="shared" si="39"/>
        <v>55.7</v>
      </c>
    </row>
    <row r="1258" spans="1:16" ht="60" hidden="1" x14ac:dyDescent="0.25">
      <c r="A1258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38"/>
        <v>118</v>
      </c>
      <c r="P1258">
        <f t="shared" si="39"/>
        <v>98.03</v>
      </c>
    </row>
    <row r="1259" spans="1:16" ht="60" hidden="1" x14ac:dyDescent="0.25">
      <c r="A1259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38"/>
        <v>295</v>
      </c>
      <c r="P1259">
        <f t="shared" si="39"/>
        <v>92.1</v>
      </c>
    </row>
    <row r="1260" spans="1:16" ht="45" hidden="1" x14ac:dyDescent="0.25">
      <c r="A1260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38"/>
        <v>213</v>
      </c>
      <c r="P1260">
        <f t="shared" si="39"/>
        <v>38.18</v>
      </c>
    </row>
    <row r="1261" spans="1:16" ht="45" hidden="1" x14ac:dyDescent="0.25">
      <c r="A1261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38"/>
        <v>104</v>
      </c>
      <c r="P1261">
        <f t="shared" si="39"/>
        <v>27.15</v>
      </c>
    </row>
    <row r="1262" spans="1:16" ht="45" hidden="1" x14ac:dyDescent="0.25">
      <c r="A1262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38"/>
        <v>114</v>
      </c>
      <c r="P1262">
        <f t="shared" si="39"/>
        <v>50.69</v>
      </c>
    </row>
    <row r="1263" spans="1:16" ht="45" hidden="1" x14ac:dyDescent="0.25">
      <c r="A1263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38"/>
        <v>101</v>
      </c>
      <c r="P1263">
        <f t="shared" si="39"/>
        <v>38.94</v>
      </c>
    </row>
    <row r="1264" spans="1:16" ht="60" hidden="1" x14ac:dyDescent="0.25">
      <c r="A1264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38"/>
        <v>125</v>
      </c>
      <c r="P1264">
        <f t="shared" si="39"/>
        <v>77.64</v>
      </c>
    </row>
    <row r="1265" spans="1:16" ht="30" hidden="1" x14ac:dyDescent="0.25">
      <c r="A1265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38"/>
        <v>119</v>
      </c>
      <c r="P1265">
        <f t="shared" si="39"/>
        <v>43.54</v>
      </c>
    </row>
    <row r="1266" spans="1:16" ht="60" hidden="1" x14ac:dyDescent="0.25">
      <c r="A1266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38"/>
        <v>166</v>
      </c>
      <c r="P1266">
        <f t="shared" si="39"/>
        <v>31.82</v>
      </c>
    </row>
    <row r="1267" spans="1:16" ht="60" hidden="1" x14ac:dyDescent="0.25">
      <c r="A126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38"/>
        <v>119</v>
      </c>
      <c r="P1267">
        <f t="shared" si="39"/>
        <v>63.18</v>
      </c>
    </row>
    <row r="1268" spans="1:16" ht="45" hidden="1" x14ac:dyDescent="0.25">
      <c r="A1268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38"/>
        <v>100</v>
      </c>
      <c r="P1268">
        <f t="shared" si="39"/>
        <v>190.9</v>
      </c>
    </row>
    <row r="1269" spans="1:16" ht="60" hidden="1" x14ac:dyDescent="0.25">
      <c r="A1269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38"/>
        <v>102</v>
      </c>
      <c r="P1269">
        <f t="shared" si="39"/>
        <v>140.86000000000001</v>
      </c>
    </row>
    <row r="1270" spans="1:16" ht="45" hidden="1" x14ac:dyDescent="0.25">
      <c r="A1270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38"/>
        <v>117</v>
      </c>
      <c r="P1270">
        <f t="shared" si="39"/>
        <v>76.92</v>
      </c>
    </row>
    <row r="1271" spans="1:16" ht="60" hidden="1" x14ac:dyDescent="0.25">
      <c r="A1271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38"/>
        <v>109</v>
      </c>
      <c r="P1271">
        <f t="shared" si="39"/>
        <v>99.16</v>
      </c>
    </row>
    <row r="1272" spans="1:16" ht="45" hidden="1" x14ac:dyDescent="0.25">
      <c r="A1272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38"/>
        <v>115</v>
      </c>
      <c r="P1272">
        <f t="shared" si="39"/>
        <v>67.88</v>
      </c>
    </row>
    <row r="1273" spans="1:16" ht="60" hidden="1" x14ac:dyDescent="0.25">
      <c r="A1273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38"/>
        <v>102</v>
      </c>
      <c r="P1273">
        <f t="shared" si="39"/>
        <v>246.29</v>
      </c>
    </row>
    <row r="1274" spans="1:16" ht="60" hidden="1" x14ac:dyDescent="0.25">
      <c r="A1274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38"/>
        <v>106</v>
      </c>
      <c r="P1274">
        <f t="shared" si="39"/>
        <v>189.29</v>
      </c>
    </row>
    <row r="1275" spans="1:16" ht="45" hidden="1" x14ac:dyDescent="0.25">
      <c r="A1275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38"/>
        <v>104</v>
      </c>
      <c r="P1275">
        <f t="shared" si="39"/>
        <v>76.67</v>
      </c>
    </row>
    <row r="1276" spans="1:16" ht="45" hidden="1" x14ac:dyDescent="0.25">
      <c r="A1276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38"/>
        <v>155</v>
      </c>
      <c r="P1276">
        <f t="shared" si="39"/>
        <v>82.96</v>
      </c>
    </row>
    <row r="1277" spans="1:16" ht="45" hidden="1" x14ac:dyDescent="0.25">
      <c r="A127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38"/>
        <v>162</v>
      </c>
      <c r="P1277">
        <f t="shared" si="39"/>
        <v>62.52</v>
      </c>
    </row>
    <row r="1278" spans="1:16" ht="30" hidden="1" x14ac:dyDescent="0.25">
      <c r="A1278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38"/>
        <v>104</v>
      </c>
      <c r="P1278">
        <f t="shared" si="39"/>
        <v>46.07</v>
      </c>
    </row>
    <row r="1279" spans="1:16" ht="60" hidden="1" x14ac:dyDescent="0.25">
      <c r="A1279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38"/>
        <v>106</v>
      </c>
      <c r="P1279">
        <f t="shared" si="39"/>
        <v>38.54</v>
      </c>
    </row>
    <row r="1280" spans="1:16" ht="60" hidden="1" x14ac:dyDescent="0.25">
      <c r="A1280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38"/>
        <v>155</v>
      </c>
      <c r="P1280">
        <f t="shared" si="39"/>
        <v>53.01</v>
      </c>
    </row>
    <row r="1281" spans="1:16" ht="60" hidden="1" x14ac:dyDescent="0.25">
      <c r="A1281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38"/>
        <v>111</v>
      </c>
      <c r="P1281">
        <f t="shared" si="39"/>
        <v>73.36</v>
      </c>
    </row>
    <row r="1282" spans="1:16" ht="45" hidden="1" x14ac:dyDescent="0.25">
      <c r="A1282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40">ROUND(E1282/D1282*100,0)</f>
        <v>111</v>
      </c>
      <c r="P1282">
        <f t="shared" si="39"/>
        <v>127.98</v>
      </c>
    </row>
    <row r="1283" spans="1:16" ht="60" hidden="1" x14ac:dyDescent="0.25">
      <c r="A1283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40"/>
        <v>111</v>
      </c>
      <c r="P1283">
        <f t="shared" ref="P1283:P1346" si="41">IFERROR(ROUND(E1283/L1283,2), 0)</f>
        <v>104.73</v>
      </c>
    </row>
    <row r="1284" spans="1:16" ht="60" hidden="1" x14ac:dyDescent="0.25">
      <c r="A1284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40"/>
        <v>124</v>
      </c>
      <c r="P1284">
        <f t="shared" si="41"/>
        <v>67.67</v>
      </c>
    </row>
    <row r="1285" spans="1:16" ht="45" hidden="1" x14ac:dyDescent="0.25">
      <c r="A1285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40"/>
        <v>211</v>
      </c>
      <c r="P1285">
        <f t="shared" si="41"/>
        <v>95.93</v>
      </c>
    </row>
    <row r="1286" spans="1:16" ht="60" x14ac:dyDescent="0.25">
      <c r="A1286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40"/>
        <v>101</v>
      </c>
      <c r="P1286">
        <f t="shared" si="41"/>
        <v>65.16</v>
      </c>
    </row>
    <row r="1287" spans="1:16" ht="60" x14ac:dyDescent="0.25">
      <c r="A128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40"/>
        <v>102</v>
      </c>
      <c r="P1287">
        <f t="shared" si="41"/>
        <v>32.270000000000003</v>
      </c>
    </row>
    <row r="1288" spans="1:16" ht="45" x14ac:dyDescent="0.25">
      <c r="A1288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40"/>
        <v>108</v>
      </c>
      <c r="P1288">
        <f t="shared" si="41"/>
        <v>81.25</v>
      </c>
    </row>
    <row r="1289" spans="1:16" ht="90" x14ac:dyDescent="0.25">
      <c r="A1289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40"/>
        <v>242</v>
      </c>
      <c r="P1289">
        <f t="shared" si="41"/>
        <v>24.2</v>
      </c>
    </row>
    <row r="1290" spans="1:16" ht="60" x14ac:dyDescent="0.25">
      <c r="A1290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40"/>
        <v>100</v>
      </c>
      <c r="P1290">
        <f t="shared" si="41"/>
        <v>65.87</v>
      </c>
    </row>
    <row r="1291" spans="1:16" ht="45" x14ac:dyDescent="0.25">
      <c r="A1291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40"/>
        <v>125</v>
      </c>
      <c r="P1291">
        <f t="shared" si="41"/>
        <v>36.08</v>
      </c>
    </row>
    <row r="1292" spans="1:16" ht="30" x14ac:dyDescent="0.25">
      <c r="A1292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40"/>
        <v>109</v>
      </c>
      <c r="P1292">
        <f t="shared" si="41"/>
        <v>44.19</v>
      </c>
    </row>
    <row r="1293" spans="1:16" ht="60" x14ac:dyDescent="0.25">
      <c r="A1293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40"/>
        <v>146</v>
      </c>
      <c r="P1293">
        <f t="shared" si="41"/>
        <v>104.07</v>
      </c>
    </row>
    <row r="1294" spans="1:16" ht="60" x14ac:dyDescent="0.25">
      <c r="A1294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40"/>
        <v>110</v>
      </c>
      <c r="P1294">
        <f t="shared" si="41"/>
        <v>35.96</v>
      </c>
    </row>
    <row r="1295" spans="1:16" ht="60" x14ac:dyDescent="0.25">
      <c r="A1295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40"/>
        <v>102</v>
      </c>
      <c r="P1295">
        <f t="shared" si="41"/>
        <v>127.79</v>
      </c>
    </row>
    <row r="1296" spans="1:16" ht="60" x14ac:dyDescent="0.25">
      <c r="A1296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40"/>
        <v>122</v>
      </c>
      <c r="P1296">
        <f t="shared" si="41"/>
        <v>27.73</v>
      </c>
    </row>
    <row r="1297" spans="1:16" ht="60" x14ac:dyDescent="0.25">
      <c r="A129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40"/>
        <v>102</v>
      </c>
      <c r="P1297">
        <f t="shared" si="41"/>
        <v>39.83</v>
      </c>
    </row>
    <row r="1298" spans="1:16" ht="60" x14ac:dyDescent="0.25">
      <c r="A1298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40"/>
        <v>141</v>
      </c>
      <c r="P1298">
        <f t="shared" si="41"/>
        <v>52.17</v>
      </c>
    </row>
    <row r="1299" spans="1:16" ht="60" x14ac:dyDescent="0.25">
      <c r="A1299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40"/>
        <v>110</v>
      </c>
      <c r="P1299">
        <f t="shared" si="41"/>
        <v>92.04</v>
      </c>
    </row>
    <row r="1300" spans="1:16" ht="60" x14ac:dyDescent="0.25">
      <c r="A1300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40"/>
        <v>105</v>
      </c>
      <c r="P1300">
        <f t="shared" si="41"/>
        <v>63.42</v>
      </c>
    </row>
    <row r="1301" spans="1:16" ht="45" x14ac:dyDescent="0.25">
      <c r="A1301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40"/>
        <v>124</v>
      </c>
      <c r="P1301">
        <f t="shared" si="41"/>
        <v>135.63</v>
      </c>
    </row>
    <row r="1302" spans="1:16" ht="60" x14ac:dyDescent="0.25">
      <c r="A1302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40"/>
        <v>135</v>
      </c>
      <c r="P1302">
        <f t="shared" si="41"/>
        <v>168.75</v>
      </c>
    </row>
    <row r="1303" spans="1:16" ht="60" x14ac:dyDescent="0.25">
      <c r="A1303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40"/>
        <v>103</v>
      </c>
      <c r="P1303">
        <f t="shared" si="41"/>
        <v>70.86</v>
      </c>
    </row>
    <row r="1304" spans="1:16" ht="45" x14ac:dyDescent="0.25">
      <c r="A1304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40"/>
        <v>100</v>
      </c>
      <c r="P1304">
        <f t="shared" si="41"/>
        <v>50</v>
      </c>
    </row>
    <row r="1305" spans="1:16" ht="30" x14ac:dyDescent="0.25">
      <c r="A1305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40"/>
        <v>130</v>
      </c>
      <c r="P1305">
        <f t="shared" si="41"/>
        <v>42.21</v>
      </c>
    </row>
    <row r="1306" spans="1:16" ht="45" hidden="1" x14ac:dyDescent="0.25">
      <c r="A1306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40"/>
        <v>40</v>
      </c>
      <c r="P1306">
        <f t="shared" si="41"/>
        <v>152.41</v>
      </c>
    </row>
    <row r="1307" spans="1:16" ht="60" hidden="1" x14ac:dyDescent="0.25">
      <c r="A130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40"/>
        <v>26</v>
      </c>
      <c r="P1307">
        <f t="shared" si="41"/>
        <v>90.62</v>
      </c>
    </row>
    <row r="1308" spans="1:16" ht="60" hidden="1" x14ac:dyDescent="0.25">
      <c r="A1308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40"/>
        <v>65</v>
      </c>
      <c r="P1308">
        <f t="shared" si="41"/>
        <v>201.6</v>
      </c>
    </row>
    <row r="1309" spans="1:16" ht="30" hidden="1" x14ac:dyDescent="0.25">
      <c r="A1309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40"/>
        <v>12</v>
      </c>
      <c r="P1309">
        <f t="shared" si="41"/>
        <v>127.93</v>
      </c>
    </row>
    <row r="1310" spans="1:16" ht="30" hidden="1" x14ac:dyDescent="0.25">
      <c r="A1310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40"/>
        <v>11</v>
      </c>
      <c r="P1310">
        <f t="shared" si="41"/>
        <v>29.89</v>
      </c>
    </row>
    <row r="1311" spans="1:16" ht="45" hidden="1" x14ac:dyDescent="0.25">
      <c r="A1311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40"/>
        <v>112</v>
      </c>
      <c r="P1311">
        <f t="shared" si="41"/>
        <v>367.97</v>
      </c>
    </row>
    <row r="1312" spans="1:16" ht="45" hidden="1" x14ac:dyDescent="0.25">
      <c r="A1312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40"/>
        <v>16</v>
      </c>
      <c r="P1312">
        <f t="shared" si="41"/>
        <v>129.16999999999999</v>
      </c>
    </row>
    <row r="1313" spans="1:16" ht="60" hidden="1" x14ac:dyDescent="0.25">
      <c r="A1313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40"/>
        <v>32</v>
      </c>
      <c r="P1313">
        <f t="shared" si="41"/>
        <v>800.7</v>
      </c>
    </row>
    <row r="1314" spans="1:16" ht="45" hidden="1" x14ac:dyDescent="0.25">
      <c r="A1314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40"/>
        <v>1</v>
      </c>
      <c r="P1314">
        <f t="shared" si="41"/>
        <v>28</v>
      </c>
    </row>
    <row r="1315" spans="1:16" ht="60" hidden="1" x14ac:dyDescent="0.25">
      <c r="A1315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40"/>
        <v>31</v>
      </c>
      <c r="P1315">
        <f t="shared" si="41"/>
        <v>102.02</v>
      </c>
    </row>
    <row r="1316" spans="1:16" ht="60" hidden="1" x14ac:dyDescent="0.25">
      <c r="A1316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40"/>
        <v>1</v>
      </c>
      <c r="P1316">
        <f t="shared" si="41"/>
        <v>184.36</v>
      </c>
    </row>
    <row r="1317" spans="1:16" ht="30" hidden="1" x14ac:dyDescent="0.25">
      <c r="A131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40"/>
        <v>40</v>
      </c>
      <c r="P1317">
        <f t="shared" si="41"/>
        <v>162.91999999999999</v>
      </c>
    </row>
    <row r="1318" spans="1:16" ht="45" hidden="1" x14ac:dyDescent="0.25">
      <c r="A1318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40"/>
        <v>0</v>
      </c>
      <c r="P1318">
        <f t="shared" si="41"/>
        <v>1</v>
      </c>
    </row>
    <row r="1319" spans="1:16" ht="60" hidden="1" x14ac:dyDescent="0.25">
      <c r="A1319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40"/>
        <v>6</v>
      </c>
      <c r="P1319">
        <f t="shared" si="41"/>
        <v>603.53</v>
      </c>
    </row>
    <row r="1320" spans="1:16" ht="45" hidden="1" x14ac:dyDescent="0.25">
      <c r="A1320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40"/>
        <v>15</v>
      </c>
      <c r="P1320">
        <f t="shared" si="41"/>
        <v>45.41</v>
      </c>
    </row>
    <row r="1321" spans="1:16" ht="60" hidden="1" x14ac:dyDescent="0.25">
      <c r="A1321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40"/>
        <v>15</v>
      </c>
      <c r="P1321">
        <f t="shared" si="41"/>
        <v>97.33</v>
      </c>
    </row>
    <row r="1322" spans="1:16" ht="60" hidden="1" x14ac:dyDescent="0.25">
      <c r="A1322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40"/>
        <v>1</v>
      </c>
      <c r="P1322">
        <f t="shared" si="41"/>
        <v>167.67</v>
      </c>
    </row>
    <row r="1323" spans="1:16" ht="60" hidden="1" x14ac:dyDescent="0.25">
      <c r="A1323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40"/>
        <v>1</v>
      </c>
      <c r="P1323">
        <f t="shared" si="41"/>
        <v>859.86</v>
      </c>
    </row>
    <row r="1324" spans="1:16" ht="60" hidden="1" x14ac:dyDescent="0.25">
      <c r="A1324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40"/>
        <v>0</v>
      </c>
      <c r="P1324">
        <f t="shared" si="41"/>
        <v>26.5</v>
      </c>
    </row>
    <row r="1325" spans="1:16" ht="60" hidden="1" x14ac:dyDescent="0.25">
      <c r="A1325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40"/>
        <v>9</v>
      </c>
      <c r="P1325">
        <f t="shared" si="41"/>
        <v>30.27</v>
      </c>
    </row>
    <row r="1326" spans="1:16" ht="60" hidden="1" x14ac:dyDescent="0.25">
      <c r="A1326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40"/>
        <v>10</v>
      </c>
      <c r="P1326">
        <f t="shared" si="41"/>
        <v>54.67</v>
      </c>
    </row>
    <row r="1327" spans="1:16" ht="60" hidden="1" x14ac:dyDescent="0.25">
      <c r="A132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40"/>
        <v>2</v>
      </c>
      <c r="P1327">
        <f t="shared" si="41"/>
        <v>60.75</v>
      </c>
    </row>
    <row r="1328" spans="1:16" ht="60" hidden="1" x14ac:dyDescent="0.25">
      <c r="A1328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40"/>
        <v>1</v>
      </c>
      <c r="P1328">
        <f t="shared" si="41"/>
        <v>102.73</v>
      </c>
    </row>
    <row r="1329" spans="1:16" ht="45" hidden="1" x14ac:dyDescent="0.25">
      <c r="A1329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40"/>
        <v>4</v>
      </c>
      <c r="P1329">
        <f t="shared" si="41"/>
        <v>41.59</v>
      </c>
    </row>
    <row r="1330" spans="1:16" ht="60" hidden="1" x14ac:dyDescent="0.25">
      <c r="A1330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40"/>
        <v>2</v>
      </c>
      <c r="P1330">
        <f t="shared" si="41"/>
        <v>116.53</v>
      </c>
    </row>
    <row r="1331" spans="1:16" ht="45" hidden="1" x14ac:dyDescent="0.25">
      <c r="A1331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40"/>
        <v>1</v>
      </c>
      <c r="P1331">
        <f t="shared" si="41"/>
        <v>45.33</v>
      </c>
    </row>
    <row r="1332" spans="1:16" ht="45" hidden="1" x14ac:dyDescent="0.25">
      <c r="A1332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40"/>
        <v>22</v>
      </c>
      <c r="P1332">
        <f t="shared" si="41"/>
        <v>157.46</v>
      </c>
    </row>
    <row r="1333" spans="1:16" ht="45" hidden="1" x14ac:dyDescent="0.25">
      <c r="A1333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40"/>
        <v>1</v>
      </c>
      <c r="P1333">
        <f t="shared" si="41"/>
        <v>100.5</v>
      </c>
    </row>
    <row r="1334" spans="1:16" ht="60" hidden="1" x14ac:dyDescent="0.25">
      <c r="A1334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40"/>
        <v>0</v>
      </c>
      <c r="P1334">
        <f t="shared" si="41"/>
        <v>0</v>
      </c>
    </row>
    <row r="1335" spans="1:16" ht="60" hidden="1" x14ac:dyDescent="0.25">
      <c r="A1335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40"/>
        <v>0</v>
      </c>
      <c r="P1335">
        <f t="shared" si="41"/>
        <v>0</v>
      </c>
    </row>
    <row r="1336" spans="1:16" ht="45" hidden="1" x14ac:dyDescent="0.25">
      <c r="A1336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40"/>
        <v>11</v>
      </c>
      <c r="P1336">
        <f t="shared" si="41"/>
        <v>51.82</v>
      </c>
    </row>
    <row r="1337" spans="1:16" ht="60" hidden="1" x14ac:dyDescent="0.25">
      <c r="A133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40"/>
        <v>20</v>
      </c>
      <c r="P1337">
        <f t="shared" si="41"/>
        <v>308.75</v>
      </c>
    </row>
    <row r="1338" spans="1:16" ht="60" hidden="1" x14ac:dyDescent="0.25">
      <c r="A1338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40"/>
        <v>85</v>
      </c>
      <c r="P1338">
        <f t="shared" si="41"/>
        <v>379.23</v>
      </c>
    </row>
    <row r="1339" spans="1:16" ht="45" hidden="1" x14ac:dyDescent="0.25">
      <c r="A1339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40"/>
        <v>49</v>
      </c>
      <c r="P1339">
        <f t="shared" si="41"/>
        <v>176.36</v>
      </c>
    </row>
    <row r="1340" spans="1:16" ht="60" hidden="1" x14ac:dyDescent="0.25">
      <c r="A1340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40"/>
        <v>3</v>
      </c>
      <c r="P1340">
        <f t="shared" si="41"/>
        <v>66.069999999999993</v>
      </c>
    </row>
    <row r="1341" spans="1:16" ht="30" hidden="1" x14ac:dyDescent="0.25">
      <c r="A1341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40"/>
        <v>7</v>
      </c>
      <c r="P1341">
        <f t="shared" si="41"/>
        <v>89.65</v>
      </c>
    </row>
    <row r="1342" spans="1:16" ht="45" hidden="1" x14ac:dyDescent="0.25">
      <c r="A1342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40"/>
        <v>0</v>
      </c>
      <c r="P1342">
        <f t="shared" si="41"/>
        <v>0</v>
      </c>
    </row>
    <row r="1343" spans="1:16" ht="60" hidden="1" x14ac:dyDescent="0.25">
      <c r="A1343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40"/>
        <v>70</v>
      </c>
      <c r="P1343">
        <f t="shared" si="41"/>
        <v>382.39</v>
      </c>
    </row>
    <row r="1344" spans="1:16" ht="60" hidden="1" x14ac:dyDescent="0.25">
      <c r="A1344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40"/>
        <v>0</v>
      </c>
      <c r="P1344">
        <f t="shared" si="41"/>
        <v>100</v>
      </c>
    </row>
    <row r="1345" spans="1:16" ht="60" hidden="1" x14ac:dyDescent="0.25">
      <c r="A1345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40"/>
        <v>102</v>
      </c>
      <c r="P1345">
        <f t="shared" si="41"/>
        <v>158.36000000000001</v>
      </c>
    </row>
    <row r="1346" spans="1:16" ht="60" hidden="1" x14ac:dyDescent="0.25">
      <c r="A1346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42">ROUND(E1346/D1346*100,0)</f>
        <v>378</v>
      </c>
      <c r="P1346">
        <f t="shared" si="41"/>
        <v>40.76</v>
      </c>
    </row>
    <row r="1347" spans="1:16" ht="45" hidden="1" x14ac:dyDescent="0.25">
      <c r="A134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42"/>
        <v>125</v>
      </c>
      <c r="P1347">
        <f t="shared" ref="P1347:P1410" si="43">IFERROR(ROUND(E1347/L1347,2), 0)</f>
        <v>53.57</v>
      </c>
    </row>
    <row r="1348" spans="1:16" ht="45" hidden="1" x14ac:dyDescent="0.25">
      <c r="A1348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42"/>
        <v>147</v>
      </c>
      <c r="P1348">
        <f t="shared" si="43"/>
        <v>48.45</v>
      </c>
    </row>
    <row r="1349" spans="1:16" ht="60" hidden="1" x14ac:dyDescent="0.25">
      <c r="A1349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42"/>
        <v>102</v>
      </c>
      <c r="P1349">
        <f t="shared" si="43"/>
        <v>82.42</v>
      </c>
    </row>
    <row r="1350" spans="1:16" ht="60" hidden="1" x14ac:dyDescent="0.25">
      <c r="A1350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42"/>
        <v>102</v>
      </c>
      <c r="P1350">
        <f t="shared" si="43"/>
        <v>230.19</v>
      </c>
    </row>
    <row r="1351" spans="1:16" ht="60" hidden="1" x14ac:dyDescent="0.25">
      <c r="A1351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42"/>
        <v>204</v>
      </c>
      <c r="P1351">
        <f t="shared" si="43"/>
        <v>59.36</v>
      </c>
    </row>
    <row r="1352" spans="1:16" ht="60" hidden="1" x14ac:dyDescent="0.25">
      <c r="A1352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42"/>
        <v>104</v>
      </c>
      <c r="P1352">
        <f t="shared" si="43"/>
        <v>66.7</v>
      </c>
    </row>
    <row r="1353" spans="1:16" ht="45" hidden="1" x14ac:dyDescent="0.25">
      <c r="A1353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42"/>
        <v>101</v>
      </c>
      <c r="P1353">
        <f t="shared" si="43"/>
        <v>168.78</v>
      </c>
    </row>
    <row r="1354" spans="1:16" ht="60" hidden="1" x14ac:dyDescent="0.25">
      <c r="A1354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42"/>
        <v>136</v>
      </c>
      <c r="P1354">
        <f t="shared" si="43"/>
        <v>59.97</v>
      </c>
    </row>
    <row r="1355" spans="1:16" ht="45" hidden="1" x14ac:dyDescent="0.25">
      <c r="A1355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42"/>
        <v>134</v>
      </c>
      <c r="P1355">
        <f t="shared" si="43"/>
        <v>31.81</v>
      </c>
    </row>
    <row r="1356" spans="1:16" ht="60" hidden="1" x14ac:dyDescent="0.25">
      <c r="A1356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42"/>
        <v>130</v>
      </c>
      <c r="P1356">
        <f t="shared" si="43"/>
        <v>24.42</v>
      </c>
    </row>
    <row r="1357" spans="1:16" ht="60" hidden="1" x14ac:dyDescent="0.25">
      <c r="A135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42"/>
        <v>123</v>
      </c>
      <c r="P1357">
        <f t="shared" si="43"/>
        <v>25.35</v>
      </c>
    </row>
    <row r="1358" spans="1:16" ht="60" hidden="1" x14ac:dyDescent="0.25">
      <c r="A1358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42"/>
        <v>183</v>
      </c>
      <c r="P1358">
        <f t="shared" si="43"/>
        <v>71.44</v>
      </c>
    </row>
    <row r="1359" spans="1:16" ht="45" hidden="1" x14ac:dyDescent="0.25">
      <c r="A1359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42"/>
        <v>125</v>
      </c>
      <c r="P1359">
        <f t="shared" si="43"/>
        <v>38.549999999999997</v>
      </c>
    </row>
    <row r="1360" spans="1:16" ht="45" hidden="1" x14ac:dyDescent="0.25">
      <c r="A1360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42"/>
        <v>112</v>
      </c>
      <c r="P1360">
        <f t="shared" si="43"/>
        <v>68.37</v>
      </c>
    </row>
    <row r="1361" spans="1:16" ht="60" hidden="1" x14ac:dyDescent="0.25">
      <c r="A1361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42"/>
        <v>116</v>
      </c>
      <c r="P1361">
        <f t="shared" si="43"/>
        <v>40.21</v>
      </c>
    </row>
    <row r="1362" spans="1:16" ht="30" hidden="1" x14ac:dyDescent="0.25">
      <c r="A1362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42"/>
        <v>173</v>
      </c>
      <c r="P1362">
        <f t="shared" si="43"/>
        <v>32.07</v>
      </c>
    </row>
    <row r="1363" spans="1:16" ht="45" hidden="1" x14ac:dyDescent="0.25">
      <c r="A1363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42"/>
        <v>126</v>
      </c>
      <c r="P1363">
        <f t="shared" si="43"/>
        <v>28.63</v>
      </c>
    </row>
    <row r="1364" spans="1:16" ht="45" hidden="1" x14ac:dyDescent="0.25">
      <c r="A1364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42"/>
        <v>109</v>
      </c>
      <c r="P1364">
        <f t="shared" si="43"/>
        <v>43.64</v>
      </c>
    </row>
    <row r="1365" spans="1:16" ht="60" hidden="1" x14ac:dyDescent="0.25">
      <c r="A1365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42"/>
        <v>100</v>
      </c>
      <c r="P1365">
        <f t="shared" si="43"/>
        <v>40</v>
      </c>
    </row>
    <row r="1366" spans="1:16" ht="60" hidden="1" x14ac:dyDescent="0.25">
      <c r="A1366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42"/>
        <v>119</v>
      </c>
      <c r="P1366">
        <f t="shared" si="43"/>
        <v>346.04</v>
      </c>
    </row>
    <row r="1367" spans="1:16" ht="60" hidden="1" x14ac:dyDescent="0.25">
      <c r="A136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42"/>
        <v>100</v>
      </c>
      <c r="P1367">
        <f t="shared" si="43"/>
        <v>81.739999999999995</v>
      </c>
    </row>
    <row r="1368" spans="1:16" hidden="1" x14ac:dyDescent="0.25">
      <c r="A1368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42"/>
        <v>126</v>
      </c>
      <c r="P1368">
        <f t="shared" si="43"/>
        <v>64.540000000000006</v>
      </c>
    </row>
    <row r="1369" spans="1:16" ht="45" hidden="1" x14ac:dyDescent="0.25">
      <c r="A1369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42"/>
        <v>114</v>
      </c>
      <c r="P1369">
        <f t="shared" si="43"/>
        <v>63.48</v>
      </c>
    </row>
    <row r="1370" spans="1:16" ht="45" hidden="1" x14ac:dyDescent="0.25">
      <c r="A1370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42"/>
        <v>111</v>
      </c>
      <c r="P1370">
        <f t="shared" si="43"/>
        <v>63.62</v>
      </c>
    </row>
    <row r="1371" spans="1:16" ht="60" hidden="1" x14ac:dyDescent="0.25">
      <c r="A1371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42"/>
        <v>105</v>
      </c>
      <c r="P1371">
        <f t="shared" si="43"/>
        <v>83.97</v>
      </c>
    </row>
    <row r="1372" spans="1:16" ht="30" hidden="1" x14ac:dyDescent="0.25">
      <c r="A1372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42"/>
        <v>104</v>
      </c>
      <c r="P1372">
        <f t="shared" si="43"/>
        <v>77.75</v>
      </c>
    </row>
    <row r="1373" spans="1:16" ht="60" hidden="1" x14ac:dyDescent="0.25">
      <c r="A1373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42"/>
        <v>107</v>
      </c>
      <c r="P1373">
        <f t="shared" si="43"/>
        <v>107.07</v>
      </c>
    </row>
    <row r="1374" spans="1:16" ht="30" hidden="1" x14ac:dyDescent="0.25">
      <c r="A1374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42"/>
        <v>124</v>
      </c>
      <c r="P1374">
        <f t="shared" si="43"/>
        <v>38.75</v>
      </c>
    </row>
    <row r="1375" spans="1:16" ht="45" hidden="1" x14ac:dyDescent="0.25">
      <c r="A1375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42"/>
        <v>105</v>
      </c>
      <c r="P1375">
        <f t="shared" si="43"/>
        <v>201.94</v>
      </c>
    </row>
    <row r="1376" spans="1:16" ht="60" hidden="1" x14ac:dyDescent="0.25">
      <c r="A1376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42"/>
        <v>189</v>
      </c>
      <c r="P1376">
        <f t="shared" si="43"/>
        <v>43.06</v>
      </c>
    </row>
    <row r="1377" spans="1:16" ht="60" hidden="1" x14ac:dyDescent="0.25">
      <c r="A137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42"/>
        <v>171</v>
      </c>
      <c r="P1377">
        <f t="shared" si="43"/>
        <v>62.87</v>
      </c>
    </row>
    <row r="1378" spans="1:16" ht="30" hidden="1" x14ac:dyDescent="0.25">
      <c r="A1378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42"/>
        <v>252</v>
      </c>
      <c r="P1378">
        <f t="shared" si="43"/>
        <v>55.61</v>
      </c>
    </row>
    <row r="1379" spans="1:16" ht="60" hidden="1" x14ac:dyDescent="0.25">
      <c r="A1379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42"/>
        <v>116</v>
      </c>
      <c r="P1379">
        <f t="shared" si="43"/>
        <v>48.71</v>
      </c>
    </row>
    <row r="1380" spans="1:16" hidden="1" x14ac:dyDescent="0.25">
      <c r="A1380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42"/>
        <v>203</v>
      </c>
      <c r="P1380">
        <f t="shared" si="43"/>
        <v>30.58</v>
      </c>
    </row>
    <row r="1381" spans="1:16" ht="30" hidden="1" x14ac:dyDescent="0.25">
      <c r="A1381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42"/>
        <v>112</v>
      </c>
      <c r="P1381">
        <f t="shared" si="43"/>
        <v>73.91</v>
      </c>
    </row>
    <row r="1382" spans="1:16" ht="45" hidden="1" x14ac:dyDescent="0.25">
      <c r="A1382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42"/>
        <v>424</v>
      </c>
      <c r="P1382">
        <f t="shared" si="43"/>
        <v>21.2</v>
      </c>
    </row>
    <row r="1383" spans="1:16" ht="60" hidden="1" x14ac:dyDescent="0.25">
      <c r="A1383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42"/>
        <v>107</v>
      </c>
      <c r="P1383">
        <f t="shared" si="43"/>
        <v>73.36</v>
      </c>
    </row>
    <row r="1384" spans="1:16" ht="45" hidden="1" x14ac:dyDescent="0.25">
      <c r="A1384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42"/>
        <v>104</v>
      </c>
      <c r="P1384">
        <f t="shared" si="43"/>
        <v>56.41</v>
      </c>
    </row>
    <row r="1385" spans="1:16" ht="60" hidden="1" x14ac:dyDescent="0.25">
      <c r="A1385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42"/>
        <v>212</v>
      </c>
      <c r="P1385">
        <f t="shared" si="43"/>
        <v>50.25</v>
      </c>
    </row>
    <row r="1386" spans="1:16" ht="45" hidden="1" x14ac:dyDescent="0.25">
      <c r="A1386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42"/>
        <v>124</v>
      </c>
      <c r="P1386">
        <f t="shared" si="43"/>
        <v>68.94</v>
      </c>
    </row>
    <row r="1387" spans="1:16" ht="45" hidden="1" x14ac:dyDescent="0.25">
      <c r="A138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42"/>
        <v>110</v>
      </c>
      <c r="P1387">
        <f t="shared" si="43"/>
        <v>65.91</v>
      </c>
    </row>
    <row r="1388" spans="1:16" ht="30" hidden="1" x14ac:dyDescent="0.25">
      <c r="A1388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42"/>
        <v>219</v>
      </c>
      <c r="P1388">
        <f t="shared" si="43"/>
        <v>62.5</v>
      </c>
    </row>
    <row r="1389" spans="1:16" ht="60" hidden="1" x14ac:dyDescent="0.25">
      <c r="A1389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42"/>
        <v>137</v>
      </c>
      <c r="P1389">
        <f t="shared" si="43"/>
        <v>70.06</v>
      </c>
    </row>
    <row r="1390" spans="1:16" ht="60" hidden="1" x14ac:dyDescent="0.25">
      <c r="A1390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42"/>
        <v>135</v>
      </c>
      <c r="P1390">
        <f t="shared" si="43"/>
        <v>60.18</v>
      </c>
    </row>
    <row r="1391" spans="1:16" ht="30" hidden="1" x14ac:dyDescent="0.25">
      <c r="A1391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42"/>
        <v>145</v>
      </c>
      <c r="P1391">
        <f t="shared" si="43"/>
        <v>21.38</v>
      </c>
    </row>
    <row r="1392" spans="1:16" ht="45" hidden="1" x14ac:dyDescent="0.25">
      <c r="A1392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42"/>
        <v>109</v>
      </c>
      <c r="P1392">
        <f t="shared" si="43"/>
        <v>160.79</v>
      </c>
    </row>
    <row r="1393" spans="1:16" ht="45" hidden="1" x14ac:dyDescent="0.25">
      <c r="A1393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42"/>
        <v>110</v>
      </c>
      <c r="P1393">
        <f t="shared" si="43"/>
        <v>42.38</v>
      </c>
    </row>
    <row r="1394" spans="1:16" ht="45" hidden="1" x14ac:dyDescent="0.25">
      <c r="A1394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42"/>
        <v>114</v>
      </c>
      <c r="P1394">
        <f t="shared" si="43"/>
        <v>27.32</v>
      </c>
    </row>
    <row r="1395" spans="1:16" ht="30" hidden="1" x14ac:dyDescent="0.25">
      <c r="A1395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42"/>
        <v>102</v>
      </c>
      <c r="P1395">
        <f t="shared" si="43"/>
        <v>196.83</v>
      </c>
    </row>
    <row r="1396" spans="1:16" ht="45" hidden="1" x14ac:dyDescent="0.25">
      <c r="A1396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42"/>
        <v>122</v>
      </c>
      <c r="P1396">
        <f t="shared" si="43"/>
        <v>53.88</v>
      </c>
    </row>
    <row r="1397" spans="1:16" ht="30" hidden="1" x14ac:dyDescent="0.25">
      <c r="A139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42"/>
        <v>112</v>
      </c>
      <c r="P1397">
        <f t="shared" si="43"/>
        <v>47.76</v>
      </c>
    </row>
    <row r="1398" spans="1:16" ht="60" hidden="1" x14ac:dyDescent="0.25">
      <c r="A1398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42"/>
        <v>107</v>
      </c>
      <c r="P1398">
        <f t="shared" si="43"/>
        <v>88.19</v>
      </c>
    </row>
    <row r="1399" spans="1:16" ht="45" hidden="1" x14ac:dyDescent="0.25">
      <c r="A1399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42"/>
        <v>114</v>
      </c>
      <c r="P1399">
        <f t="shared" si="43"/>
        <v>72.06</v>
      </c>
    </row>
    <row r="1400" spans="1:16" ht="45" hidden="1" x14ac:dyDescent="0.25">
      <c r="A1400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42"/>
        <v>110</v>
      </c>
      <c r="P1400">
        <f t="shared" si="43"/>
        <v>74.25</v>
      </c>
    </row>
    <row r="1401" spans="1:16" ht="45" hidden="1" x14ac:dyDescent="0.25">
      <c r="A1401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42"/>
        <v>126</v>
      </c>
      <c r="P1401">
        <f t="shared" si="43"/>
        <v>61.7</v>
      </c>
    </row>
    <row r="1402" spans="1:16" ht="45" hidden="1" x14ac:dyDescent="0.25">
      <c r="A1402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42"/>
        <v>167</v>
      </c>
      <c r="P1402">
        <f t="shared" si="43"/>
        <v>17.239999999999998</v>
      </c>
    </row>
    <row r="1403" spans="1:16" ht="60" hidden="1" x14ac:dyDescent="0.25">
      <c r="A1403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42"/>
        <v>497</v>
      </c>
      <c r="P1403">
        <f t="shared" si="43"/>
        <v>51.72</v>
      </c>
    </row>
    <row r="1404" spans="1:16" ht="60" hidden="1" x14ac:dyDescent="0.25">
      <c r="A1404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42"/>
        <v>109</v>
      </c>
      <c r="P1404">
        <f t="shared" si="43"/>
        <v>24.15</v>
      </c>
    </row>
    <row r="1405" spans="1:16" ht="60" hidden="1" x14ac:dyDescent="0.25">
      <c r="A1405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42"/>
        <v>103</v>
      </c>
      <c r="P1405">
        <f t="shared" si="43"/>
        <v>62.17</v>
      </c>
    </row>
    <row r="1406" spans="1:16" ht="60" hidden="1" x14ac:dyDescent="0.25">
      <c r="A1406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42"/>
        <v>2</v>
      </c>
      <c r="P1406">
        <f t="shared" si="43"/>
        <v>48.2</v>
      </c>
    </row>
    <row r="1407" spans="1:16" ht="30" hidden="1" x14ac:dyDescent="0.25">
      <c r="A140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42"/>
        <v>0</v>
      </c>
      <c r="P1407">
        <f t="shared" si="43"/>
        <v>6.18</v>
      </c>
    </row>
    <row r="1408" spans="1:16" ht="30" hidden="1" x14ac:dyDescent="0.25">
      <c r="A1408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42"/>
        <v>0</v>
      </c>
      <c r="P1408">
        <f t="shared" si="43"/>
        <v>5</v>
      </c>
    </row>
    <row r="1409" spans="1:16" ht="45" hidden="1" x14ac:dyDescent="0.25">
      <c r="A1409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42"/>
        <v>1</v>
      </c>
      <c r="P1409">
        <f t="shared" si="43"/>
        <v>7.5</v>
      </c>
    </row>
    <row r="1410" spans="1:16" ht="60" hidden="1" x14ac:dyDescent="0.25">
      <c r="A1410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44">ROUND(E1410/D1410*100,0)</f>
        <v>7</v>
      </c>
      <c r="P1410">
        <f t="shared" si="43"/>
        <v>12</v>
      </c>
    </row>
    <row r="1411" spans="1:16" ht="45" hidden="1" x14ac:dyDescent="0.25">
      <c r="A1411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44"/>
        <v>0</v>
      </c>
      <c r="P1411">
        <f t="shared" ref="P1411:P1474" si="45">IFERROR(ROUND(E1411/L1411,2), 0)</f>
        <v>0</v>
      </c>
    </row>
    <row r="1412" spans="1:16" ht="60" hidden="1" x14ac:dyDescent="0.25">
      <c r="A1412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44"/>
        <v>0</v>
      </c>
      <c r="P1412">
        <f t="shared" si="45"/>
        <v>1</v>
      </c>
    </row>
    <row r="1413" spans="1:16" ht="60" hidden="1" x14ac:dyDescent="0.25">
      <c r="A1413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44"/>
        <v>0</v>
      </c>
      <c r="P1413">
        <f t="shared" si="45"/>
        <v>2.33</v>
      </c>
    </row>
    <row r="1414" spans="1:16" ht="45" hidden="1" x14ac:dyDescent="0.25">
      <c r="A1414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44"/>
        <v>5</v>
      </c>
      <c r="P1414">
        <f t="shared" si="45"/>
        <v>24.62</v>
      </c>
    </row>
    <row r="1415" spans="1:16" ht="60" hidden="1" x14ac:dyDescent="0.25">
      <c r="A1415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44"/>
        <v>5</v>
      </c>
      <c r="P1415">
        <f t="shared" si="45"/>
        <v>100</v>
      </c>
    </row>
    <row r="1416" spans="1:16" ht="60" hidden="1" x14ac:dyDescent="0.25">
      <c r="A1416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44"/>
        <v>0</v>
      </c>
      <c r="P1416">
        <f t="shared" si="45"/>
        <v>1</v>
      </c>
    </row>
    <row r="1417" spans="1:16" ht="45" hidden="1" x14ac:dyDescent="0.25">
      <c r="A141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44"/>
        <v>18</v>
      </c>
      <c r="P1417">
        <f t="shared" si="45"/>
        <v>88.89</v>
      </c>
    </row>
    <row r="1418" spans="1:16" ht="45" hidden="1" x14ac:dyDescent="0.25">
      <c r="A1418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44"/>
        <v>0</v>
      </c>
      <c r="P1418">
        <f t="shared" si="45"/>
        <v>0</v>
      </c>
    </row>
    <row r="1419" spans="1:16" ht="45" hidden="1" x14ac:dyDescent="0.25">
      <c r="A1419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44"/>
        <v>1</v>
      </c>
      <c r="P1419">
        <f t="shared" si="45"/>
        <v>27.5</v>
      </c>
    </row>
    <row r="1420" spans="1:16" ht="60" hidden="1" x14ac:dyDescent="0.25">
      <c r="A1420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44"/>
        <v>0</v>
      </c>
      <c r="P1420">
        <f t="shared" si="45"/>
        <v>6</v>
      </c>
    </row>
    <row r="1421" spans="1:16" ht="60" hidden="1" x14ac:dyDescent="0.25">
      <c r="A1421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44"/>
        <v>7</v>
      </c>
      <c r="P1421">
        <f t="shared" si="45"/>
        <v>44.5</v>
      </c>
    </row>
    <row r="1422" spans="1:16" ht="30" hidden="1" x14ac:dyDescent="0.25">
      <c r="A1422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44"/>
        <v>3</v>
      </c>
      <c r="P1422">
        <f t="shared" si="45"/>
        <v>1</v>
      </c>
    </row>
    <row r="1423" spans="1:16" ht="60" hidden="1" x14ac:dyDescent="0.25">
      <c r="A1423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44"/>
        <v>0</v>
      </c>
      <c r="P1423">
        <f t="shared" si="45"/>
        <v>100</v>
      </c>
    </row>
    <row r="1424" spans="1:16" ht="60" hidden="1" x14ac:dyDescent="0.25">
      <c r="A1424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44"/>
        <v>0</v>
      </c>
      <c r="P1424">
        <f t="shared" si="45"/>
        <v>13</v>
      </c>
    </row>
    <row r="1425" spans="1:16" ht="60" hidden="1" x14ac:dyDescent="0.25">
      <c r="A1425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44"/>
        <v>0</v>
      </c>
      <c r="P1425">
        <f t="shared" si="45"/>
        <v>100</v>
      </c>
    </row>
    <row r="1426" spans="1:16" ht="45" hidden="1" x14ac:dyDescent="0.25">
      <c r="A1426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44"/>
        <v>20</v>
      </c>
      <c r="P1426">
        <f t="shared" si="45"/>
        <v>109.07</v>
      </c>
    </row>
    <row r="1427" spans="1:16" ht="60" hidden="1" x14ac:dyDescent="0.25">
      <c r="A142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44"/>
        <v>0</v>
      </c>
      <c r="P1427">
        <f t="shared" si="45"/>
        <v>0</v>
      </c>
    </row>
    <row r="1428" spans="1:16" ht="60" hidden="1" x14ac:dyDescent="0.25">
      <c r="A1428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44"/>
        <v>0</v>
      </c>
      <c r="P1428">
        <f t="shared" si="45"/>
        <v>0</v>
      </c>
    </row>
    <row r="1429" spans="1:16" ht="60" hidden="1" x14ac:dyDescent="0.25">
      <c r="A1429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44"/>
        <v>8</v>
      </c>
      <c r="P1429">
        <f t="shared" si="45"/>
        <v>104.75</v>
      </c>
    </row>
    <row r="1430" spans="1:16" ht="60" hidden="1" x14ac:dyDescent="0.25">
      <c r="A1430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44"/>
        <v>5</v>
      </c>
      <c r="P1430">
        <f t="shared" si="45"/>
        <v>15</v>
      </c>
    </row>
    <row r="1431" spans="1:16" ht="45" hidden="1" x14ac:dyDescent="0.25">
      <c r="A1431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44"/>
        <v>0</v>
      </c>
      <c r="P1431">
        <f t="shared" si="45"/>
        <v>0</v>
      </c>
    </row>
    <row r="1432" spans="1:16" ht="45" hidden="1" x14ac:dyDescent="0.25">
      <c r="A1432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44"/>
        <v>8</v>
      </c>
      <c r="P1432">
        <f t="shared" si="45"/>
        <v>80.599999999999994</v>
      </c>
    </row>
    <row r="1433" spans="1:16" ht="60" hidden="1" x14ac:dyDescent="0.25">
      <c r="A1433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44"/>
        <v>32</v>
      </c>
      <c r="P1433">
        <f t="shared" si="45"/>
        <v>115.55</v>
      </c>
    </row>
    <row r="1434" spans="1:16" ht="60" hidden="1" x14ac:dyDescent="0.25">
      <c r="A1434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44"/>
        <v>0</v>
      </c>
      <c r="P1434">
        <f t="shared" si="45"/>
        <v>0</v>
      </c>
    </row>
    <row r="1435" spans="1:16" ht="60" hidden="1" x14ac:dyDescent="0.25">
      <c r="A1435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44"/>
        <v>7</v>
      </c>
      <c r="P1435">
        <f t="shared" si="45"/>
        <v>80.5</v>
      </c>
    </row>
    <row r="1436" spans="1:16" ht="45" hidden="1" x14ac:dyDescent="0.25">
      <c r="A1436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44"/>
        <v>10</v>
      </c>
      <c r="P1436">
        <f t="shared" si="45"/>
        <v>744.55</v>
      </c>
    </row>
    <row r="1437" spans="1:16" ht="45" hidden="1" x14ac:dyDescent="0.25">
      <c r="A143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44"/>
        <v>0</v>
      </c>
      <c r="P1437">
        <f t="shared" si="45"/>
        <v>7.5</v>
      </c>
    </row>
    <row r="1438" spans="1:16" ht="60" hidden="1" x14ac:dyDescent="0.25">
      <c r="A1438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44"/>
        <v>1</v>
      </c>
      <c r="P1438">
        <f t="shared" si="45"/>
        <v>38.5</v>
      </c>
    </row>
    <row r="1439" spans="1:16" ht="60" hidden="1" x14ac:dyDescent="0.25">
      <c r="A1439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44"/>
        <v>27</v>
      </c>
      <c r="P1439">
        <f t="shared" si="45"/>
        <v>36.68</v>
      </c>
    </row>
    <row r="1440" spans="1:16" ht="60" hidden="1" x14ac:dyDescent="0.25">
      <c r="A1440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44"/>
        <v>3</v>
      </c>
      <c r="P1440">
        <f t="shared" si="45"/>
        <v>75</v>
      </c>
    </row>
    <row r="1441" spans="1:16" ht="45" hidden="1" x14ac:dyDescent="0.25">
      <c r="A1441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44"/>
        <v>7</v>
      </c>
      <c r="P1441">
        <f t="shared" si="45"/>
        <v>30</v>
      </c>
    </row>
    <row r="1442" spans="1:16" ht="60" hidden="1" x14ac:dyDescent="0.25">
      <c r="A1442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44"/>
        <v>0</v>
      </c>
      <c r="P1442">
        <f t="shared" si="45"/>
        <v>1</v>
      </c>
    </row>
    <row r="1443" spans="1:16" ht="60" hidden="1" x14ac:dyDescent="0.25">
      <c r="A1443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44"/>
        <v>1</v>
      </c>
      <c r="P1443">
        <f t="shared" si="45"/>
        <v>673.33</v>
      </c>
    </row>
    <row r="1444" spans="1:16" ht="60" hidden="1" x14ac:dyDescent="0.25">
      <c r="A1444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44"/>
        <v>0</v>
      </c>
      <c r="P1444">
        <f t="shared" si="45"/>
        <v>0</v>
      </c>
    </row>
    <row r="1445" spans="1:16" ht="60" hidden="1" x14ac:dyDescent="0.25">
      <c r="A1445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44"/>
        <v>0</v>
      </c>
      <c r="P1445">
        <f t="shared" si="45"/>
        <v>0</v>
      </c>
    </row>
    <row r="1446" spans="1:16" ht="45" hidden="1" x14ac:dyDescent="0.25">
      <c r="A1446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44"/>
        <v>0</v>
      </c>
      <c r="P1446">
        <f t="shared" si="45"/>
        <v>0</v>
      </c>
    </row>
    <row r="1447" spans="1:16" ht="60" hidden="1" x14ac:dyDescent="0.25">
      <c r="A144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44"/>
        <v>0</v>
      </c>
      <c r="P1447">
        <f t="shared" si="45"/>
        <v>0</v>
      </c>
    </row>
    <row r="1448" spans="1:16" ht="60" hidden="1" x14ac:dyDescent="0.25">
      <c r="A1448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44"/>
        <v>0</v>
      </c>
      <c r="P1448">
        <f t="shared" si="45"/>
        <v>0</v>
      </c>
    </row>
    <row r="1449" spans="1:16" ht="30" hidden="1" x14ac:dyDescent="0.25">
      <c r="A1449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44"/>
        <v>0</v>
      </c>
      <c r="P1449">
        <f t="shared" si="45"/>
        <v>25</v>
      </c>
    </row>
    <row r="1450" spans="1:16" ht="60" hidden="1" x14ac:dyDescent="0.25">
      <c r="A1450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44"/>
        <v>0</v>
      </c>
      <c r="P1450">
        <f t="shared" si="45"/>
        <v>0</v>
      </c>
    </row>
    <row r="1451" spans="1:16" ht="60" hidden="1" x14ac:dyDescent="0.25">
      <c r="A1451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44"/>
        <v>0</v>
      </c>
      <c r="P1451">
        <f t="shared" si="45"/>
        <v>0</v>
      </c>
    </row>
    <row r="1452" spans="1:16" ht="60" hidden="1" x14ac:dyDescent="0.25">
      <c r="A1452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44"/>
        <v>0</v>
      </c>
      <c r="P1452">
        <f t="shared" si="45"/>
        <v>1</v>
      </c>
    </row>
    <row r="1453" spans="1:16" ht="45" hidden="1" x14ac:dyDescent="0.25">
      <c r="A1453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44"/>
        <v>0</v>
      </c>
      <c r="P1453">
        <f t="shared" si="45"/>
        <v>1</v>
      </c>
    </row>
    <row r="1454" spans="1:16" ht="45" hidden="1" x14ac:dyDescent="0.25">
      <c r="A1454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44"/>
        <v>0</v>
      </c>
      <c r="P1454">
        <f t="shared" si="45"/>
        <v>0</v>
      </c>
    </row>
    <row r="1455" spans="1:16" ht="60" hidden="1" x14ac:dyDescent="0.25">
      <c r="A1455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44"/>
        <v>0</v>
      </c>
      <c r="P1455">
        <f t="shared" si="45"/>
        <v>0</v>
      </c>
    </row>
    <row r="1456" spans="1:16" ht="60" hidden="1" x14ac:dyDescent="0.25">
      <c r="A1456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44"/>
        <v>1</v>
      </c>
      <c r="P1456">
        <f t="shared" si="45"/>
        <v>15</v>
      </c>
    </row>
    <row r="1457" spans="1:16" ht="60" hidden="1" x14ac:dyDescent="0.25">
      <c r="A145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44"/>
        <v>11</v>
      </c>
      <c r="P1457">
        <f t="shared" si="45"/>
        <v>225</v>
      </c>
    </row>
    <row r="1458" spans="1:16" ht="30" hidden="1" x14ac:dyDescent="0.25">
      <c r="A1458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44"/>
        <v>3</v>
      </c>
      <c r="P1458">
        <f t="shared" si="45"/>
        <v>48.33</v>
      </c>
    </row>
    <row r="1459" spans="1:16" ht="30" hidden="1" x14ac:dyDescent="0.25">
      <c r="A1459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44"/>
        <v>0</v>
      </c>
      <c r="P1459">
        <f t="shared" si="45"/>
        <v>0</v>
      </c>
    </row>
    <row r="1460" spans="1:16" ht="60" hidden="1" x14ac:dyDescent="0.25">
      <c r="A1460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44"/>
        <v>0</v>
      </c>
      <c r="P1460">
        <f t="shared" si="45"/>
        <v>0</v>
      </c>
    </row>
    <row r="1461" spans="1:16" ht="45" hidden="1" x14ac:dyDescent="0.25">
      <c r="A1461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44"/>
        <v>0</v>
      </c>
      <c r="P1461">
        <f t="shared" si="45"/>
        <v>0</v>
      </c>
    </row>
    <row r="1462" spans="1:16" ht="45" hidden="1" x14ac:dyDescent="0.25">
      <c r="A1462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44"/>
        <v>0</v>
      </c>
      <c r="P1462">
        <f t="shared" si="45"/>
        <v>0</v>
      </c>
    </row>
    <row r="1463" spans="1:16" ht="30" hidden="1" x14ac:dyDescent="0.25">
      <c r="A1463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44"/>
        <v>101</v>
      </c>
      <c r="P1463">
        <f t="shared" si="45"/>
        <v>44.67</v>
      </c>
    </row>
    <row r="1464" spans="1:16" ht="30" hidden="1" x14ac:dyDescent="0.25">
      <c r="A1464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44"/>
        <v>109</v>
      </c>
      <c r="P1464">
        <f t="shared" si="45"/>
        <v>28.94</v>
      </c>
    </row>
    <row r="1465" spans="1:16" ht="60" hidden="1" x14ac:dyDescent="0.25">
      <c r="A1465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44"/>
        <v>148</v>
      </c>
      <c r="P1465">
        <f t="shared" si="45"/>
        <v>35.44</v>
      </c>
    </row>
    <row r="1466" spans="1:16" hidden="1" x14ac:dyDescent="0.25">
      <c r="A1466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44"/>
        <v>163</v>
      </c>
      <c r="P1466">
        <f t="shared" si="45"/>
        <v>34.869999999999997</v>
      </c>
    </row>
    <row r="1467" spans="1:16" ht="60" hidden="1" x14ac:dyDescent="0.25">
      <c r="A146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44"/>
        <v>456</v>
      </c>
      <c r="P1467">
        <f t="shared" si="45"/>
        <v>52.62</v>
      </c>
    </row>
    <row r="1468" spans="1:16" ht="60" hidden="1" x14ac:dyDescent="0.25">
      <c r="A1468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44"/>
        <v>108</v>
      </c>
      <c r="P1468">
        <f t="shared" si="45"/>
        <v>69.599999999999994</v>
      </c>
    </row>
    <row r="1469" spans="1:16" ht="30" hidden="1" x14ac:dyDescent="0.25">
      <c r="A1469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44"/>
        <v>115</v>
      </c>
      <c r="P1469">
        <f t="shared" si="45"/>
        <v>76.72</v>
      </c>
    </row>
    <row r="1470" spans="1:16" ht="60" hidden="1" x14ac:dyDescent="0.25">
      <c r="A1470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44"/>
        <v>102</v>
      </c>
      <c r="P1470">
        <f t="shared" si="45"/>
        <v>33.19</v>
      </c>
    </row>
    <row r="1471" spans="1:16" ht="45" hidden="1" x14ac:dyDescent="0.25">
      <c r="A1471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44"/>
        <v>108</v>
      </c>
      <c r="P1471">
        <f t="shared" si="45"/>
        <v>149.46</v>
      </c>
    </row>
    <row r="1472" spans="1:16" ht="60" hidden="1" x14ac:dyDescent="0.25">
      <c r="A1472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44"/>
        <v>125</v>
      </c>
      <c r="P1472">
        <f t="shared" si="45"/>
        <v>23.17</v>
      </c>
    </row>
    <row r="1473" spans="1:16" ht="60" hidden="1" x14ac:dyDescent="0.25">
      <c r="A1473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44"/>
        <v>104</v>
      </c>
      <c r="P1473">
        <f t="shared" si="45"/>
        <v>96.88</v>
      </c>
    </row>
    <row r="1474" spans="1:16" ht="60" hidden="1" x14ac:dyDescent="0.25">
      <c r="A1474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46">ROUND(E1474/D1474*100,0)</f>
        <v>139</v>
      </c>
      <c r="P1474">
        <f t="shared" si="45"/>
        <v>103.2</v>
      </c>
    </row>
    <row r="1475" spans="1:16" hidden="1" x14ac:dyDescent="0.25">
      <c r="A1475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46"/>
        <v>121</v>
      </c>
      <c r="P1475">
        <f t="shared" ref="P1475:P1538" si="47">IFERROR(ROUND(E1475/L1475,2), 0)</f>
        <v>38.46</v>
      </c>
    </row>
    <row r="1476" spans="1:16" ht="60" hidden="1" x14ac:dyDescent="0.25">
      <c r="A1476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46"/>
        <v>112</v>
      </c>
      <c r="P1476">
        <f t="shared" si="47"/>
        <v>44.32</v>
      </c>
    </row>
    <row r="1477" spans="1:16" ht="45" hidden="1" x14ac:dyDescent="0.25">
      <c r="A147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46"/>
        <v>189</v>
      </c>
      <c r="P1477">
        <f t="shared" si="47"/>
        <v>64.17</v>
      </c>
    </row>
    <row r="1478" spans="1:16" ht="45" hidden="1" x14ac:dyDescent="0.25">
      <c r="A1478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46"/>
        <v>662</v>
      </c>
      <c r="P1478">
        <f t="shared" si="47"/>
        <v>43.33</v>
      </c>
    </row>
    <row r="1479" spans="1:16" ht="60" hidden="1" x14ac:dyDescent="0.25">
      <c r="A1479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46"/>
        <v>111</v>
      </c>
      <c r="P1479">
        <f t="shared" si="47"/>
        <v>90.5</v>
      </c>
    </row>
    <row r="1480" spans="1:16" ht="60" hidden="1" x14ac:dyDescent="0.25">
      <c r="A1480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46"/>
        <v>1182</v>
      </c>
      <c r="P1480">
        <f t="shared" si="47"/>
        <v>29.19</v>
      </c>
    </row>
    <row r="1481" spans="1:16" ht="60" hidden="1" x14ac:dyDescent="0.25">
      <c r="A1481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46"/>
        <v>137</v>
      </c>
      <c r="P1481">
        <f t="shared" si="47"/>
        <v>30.96</v>
      </c>
    </row>
    <row r="1482" spans="1:16" ht="60" hidden="1" x14ac:dyDescent="0.25">
      <c r="A1482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46"/>
        <v>117</v>
      </c>
      <c r="P1482">
        <f t="shared" si="47"/>
        <v>92.16</v>
      </c>
    </row>
    <row r="1483" spans="1:16" ht="60" hidden="1" x14ac:dyDescent="0.25">
      <c r="A1483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46"/>
        <v>2</v>
      </c>
      <c r="P1483">
        <f t="shared" si="47"/>
        <v>17.5</v>
      </c>
    </row>
    <row r="1484" spans="1:16" ht="45" hidden="1" x14ac:dyDescent="0.25">
      <c r="A1484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46"/>
        <v>0</v>
      </c>
      <c r="P1484">
        <f t="shared" si="47"/>
        <v>5</v>
      </c>
    </row>
    <row r="1485" spans="1:16" ht="60" hidden="1" x14ac:dyDescent="0.25">
      <c r="A1485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46"/>
        <v>1</v>
      </c>
      <c r="P1485">
        <f t="shared" si="47"/>
        <v>25</v>
      </c>
    </row>
    <row r="1486" spans="1:16" hidden="1" x14ac:dyDescent="0.25">
      <c r="A1486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46"/>
        <v>0</v>
      </c>
      <c r="P1486">
        <f t="shared" si="47"/>
        <v>0</v>
      </c>
    </row>
    <row r="1487" spans="1:16" ht="60" hidden="1" x14ac:dyDescent="0.25">
      <c r="A148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46"/>
        <v>2</v>
      </c>
      <c r="P1487">
        <f t="shared" si="47"/>
        <v>50</v>
      </c>
    </row>
    <row r="1488" spans="1:16" ht="60" hidden="1" x14ac:dyDescent="0.25">
      <c r="A1488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46"/>
        <v>0</v>
      </c>
      <c r="P1488">
        <f t="shared" si="47"/>
        <v>16</v>
      </c>
    </row>
    <row r="1489" spans="1:16" ht="45" hidden="1" x14ac:dyDescent="0.25">
      <c r="A1489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46"/>
        <v>0</v>
      </c>
      <c r="P1489">
        <f t="shared" si="47"/>
        <v>0</v>
      </c>
    </row>
    <row r="1490" spans="1:16" ht="45" hidden="1" x14ac:dyDescent="0.25">
      <c r="A1490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46"/>
        <v>2</v>
      </c>
      <c r="P1490">
        <f t="shared" si="47"/>
        <v>60</v>
      </c>
    </row>
    <row r="1491" spans="1:16" ht="45" hidden="1" x14ac:dyDescent="0.25">
      <c r="A1491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46"/>
        <v>0</v>
      </c>
      <c r="P1491">
        <f t="shared" si="47"/>
        <v>0</v>
      </c>
    </row>
    <row r="1492" spans="1:16" ht="45" hidden="1" x14ac:dyDescent="0.25">
      <c r="A1492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46"/>
        <v>31</v>
      </c>
      <c r="P1492">
        <f t="shared" si="47"/>
        <v>47.11</v>
      </c>
    </row>
    <row r="1493" spans="1:16" ht="45" hidden="1" x14ac:dyDescent="0.25">
      <c r="A1493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46"/>
        <v>8</v>
      </c>
      <c r="P1493">
        <f t="shared" si="47"/>
        <v>100</v>
      </c>
    </row>
    <row r="1494" spans="1:16" ht="60" hidden="1" x14ac:dyDescent="0.25">
      <c r="A1494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46"/>
        <v>1</v>
      </c>
      <c r="P1494">
        <f t="shared" si="47"/>
        <v>15</v>
      </c>
    </row>
    <row r="1495" spans="1:16" ht="45" hidden="1" x14ac:dyDescent="0.25">
      <c r="A1495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46"/>
        <v>0</v>
      </c>
      <c r="P1495">
        <f t="shared" si="47"/>
        <v>0</v>
      </c>
    </row>
    <row r="1496" spans="1:16" ht="60" hidden="1" x14ac:dyDescent="0.25">
      <c r="A1496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46"/>
        <v>9</v>
      </c>
      <c r="P1496">
        <f t="shared" si="47"/>
        <v>40.450000000000003</v>
      </c>
    </row>
    <row r="1497" spans="1:16" ht="30" hidden="1" x14ac:dyDescent="0.25">
      <c r="A149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46"/>
        <v>0</v>
      </c>
      <c r="P1497">
        <f t="shared" si="47"/>
        <v>0</v>
      </c>
    </row>
    <row r="1498" spans="1:16" ht="45" hidden="1" x14ac:dyDescent="0.25">
      <c r="A1498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46"/>
        <v>0</v>
      </c>
      <c r="P1498">
        <f t="shared" si="47"/>
        <v>0</v>
      </c>
    </row>
    <row r="1499" spans="1:16" ht="60" hidden="1" x14ac:dyDescent="0.25">
      <c r="A1499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46"/>
        <v>0</v>
      </c>
      <c r="P1499">
        <f t="shared" si="47"/>
        <v>1</v>
      </c>
    </row>
    <row r="1500" spans="1:16" ht="60" hidden="1" x14ac:dyDescent="0.25">
      <c r="A1500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46"/>
        <v>2</v>
      </c>
      <c r="P1500">
        <f t="shared" si="47"/>
        <v>19</v>
      </c>
    </row>
    <row r="1501" spans="1:16" ht="60" hidden="1" x14ac:dyDescent="0.25">
      <c r="A1501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46"/>
        <v>0</v>
      </c>
      <c r="P1501">
        <f t="shared" si="47"/>
        <v>5</v>
      </c>
    </row>
    <row r="1502" spans="1:16" ht="60" hidden="1" x14ac:dyDescent="0.25">
      <c r="A1502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46"/>
        <v>25</v>
      </c>
      <c r="P1502">
        <f t="shared" si="47"/>
        <v>46.73</v>
      </c>
    </row>
    <row r="1503" spans="1:16" ht="45" hidden="1" x14ac:dyDescent="0.25">
      <c r="A1503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46"/>
        <v>166</v>
      </c>
      <c r="P1503">
        <f t="shared" si="47"/>
        <v>97.73</v>
      </c>
    </row>
    <row r="1504" spans="1:16" ht="60" hidden="1" x14ac:dyDescent="0.25">
      <c r="A1504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46"/>
        <v>101</v>
      </c>
      <c r="P1504">
        <f t="shared" si="47"/>
        <v>67.84</v>
      </c>
    </row>
    <row r="1505" spans="1:16" ht="60" hidden="1" x14ac:dyDescent="0.25">
      <c r="A1505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46"/>
        <v>108</v>
      </c>
      <c r="P1505">
        <f t="shared" si="47"/>
        <v>56.98</v>
      </c>
    </row>
    <row r="1506" spans="1:16" ht="45" hidden="1" x14ac:dyDescent="0.25">
      <c r="A1506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46"/>
        <v>278</v>
      </c>
      <c r="P1506">
        <f t="shared" si="47"/>
        <v>67.16</v>
      </c>
    </row>
    <row r="1507" spans="1:16" ht="60" hidden="1" x14ac:dyDescent="0.25">
      <c r="A150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46"/>
        <v>104</v>
      </c>
      <c r="P1507">
        <f t="shared" si="47"/>
        <v>48.04</v>
      </c>
    </row>
    <row r="1508" spans="1:16" ht="45" hidden="1" x14ac:dyDescent="0.25">
      <c r="A1508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46"/>
        <v>111</v>
      </c>
      <c r="P1508">
        <f t="shared" si="47"/>
        <v>38.86</v>
      </c>
    </row>
    <row r="1509" spans="1:16" ht="60" hidden="1" x14ac:dyDescent="0.25">
      <c r="A1509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46"/>
        <v>215</v>
      </c>
      <c r="P1509">
        <f t="shared" si="47"/>
        <v>78.180000000000007</v>
      </c>
    </row>
    <row r="1510" spans="1:16" ht="45" hidden="1" x14ac:dyDescent="0.25">
      <c r="A1510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46"/>
        <v>111</v>
      </c>
      <c r="P1510">
        <f t="shared" si="47"/>
        <v>97.11</v>
      </c>
    </row>
    <row r="1511" spans="1:16" ht="60" hidden="1" x14ac:dyDescent="0.25">
      <c r="A1511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46"/>
        <v>124</v>
      </c>
      <c r="P1511">
        <f t="shared" si="47"/>
        <v>110.39</v>
      </c>
    </row>
    <row r="1512" spans="1:16" ht="60" hidden="1" x14ac:dyDescent="0.25">
      <c r="A1512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46"/>
        <v>101</v>
      </c>
      <c r="P1512">
        <f t="shared" si="47"/>
        <v>39.92</v>
      </c>
    </row>
    <row r="1513" spans="1:16" ht="60" hidden="1" x14ac:dyDescent="0.25">
      <c r="A1513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46"/>
        <v>112</v>
      </c>
      <c r="P1513">
        <f t="shared" si="47"/>
        <v>75.98</v>
      </c>
    </row>
    <row r="1514" spans="1:16" ht="60" hidden="1" x14ac:dyDescent="0.25">
      <c r="A1514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46"/>
        <v>559</v>
      </c>
      <c r="P1514">
        <f t="shared" si="47"/>
        <v>58.38</v>
      </c>
    </row>
    <row r="1515" spans="1:16" ht="45" hidden="1" x14ac:dyDescent="0.25">
      <c r="A1515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46"/>
        <v>150</v>
      </c>
      <c r="P1515">
        <f t="shared" si="47"/>
        <v>55.82</v>
      </c>
    </row>
    <row r="1516" spans="1:16" ht="45" hidden="1" x14ac:dyDescent="0.25">
      <c r="A1516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46"/>
        <v>106</v>
      </c>
      <c r="P1516">
        <f t="shared" si="47"/>
        <v>151.24</v>
      </c>
    </row>
    <row r="1517" spans="1:16" ht="60" hidden="1" x14ac:dyDescent="0.25">
      <c r="A151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46"/>
        <v>157</v>
      </c>
      <c r="P1517">
        <f t="shared" si="47"/>
        <v>849.67</v>
      </c>
    </row>
    <row r="1518" spans="1:16" ht="45" hidden="1" x14ac:dyDescent="0.25">
      <c r="A1518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46"/>
        <v>109</v>
      </c>
      <c r="P1518">
        <f t="shared" si="47"/>
        <v>159.24</v>
      </c>
    </row>
    <row r="1519" spans="1:16" ht="60" hidden="1" x14ac:dyDescent="0.25">
      <c r="A1519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46"/>
        <v>162</v>
      </c>
      <c r="P1519">
        <f t="shared" si="47"/>
        <v>39.51</v>
      </c>
    </row>
    <row r="1520" spans="1:16" ht="30" hidden="1" x14ac:dyDescent="0.25">
      <c r="A1520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46"/>
        <v>205</v>
      </c>
      <c r="P1520">
        <f t="shared" si="47"/>
        <v>130.53</v>
      </c>
    </row>
    <row r="1521" spans="1:16" ht="60" hidden="1" x14ac:dyDescent="0.25">
      <c r="A1521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46"/>
        <v>103</v>
      </c>
      <c r="P1521">
        <f t="shared" si="47"/>
        <v>64.16</v>
      </c>
    </row>
    <row r="1522" spans="1:16" ht="45" hidden="1" x14ac:dyDescent="0.25">
      <c r="A1522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46"/>
        <v>103</v>
      </c>
      <c r="P1522">
        <f t="shared" si="47"/>
        <v>111.53</v>
      </c>
    </row>
    <row r="1523" spans="1:16" ht="45" hidden="1" x14ac:dyDescent="0.25">
      <c r="A1523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46"/>
        <v>107</v>
      </c>
      <c r="P1523">
        <f t="shared" si="47"/>
        <v>170.45</v>
      </c>
    </row>
    <row r="1524" spans="1:16" ht="60" hidden="1" x14ac:dyDescent="0.25">
      <c r="A1524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46"/>
        <v>139</v>
      </c>
      <c r="P1524">
        <f t="shared" si="47"/>
        <v>133.74</v>
      </c>
    </row>
    <row r="1525" spans="1:16" ht="60" hidden="1" x14ac:dyDescent="0.25">
      <c r="A1525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46"/>
        <v>125</v>
      </c>
      <c r="P1525">
        <f t="shared" si="47"/>
        <v>95.83</v>
      </c>
    </row>
    <row r="1526" spans="1:16" ht="45" hidden="1" x14ac:dyDescent="0.25">
      <c r="A1526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46"/>
        <v>207</v>
      </c>
      <c r="P1526">
        <f t="shared" si="47"/>
        <v>221.79</v>
      </c>
    </row>
    <row r="1527" spans="1:16" ht="60" hidden="1" x14ac:dyDescent="0.25">
      <c r="A152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46"/>
        <v>174</v>
      </c>
      <c r="P1527">
        <f t="shared" si="47"/>
        <v>32.32</v>
      </c>
    </row>
    <row r="1528" spans="1:16" ht="60" hidden="1" x14ac:dyDescent="0.25">
      <c r="A1528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46"/>
        <v>120</v>
      </c>
      <c r="P1528">
        <f t="shared" si="47"/>
        <v>98.84</v>
      </c>
    </row>
    <row r="1529" spans="1:16" ht="45" hidden="1" x14ac:dyDescent="0.25">
      <c r="A1529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46"/>
        <v>110</v>
      </c>
      <c r="P1529">
        <f t="shared" si="47"/>
        <v>55.22</v>
      </c>
    </row>
    <row r="1530" spans="1:16" ht="30" hidden="1" x14ac:dyDescent="0.25">
      <c r="A1530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46"/>
        <v>282</v>
      </c>
      <c r="P1530">
        <f t="shared" si="47"/>
        <v>52.79</v>
      </c>
    </row>
    <row r="1531" spans="1:16" ht="45" hidden="1" x14ac:dyDescent="0.25">
      <c r="A1531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46"/>
        <v>101</v>
      </c>
      <c r="P1531">
        <f t="shared" si="47"/>
        <v>135.66999999999999</v>
      </c>
    </row>
    <row r="1532" spans="1:16" ht="60" hidden="1" x14ac:dyDescent="0.25">
      <c r="A1532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46"/>
        <v>135</v>
      </c>
      <c r="P1532">
        <f t="shared" si="47"/>
        <v>53.99</v>
      </c>
    </row>
    <row r="1533" spans="1:16" ht="60" hidden="1" x14ac:dyDescent="0.25">
      <c r="A1533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46"/>
        <v>176</v>
      </c>
      <c r="P1533">
        <f t="shared" si="47"/>
        <v>56.64</v>
      </c>
    </row>
    <row r="1534" spans="1:16" ht="60" hidden="1" x14ac:dyDescent="0.25">
      <c r="A1534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46"/>
        <v>484</v>
      </c>
      <c r="P1534">
        <f t="shared" si="47"/>
        <v>82.32</v>
      </c>
    </row>
    <row r="1535" spans="1:16" ht="45" hidden="1" x14ac:dyDescent="0.25">
      <c r="A1535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46"/>
        <v>145</v>
      </c>
      <c r="P1535">
        <f t="shared" si="47"/>
        <v>88.26</v>
      </c>
    </row>
    <row r="1536" spans="1:16" ht="60" hidden="1" x14ac:dyDescent="0.25">
      <c r="A1536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46"/>
        <v>418</v>
      </c>
      <c r="P1536">
        <f t="shared" si="47"/>
        <v>84.91</v>
      </c>
    </row>
    <row r="1537" spans="1:16" ht="60" hidden="1" x14ac:dyDescent="0.25">
      <c r="A153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46"/>
        <v>132</v>
      </c>
      <c r="P1537">
        <f t="shared" si="47"/>
        <v>48.15</v>
      </c>
    </row>
    <row r="1538" spans="1:16" ht="60" hidden="1" x14ac:dyDescent="0.25">
      <c r="A1538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48">ROUND(E1538/D1538*100,0)</f>
        <v>250</v>
      </c>
      <c r="P1538">
        <f t="shared" si="47"/>
        <v>66.02</v>
      </c>
    </row>
    <row r="1539" spans="1:16" ht="45" hidden="1" x14ac:dyDescent="0.25">
      <c r="A1539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48"/>
        <v>180</v>
      </c>
      <c r="P1539">
        <f t="shared" ref="P1539:P1602" si="49">IFERROR(ROUND(E1539/L1539,2), 0)</f>
        <v>96.38</v>
      </c>
    </row>
    <row r="1540" spans="1:16" ht="45" hidden="1" x14ac:dyDescent="0.25">
      <c r="A1540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48"/>
        <v>103</v>
      </c>
      <c r="P1540">
        <f t="shared" si="49"/>
        <v>156.16999999999999</v>
      </c>
    </row>
    <row r="1541" spans="1:16" ht="60" hidden="1" x14ac:dyDescent="0.25">
      <c r="A1541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48"/>
        <v>136</v>
      </c>
      <c r="P1541">
        <f t="shared" si="49"/>
        <v>95.76</v>
      </c>
    </row>
    <row r="1542" spans="1:16" ht="60" hidden="1" x14ac:dyDescent="0.25">
      <c r="A1542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48"/>
        <v>118</v>
      </c>
      <c r="P1542">
        <f t="shared" si="49"/>
        <v>180.41</v>
      </c>
    </row>
    <row r="1543" spans="1:16" ht="45" hidden="1" x14ac:dyDescent="0.25">
      <c r="A1543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48"/>
        <v>0</v>
      </c>
      <c r="P1543">
        <f t="shared" si="49"/>
        <v>3</v>
      </c>
    </row>
    <row r="1544" spans="1:16" ht="60" hidden="1" x14ac:dyDescent="0.25">
      <c r="A1544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48"/>
        <v>4</v>
      </c>
      <c r="P1544">
        <f t="shared" si="49"/>
        <v>20</v>
      </c>
    </row>
    <row r="1545" spans="1:16" ht="45" hidden="1" x14ac:dyDescent="0.25">
      <c r="A1545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48"/>
        <v>0</v>
      </c>
      <c r="P1545">
        <f t="shared" si="49"/>
        <v>10</v>
      </c>
    </row>
    <row r="1546" spans="1:16" ht="45" hidden="1" x14ac:dyDescent="0.25">
      <c r="A1546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48"/>
        <v>0</v>
      </c>
      <c r="P1546">
        <f t="shared" si="49"/>
        <v>0</v>
      </c>
    </row>
    <row r="1547" spans="1:16" ht="45" hidden="1" x14ac:dyDescent="0.25">
      <c r="A154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48"/>
        <v>0</v>
      </c>
      <c r="P1547">
        <f t="shared" si="49"/>
        <v>1</v>
      </c>
    </row>
    <row r="1548" spans="1:16" ht="60" hidden="1" x14ac:dyDescent="0.25">
      <c r="A1548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48"/>
        <v>29</v>
      </c>
      <c r="P1548">
        <f t="shared" si="49"/>
        <v>26.27</v>
      </c>
    </row>
    <row r="1549" spans="1:16" ht="45" hidden="1" x14ac:dyDescent="0.25">
      <c r="A1549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48"/>
        <v>0</v>
      </c>
      <c r="P1549">
        <f t="shared" si="49"/>
        <v>0</v>
      </c>
    </row>
    <row r="1550" spans="1:16" ht="30" hidden="1" x14ac:dyDescent="0.25">
      <c r="A1550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48"/>
        <v>9</v>
      </c>
      <c r="P1550">
        <f t="shared" si="49"/>
        <v>60</v>
      </c>
    </row>
    <row r="1551" spans="1:16" ht="45" hidden="1" x14ac:dyDescent="0.25">
      <c r="A1551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48"/>
        <v>34</v>
      </c>
      <c r="P1551">
        <f t="shared" si="49"/>
        <v>28.33</v>
      </c>
    </row>
    <row r="1552" spans="1:16" ht="60" hidden="1" x14ac:dyDescent="0.25">
      <c r="A1552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48"/>
        <v>13</v>
      </c>
      <c r="P1552">
        <f t="shared" si="49"/>
        <v>14.43</v>
      </c>
    </row>
    <row r="1553" spans="1:16" ht="60" hidden="1" x14ac:dyDescent="0.25">
      <c r="A1553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48"/>
        <v>0</v>
      </c>
      <c r="P1553">
        <f t="shared" si="49"/>
        <v>0</v>
      </c>
    </row>
    <row r="1554" spans="1:16" ht="60" hidden="1" x14ac:dyDescent="0.25">
      <c r="A1554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48"/>
        <v>49</v>
      </c>
      <c r="P1554">
        <f t="shared" si="49"/>
        <v>132.19</v>
      </c>
    </row>
    <row r="1555" spans="1:16" ht="45" hidden="1" x14ac:dyDescent="0.25">
      <c r="A1555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48"/>
        <v>0</v>
      </c>
      <c r="P1555">
        <f t="shared" si="49"/>
        <v>0</v>
      </c>
    </row>
    <row r="1556" spans="1:16" ht="60" hidden="1" x14ac:dyDescent="0.25">
      <c r="A1556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48"/>
        <v>0</v>
      </c>
      <c r="P1556">
        <f t="shared" si="49"/>
        <v>0</v>
      </c>
    </row>
    <row r="1557" spans="1:16" ht="45" hidden="1" x14ac:dyDescent="0.25">
      <c r="A155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48"/>
        <v>0</v>
      </c>
      <c r="P1557">
        <f t="shared" si="49"/>
        <v>0</v>
      </c>
    </row>
    <row r="1558" spans="1:16" ht="45" hidden="1" x14ac:dyDescent="0.25">
      <c r="A1558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48"/>
        <v>45</v>
      </c>
      <c r="P1558">
        <f t="shared" si="49"/>
        <v>56.42</v>
      </c>
    </row>
    <row r="1559" spans="1:16" ht="45" hidden="1" x14ac:dyDescent="0.25">
      <c r="A1559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48"/>
        <v>4</v>
      </c>
      <c r="P1559">
        <f t="shared" si="49"/>
        <v>100</v>
      </c>
    </row>
    <row r="1560" spans="1:16" ht="45" hidden="1" x14ac:dyDescent="0.25">
      <c r="A1560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48"/>
        <v>5</v>
      </c>
      <c r="P1560">
        <f t="shared" si="49"/>
        <v>11.67</v>
      </c>
    </row>
    <row r="1561" spans="1:16" ht="45" hidden="1" x14ac:dyDescent="0.25">
      <c r="A1561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48"/>
        <v>0</v>
      </c>
      <c r="P1561">
        <f t="shared" si="49"/>
        <v>50</v>
      </c>
    </row>
    <row r="1562" spans="1:16" ht="60" hidden="1" x14ac:dyDescent="0.25">
      <c r="A1562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48"/>
        <v>4</v>
      </c>
      <c r="P1562">
        <f t="shared" si="49"/>
        <v>23.5</v>
      </c>
    </row>
    <row r="1563" spans="1:16" ht="60" hidden="1" x14ac:dyDescent="0.25">
      <c r="A1563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48"/>
        <v>1</v>
      </c>
      <c r="P1563">
        <f t="shared" si="49"/>
        <v>67</v>
      </c>
    </row>
    <row r="1564" spans="1:16" ht="60" hidden="1" x14ac:dyDescent="0.25">
      <c r="A1564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48"/>
        <v>0</v>
      </c>
      <c r="P1564">
        <f t="shared" si="49"/>
        <v>0</v>
      </c>
    </row>
    <row r="1565" spans="1:16" ht="45" hidden="1" x14ac:dyDescent="0.25">
      <c r="A1565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48"/>
        <v>1</v>
      </c>
      <c r="P1565">
        <f t="shared" si="49"/>
        <v>42.5</v>
      </c>
    </row>
    <row r="1566" spans="1:16" ht="60" hidden="1" x14ac:dyDescent="0.25">
      <c r="A1566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48"/>
        <v>0</v>
      </c>
      <c r="P1566">
        <f t="shared" si="49"/>
        <v>10</v>
      </c>
    </row>
    <row r="1567" spans="1:16" ht="60" hidden="1" x14ac:dyDescent="0.25">
      <c r="A156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48"/>
        <v>3</v>
      </c>
      <c r="P1567">
        <f t="shared" si="49"/>
        <v>100</v>
      </c>
    </row>
    <row r="1568" spans="1:16" ht="45" hidden="1" x14ac:dyDescent="0.25">
      <c r="A1568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48"/>
        <v>21</v>
      </c>
      <c r="P1568">
        <f t="shared" si="49"/>
        <v>108.05</v>
      </c>
    </row>
    <row r="1569" spans="1:16" ht="60" hidden="1" x14ac:dyDescent="0.25">
      <c r="A1569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48"/>
        <v>4</v>
      </c>
      <c r="P1569">
        <f t="shared" si="49"/>
        <v>26.92</v>
      </c>
    </row>
    <row r="1570" spans="1:16" ht="45" hidden="1" x14ac:dyDescent="0.25">
      <c r="A1570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48"/>
        <v>14</v>
      </c>
      <c r="P1570">
        <f t="shared" si="49"/>
        <v>155</v>
      </c>
    </row>
    <row r="1571" spans="1:16" hidden="1" x14ac:dyDescent="0.25">
      <c r="A1571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48"/>
        <v>0</v>
      </c>
      <c r="P1571">
        <f t="shared" si="49"/>
        <v>0</v>
      </c>
    </row>
    <row r="1572" spans="1:16" ht="30" hidden="1" x14ac:dyDescent="0.25">
      <c r="A1572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48"/>
        <v>41</v>
      </c>
      <c r="P1572">
        <f t="shared" si="49"/>
        <v>47.77</v>
      </c>
    </row>
    <row r="1573" spans="1:16" ht="60" hidden="1" x14ac:dyDescent="0.25">
      <c r="A1573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48"/>
        <v>1</v>
      </c>
      <c r="P1573">
        <f t="shared" si="49"/>
        <v>20</v>
      </c>
    </row>
    <row r="1574" spans="1:16" ht="60" hidden="1" x14ac:dyDescent="0.25">
      <c r="A1574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48"/>
        <v>5</v>
      </c>
      <c r="P1574">
        <f t="shared" si="49"/>
        <v>41.67</v>
      </c>
    </row>
    <row r="1575" spans="1:16" ht="60" hidden="1" x14ac:dyDescent="0.25">
      <c r="A1575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48"/>
        <v>2</v>
      </c>
      <c r="P1575">
        <f t="shared" si="49"/>
        <v>74.33</v>
      </c>
    </row>
    <row r="1576" spans="1:16" ht="60" hidden="1" x14ac:dyDescent="0.25">
      <c r="A1576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48"/>
        <v>5</v>
      </c>
      <c r="P1576">
        <f t="shared" si="49"/>
        <v>84.33</v>
      </c>
    </row>
    <row r="1577" spans="1:16" ht="60" hidden="1" x14ac:dyDescent="0.25">
      <c r="A157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48"/>
        <v>23</v>
      </c>
      <c r="P1577">
        <f t="shared" si="49"/>
        <v>65.459999999999994</v>
      </c>
    </row>
    <row r="1578" spans="1:16" ht="45" hidden="1" x14ac:dyDescent="0.25">
      <c r="A1578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48"/>
        <v>13</v>
      </c>
      <c r="P1578">
        <f t="shared" si="49"/>
        <v>65</v>
      </c>
    </row>
    <row r="1579" spans="1:16" ht="60" hidden="1" x14ac:dyDescent="0.25">
      <c r="A1579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48"/>
        <v>1</v>
      </c>
      <c r="P1579">
        <f t="shared" si="49"/>
        <v>27.5</v>
      </c>
    </row>
    <row r="1580" spans="1:16" ht="60" hidden="1" x14ac:dyDescent="0.25">
      <c r="A1580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48"/>
        <v>11</v>
      </c>
      <c r="P1580">
        <f t="shared" si="49"/>
        <v>51.25</v>
      </c>
    </row>
    <row r="1581" spans="1:16" ht="45" hidden="1" x14ac:dyDescent="0.25">
      <c r="A1581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48"/>
        <v>1</v>
      </c>
      <c r="P1581">
        <f t="shared" si="49"/>
        <v>14</v>
      </c>
    </row>
    <row r="1582" spans="1:16" ht="45" hidden="1" x14ac:dyDescent="0.25">
      <c r="A1582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48"/>
        <v>0</v>
      </c>
      <c r="P1582">
        <f t="shared" si="49"/>
        <v>0</v>
      </c>
    </row>
    <row r="1583" spans="1:16" ht="60" hidden="1" x14ac:dyDescent="0.25">
      <c r="A1583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48"/>
        <v>1</v>
      </c>
      <c r="P1583">
        <f t="shared" si="49"/>
        <v>5</v>
      </c>
    </row>
    <row r="1584" spans="1:16" ht="30" hidden="1" x14ac:dyDescent="0.25">
      <c r="A1584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48"/>
        <v>9</v>
      </c>
      <c r="P1584">
        <f t="shared" si="49"/>
        <v>31</v>
      </c>
    </row>
    <row r="1585" spans="1:16" ht="60" hidden="1" x14ac:dyDescent="0.25">
      <c r="A1585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48"/>
        <v>0</v>
      </c>
      <c r="P1585">
        <f t="shared" si="49"/>
        <v>15</v>
      </c>
    </row>
    <row r="1586" spans="1:16" ht="60" hidden="1" x14ac:dyDescent="0.25">
      <c r="A1586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48"/>
        <v>0</v>
      </c>
      <c r="P1586">
        <f t="shared" si="49"/>
        <v>0</v>
      </c>
    </row>
    <row r="1587" spans="1:16" ht="60" hidden="1" x14ac:dyDescent="0.25">
      <c r="A158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48"/>
        <v>79</v>
      </c>
      <c r="P1587">
        <f t="shared" si="49"/>
        <v>131.66999999999999</v>
      </c>
    </row>
    <row r="1588" spans="1:16" ht="30" hidden="1" x14ac:dyDescent="0.25">
      <c r="A1588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48"/>
        <v>0</v>
      </c>
      <c r="P1588">
        <f t="shared" si="49"/>
        <v>0</v>
      </c>
    </row>
    <row r="1589" spans="1:16" ht="60" hidden="1" x14ac:dyDescent="0.25">
      <c r="A1589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48"/>
        <v>0</v>
      </c>
      <c r="P1589">
        <f t="shared" si="49"/>
        <v>1</v>
      </c>
    </row>
    <row r="1590" spans="1:16" ht="30" hidden="1" x14ac:dyDescent="0.25">
      <c r="A1590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48"/>
        <v>0</v>
      </c>
      <c r="P1590">
        <f t="shared" si="49"/>
        <v>0</v>
      </c>
    </row>
    <row r="1591" spans="1:16" ht="45" hidden="1" x14ac:dyDescent="0.25">
      <c r="A1591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48"/>
        <v>0</v>
      </c>
      <c r="P1591">
        <f t="shared" si="49"/>
        <v>0</v>
      </c>
    </row>
    <row r="1592" spans="1:16" hidden="1" x14ac:dyDescent="0.25">
      <c r="A1592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48"/>
        <v>2</v>
      </c>
      <c r="P1592">
        <f t="shared" si="49"/>
        <v>510</v>
      </c>
    </row>
    <row r="1593" spans="1:16" ht="60" hidden="1" x14ac:dyDescent="0.25">
      <c r="A1593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48"/>
        <v>29</v>
      </c>
      <c r="P1593">
        <f t="shared" si="49"/>
        <v>44.48</v>
      </c>
    </row>
    <row r="1594" spans="1:16" ht="30" hidden="1" x14ac:dyDescent="0.25">
      <c r="A1594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48"/>
        <v>0</v>
      </c>
      <c r="P1594">
        <f t="shared" si="49"/>
        <v>0</v>
      </c>
    </row>
    <row r="1595" spans="1:16" ht="45" hidden="1" x14ac:dyDescent="0.25">
      <c r="A1595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48"/>
        <v>0</v>
      </c>
      <c r="P1595">
        <f t="shared" si="49"/>
        <v>1</v>
      </c>
    </row>
    <row r="1596" spans="1:16" ht="45" hidden="1" x14ac:dyDescent="0.25">
      <c r="A1596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48"/>
        <v>21</v>
      </c>
      <c r="P1596">
        <f t="shared" si="49"/>
        <v>20.5</v>
      </c>
    </row>
    <row r="1597" spans="1:16" ht="45" hidden="1" x14ac:dyDescent="0.25">
      <c r="A159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48"/>
        <v>0</v>
      </c>
      <c r="P1597">
        <f t="shared" si="49"/>
        <v>40</v>
      </c>
    </row>
    <row r="1598" spans="1:16" ht="45" hidden="1" x14ac:dyDescent="0.25">
      <c r="A1598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48"/>
        <v>2</v>
      </c>
      <c r="P1598">
        <f t="shared" si="49"/>
        <v>25</v>
      </c>
    </row>
    <row r="1599" spans="1:16" ht="45" hidden="1" x14ac:dyDescent="0.25">
      <c r="A1599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48"/>
        <v>0</v>
      </c>
      <c r="P1599">
        <f t="shared" si="49"/>
        <v>0</v>
      </c>
    </row>
    <row r="1600" spans="1:16" ht="60" hidden="1" x14ac:dyDescent="0.25">
      <c r="A1600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48"/>
        <v>0</v>
      </c>
      <c r="P1600">
        <f t="shared" si="49"/>
        <v>1</v>
      </c>
    </row>
    <row r="1601" spans="1:16" ht="45" hidden="1" x14ac:dyDescent="0.25">
      <c r="A1601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48"/>
        <v>0</v>
      </c>
      <c r="P1601">
        <f t="shared" si="49"/>
        <v>0</v>
      </c>
    </row>
    <row r="1602" spans="1:16" ht="60" hidden="1" x14ac:dyDescent="0.25">
      <c r="A1602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50">ROUND(E1602/D1602*100,0)</f>
        <v>7</v>
      </c>
      <c r="P1602">
        <f t="shared" si="49"/>
        <v>40.78</v>
      </c>
    </row>
    <row r="1603" spans="1:16" ht="45" hidden="1" x14ac:dyDescent="0.25">
      <c r="A1603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50"/>
        <v>108</v>
      </c>
      <c r="P1603">
        <f t="shared" ref="P1603:P1666" si="51">IFERROR(ROUND(E1603/L1603,2), 0)</f>
        <v>48.33</v>
      </c>
    </row>
    <row r="1604" spans="1:16" ht="45" hidden="1" x14ac:dyDescent="0.25">
      <c r="A1604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50"/>
        <v>100</v>
      </c>
      <c r="P1604">
        <f t="shared" si="51"/>
        <v>46.95</v>
      </c>
    </row>
    <row r="1605" spans="1:16" ht="45" hidden="1" x14ac:dyDescent="0.25">
      <c r="A1605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50"/>
        <v>100</v>
      </c>
      <c r="P1605">
        <f t="shared" si="51"/>
        <v>66.69</v>
      </c>
    </row>
    <row r="1606" spans="1:16" ht="60" hidden="1" x14ac:dyDescent="0.25">
      <c r="A1606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50"/>
        <v>122</v>
      </c>
      <c r="P1606">
        <f t="shared" si="51"/>
        <v>48.84</v>
      </c>
    </row>
    <row r="1607" spans="1:16" ht="60" hidden="1" x14ac:dyDescent="0.25">
      <c r="A160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50"/>
        <v>101</v>
      </c>
      <c r="P1607">
        <f t="shared" si="51"/>
        <v>137.31</v>
      </c>
    </row>
    <row r="1608" spans="1:16" ht="60" hidden="1" x14ac:dyDescent="0.25">
      <c r="A1608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50"/>
        <v>101</v>
      </c>
      <c r="P1608">
        <f t="shared" si="51"/>
        <v>87.83</v>
      </c>
    </row>
    <row r="1609" spans="1:16" ht="45" hidden="1" x14ac:dyDescent="0.25">
      <c r="A1609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50"/>
        <v>145</v>
      </c>
      <c r="P1609">
        <f t="shared" si="51"/>
        <v>70.790000000000006</v>
      </c>
    </row>
    <row r="1610" spans="1:16" ht="45" hidden="1" x14ac:dyDescent="0.25">
      <c r="A1610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50"/>
        <v>101</v>
      </c>
      <c r="P1610">
        <f t="shared" si="51"/>
        <v>52.83</v>
      </c>
    </row>
    <row r="1611" spans="1:16" ht="45" hidden="1" x14ac:dyDescent="0.25">
      <c r="A1611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50"/>
        <v>118</v>
      </c>
      <c r="P1611">
        <f t="shared" si="51"/>
        <v>443.75</v>
      </c>
    </row>
    <row r="1612" spans="1:16" ht="30" hidden="1" x14ac:dyDescent="0.25">
      <c r="A1612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50"/>
        <v>272</v>
      </c>
      <c r="P1612">
        <f t="shared" si="51"/>
        <v>48.54</v>
      </c>
    </row>
    <row r="1613" spans="1:16" hidden="1" x14ac:dyDescent="0.25">
      <c r="A1613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50"/>
        <v>125</v>
      </c>
      <c r="P1613">
        <f t="shared" si="51"/>
        <v>37.07</v>
      </c>
    </row>
    <row r="1614" spans="1:16" ht="45" hidden="1" x14ac:dyDescent="0.25">
      <c r="A1614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50"/>
        <v>110</v>
      </c>
      <c r="P1614">
        <f t="shared" si="51"/>
        <v>50</v>
      </c>
    </row>
    <row r="1615" spans="1:16" ht="60" hidden="1" x14ac:dyDescent="0.25">
      <c r="A1615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50"/>
        <v>102</v>
      </c>
      <c r="P1615">
        <f t="shared" si="51"/>
        <v>39.04</v>
      </c>
    </row>
    <row r="1616" spans="1:16" ht="60" hidden="1" x14ac:dyDescent="0.25">
      <c r="A1616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50"/>
        <v>103</v>
      </c>
      <c r="P1616">
        <f t="shared" si="51"/>
        <v>66.69</v>
      </c>
    </row>
    <row r="1617" spans="1:16" ht="45" hidden="1" x14ac:dyDescent="0.25">
      <c r="A161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50"/>
        <v>114</v>
      </c>
      <c r="P1617">
        <f t="shared" si="51"/>
        <v>67.13</v>
      </c>
    </row>
    <row r="1618" spans="1:16" ht="45" hidden="1" x14ac:dyDescent="0.25">
      <c r="A1618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50"/>
        <v>104</v>
      </c>
      <c r="P1618">
        <f t="shared" si="51"/>
        <v>66.37</v>
      </c>
    </row>
    <row r="1619" spans="1:16" ht="45" hidden="1" x14ac:dyDescent="0.25">
      <c r="A1619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50"/>
        <v>146</v>
      </c>
      <c r="P1619">
        <f t="shared" si="51"/>
        <v>64.62</v>
      </c>
    </row>
    <row r="1620" spans="1:16" ht="45" hidden="1" x14ac:dyDescent="0.25">
      <c r="A1620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50"/>
        <v>105</v>
      </c>
      <c r="P1620">
        <f t="shared" si="51"/>
        <v>58.37</v>
      </c>
    </row>
    <row r="1621" spans="1:16" ht="60" hidden="1" x14ac:dyDescent="0.25">
      <c r="A1621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50"/>
        <v>133</v>
      </c>
      <c r="P1621">
        <f t="shared" si="51"/>
        <v>86.96</v>
      </c>
    </row>
    <row r="1622" spans="1:16" ht="30" hidden="1" x14ac:dyDescent="0.25">
      <c r="A1622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50"/>
        <v>113</v>
      </c>
      <c r="P1622">
        <f t="shared" si="51"/>
        <v>66.47</v>
      </c>
    </row>
    <row r="1623" spans="1:16" ht="45" hidden="1" x14ac:dyDescent="0.25">
      <c r="A1623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50"/>
        <v>121</v>
      </c>
      <c r="P1623">
        <f t="shared" si="51"/>
        <v>163.78</v>
      </c>
    </row>
    <row r="1624" spans="1:16" ht="45" hidden="1" x14ac:dyDescent="0.25">
      <c r="A1624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50"/>
        <v>102</v>
      </c>
      <c r="P1624">
        <f t="shared" si="51"/>
        <v>107.98</v>
      </c>
    </row>
    <row r="1625" spans="1:16" ht="60" hidden="1" x14ac:dyDescent="0.25">
      <c r="A1625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50"/>
        <v>101</v>
      </c>
      <c r="P1625">
        <f t="shared" si="51"/>
        <v>42.11</v>
      </c>
    </row>
    <row r="1626" spans="1:16" ht="45" hidden="1" x14ac:dyDescent="0.25">
      <c r="A1626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50"/>
        <v>118</v>
      </c>
      <c r="P1626">
        <f t="shared" si="51"/>
        <v>47.2</v>
      </c>
    </row>
    <row r="1627" spans="1:16" ht="60" hidden="1" x14ac:dyDescent="0.25">
      <c r="A162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50"/>
        <v>155</v>
      </c>
      <c r="P1627">
        <f t="shared" si="51"/>
        <v>112.02</v>
      </c>
    </row>
    <row r="1628" spans="1:16" ht="45" hidden="1" x14ac:dyDescent="0.25">
      <c r="A1628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50"/>
        <v>101</v>
      </c>
      <c r="P1628">
        <f t="shared" si="51"/>
        <v>74.95</v>
      </c>
    </row>
    <row r="1629" spans="1:16" ht="60" hidden="1" x14ac:dyDescent="0.25">
      <c r="A1629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50"/>
        <v>117</v>
      </c>
      <c r="P1629">
        <f t="shared" si="51"/>
        <v>61.58</v>
      </c>
    </row>
    <row r="1630" spans="1:16" ht="30" hidden="1" x14ac:dyDescent="0.25">
      <c r="A1630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50"/>
        <v>101</v>
      </c>
      <c r="P1630">
        <f t="shared" si="51"/>
        <v>45.88</v>
      </c>
    </row>
    <row r="1631" spans="1:16" ht="30" hidden="1" x14ac:dyDescent="0.25">
      <c r="A1631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50"/>
        <v>104</v>
      </c>
      <c r="P1631">
        <f t="shared" si="51"/>
        <v>75.849999999999994</v>
      </c>
    </row>
    <row r="1632" spans="1:16" ht="60" hidden="1" x14ac:dyDescent="0.25">
      <c r="A1632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50"/>
        <v>265</v>
      </c>
      <c r="P1632">
        <f t="shared" si="51"/>
        <v>84.21</v>
      </c>
    </row>
    <row r="1633" spans="1:16" ht="60" hidden="1" x14ac:dyDescent="0.25">
      <c r="A1633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50"/>
        <v>156</v>
      </c>
      <c r="P1633">
        <f t="shared" si="51"/>
        <v>117.23</v>
      </c>
    </row>
    <row r="1634" spans="1:16" ht="60" hidden="1" x14ac:dyDescent="0.25">
      <c r="A1634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50"/>
        <v>102</v>
      </c>
      <c r="P1634">
        <f t="shared" si="51"/>
        <v>86.49</v>
      </c>
    </row>
    <row r="1635" spans="1:16" ht="60" hidden="1" x14ac:dyDescent="0.25">
      <c r="A1635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50"/>
        <v>100</v>
      </c>
      <c r="P1635">
        <f t="shared" si="51"/>
        <v>172.41</v>
      </c>
    </row>
    <row r="1636" spans="1:16" ht="45" hidden="1" x14ac:dyDescent="0.25">
      <c r="A1636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50"/>
        <v>101</v>
      </c>
      <c r="P1636">
        <f t="shared" si="51"/>
        <v>62.81</v>
      </c>
    </row>
    <row r="1637" spans="1:16" ht="60" hidden="1" x14ac:dyDescent="0.25">
      <c r="A163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50"/>
        <v>125</v>
      </c>
      <c r="P1637">
        <f t="shared" si="51"/>
        <v>67.73</v>
      </c>
    </row>
    <row r="1638" spans="1:16" ht="45" hidden="1" x14ac:dyDescent="0.25">
      <c r="A1638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50"/>
        <v>104</v>
      </c>
      <c r="P1638">
        <f t="shared" si="51"/>
        <v>53.56</v>
      </c>
    </row>
    <row r="1639" spans="1:16" ht="45" hidden="1" x14ac:dyDescent="0.25">
      <c r="A1639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50"/>
        <v>104</v>
      </c>
      <c r="P1639">
        <f t="shared" si="51"/>
        <v>34.6</v>
      </c>
    </row>
    <row r="1640" spans="1:16" ht="30" hidden="1" x14ac:dyDescent="0.25">
      <c r="A1640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50"/>
        <v>105</v>
      </c>
      <c r="P1640">
        <f t="shared" si="51"/>
        <v>38.89</v>
      </c>
    </row>
    <row r="1641" spans="1:16" ht="60" hidden="1" x14ac:dyDescent="0.25">
      <c r="A1641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50"/>
        <v>100</v>
      </c>
      <c r="P1641">
        <f t="shared" si="51"/>
        <v>94.74</v>
      </c>
    </row>
    <row r="1642" spans="1:16" ht="60" hidden="1" x14ac:dyDescent="0.25">
      <c r="A1642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50"/>
        <v>170</v>
      </c>
      <c r="P1642">
        <f t="shared" si="51"/>
        <v>39.97</v>
      </c>
    </row>
    <row r="1643" spans="1:16" ht="30" hidden="1" x14ac:dyDescent="0.25">
      <c r="A1643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50"/>
        <v>101</v>
      </c>
      <c r="P1643">
        <f t="shared" si="51"/>
        <v>97.5</v>
      </c>
    </row>
    <row r="1644" spans="1:16" ht="45" hidden="1" x14ac:dyDescent="0.25">
      <c r="A1644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50"/>
        <v>100</v>
      </c>
      <c r="P1644">
        <f t="shared" si="51"/>
        <v>42.86</v>
      </c>
    </row>
    <row r="1645" spans="1:16" ht="30" hidden="1" x14ac:dyDescent="0.25">
      <c r="A1645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50"/>
        <v>125</v>
      </c>
      <c r="P1645">
        <f t="shared" si="51"/>
        <v>168.51</v>
      </c>
    </row>
    <row r="1646" spans="1:16" ht="60" hidden="1" x14ac:dyDescent="0.25">
      <c r="A1646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50"/>
        <v>110</v>
      </c>
      <c r="P1646">
        <f t="shared" si="51"/>
        <v>85.55</v>
      </c>
    </row>
    <row r="1647" spans="1:16" ht="45" hidden="1" x14ac:dyDescent="0.25">
      <c r="A164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50"/>
        <v>111</v>
      </c>
      <c r="P1647">
        <f t="shared" si="51"/>
        <v>554</v>
      </c>
    </row>
    <row r="1648" spans="1:16" ht="60" hidden="1" x14ac:dyDescent="0.25">
      <c r="A1648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50"/>
        <v>110</v>
      </c>
      <c r="P1648">
        <f t="shared" si="51"/>
        <v>26.55</v>
      </c>
    </row>
    <row r="1649" spans="1:16" ht="45" hidden="1" x14ac:dyDescent="0.25">
      <c r="A1649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50"/>
        <v>105</v>
      </c>
      <c r="P1649">
        <f t="shared" si="51"/>
        <v>113.83</v>
      </c>
    </row>
    <row r="1650" spans="1:16" ht="45" hidden="1" x14ac:dyDescent="0.25">
      <c r="A1650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50"/>
        <v>125</v>
      </c>
      <c r="P1650">
        <f t="shared" si="51"/>
        <v>32.01</v>
      </c>
    </row>
    <row r="1651" spans="1:16" ht="60" hidden="1" x14ac:dyDescent="0.25">
      <c r="A1651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50"/>
        <v>101</v>
      </c>
      <c r="P1651">
        <f t="shared" si="51"/>
        <v>47.19</v>
      </c>
    </row>
    <row r="1652" spans="1:16" ht="45" hidden="1" x14ac:dyDescent="0.25">
      <c r="A1652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50"/>
        <v>142</v>
      </c>
      <c r="P1652">
        <f t="shared" si="51"/>
        <v>88.47</v>
      </c>
    </row>
    <row r="1653" spans="1:16" ht="60" hidden="1" x14ac:dyDescent="0.25">
      <c r="A1653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50"/>
        <v>101</v>
      </c>
      <c r="P1653">
        <f t="shared" si="51"/>
        <v>100.75</v>
      </c>
    </row>
    <row r="1654" spans="1:16" ht="60" hidden="1" x14ac:dyDescent="0.25">
      <c r="A1654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50"/>
        <v>101</v>
      </c>
      <c r="P1654">
        <f t="shared" si="51"/>
        <v>64.709999999999994</v>
      </c>
    </row>
    <row r="1655" spans="1:16" ht="45" hidden="1" x14ac:dyDescent="0.25">
      <c r="A1655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50"/>
        <v>174</v>
      </c>
      <c r="P1655">
        <f t="shared" si="51"/>
        <v>51.85</v>
      </c>
    </row>
    <row r="1656" spans="1:16" ht="60" hidden="1" x14ac:dyDescent="0.25">
      <c r="A1656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50"/>
        <v>120</v>
      </c>
      <c r="P1656">
        <f t="shared" si="51"/>
        <v>38.79</v>
      </c>
    </row>
    <row r="1657" spans="1:16" ht="45" hidden="1" x14ac:dyDescent="0.25">
      <c r="A165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50"/>
        <v>143</v>
      </c>
      <c r="P1657">
        <f t="shared" si="51"/>
        <v>44.65</v>
      </c>
    </row>
    <row r="1658" spans="1:16" ht="60" hidden="1" x14ac:dyDescent="0.25">
      <c r="A1658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50"/>
        <v>100</v>
      </c>
      <c r="P1658">
        <f t="shared" si="51"/>
        <v>156.77000000000001</v>
      </c>
    </row>
    <row r="1659" spans="1:16" ht="60" hidden="1" x14ac:dyDescent="0.25">
      <c r="A1659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50"/>
        <v>105</v>
      </c>
      <c r="P1659">
        <f t="shared" si="51"/>
        <v>118.7</v>
      </c>
    </row>
    <row r="1660" spans="1:16" ht="60" hidden="1" x14ac:dyDescent="0.25">
      <c r="A1660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50"/>
        <v>132</v>
      </c>
      <c r="P1660">
        <f t="shared" si="51"/>
        <v>74.150000000000006</v>
      </c>
    </row>
    <row r="1661" spans="1:16" ht="60" hidden="1" x14ac:dyDescent="0.25">
      <c r="A1661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50"/>
        <v>113</v>
      </c>
      <c r="P1661">
        <f t="shared" si="51"/>
        <v>12.53</v>
      </c>
    </row>
    <row r="1662" spans="1:16" ht="60" hidden="1" x14ac:dyDescent="0.25">
      <c r="A1662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50"/>
        <v>1254</v>
      </c>
      <c r="P1662">
        <f t="shared" si="51"/>
        <v>27.86</v>
      </c>
    </row>
    <row r="1663" spans="1:16" ht="75" hidden="1" x14ac:dyDescent="0.25">
      <c r="A1663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50"/>
        <v>103</v>
      </c>
      <c r="P1663">
        <f t="shared" si="51"/>
        <v>80.180000000000007</v>
      </c>
    </row>
    <row r="1664" spans="1:16" ht="60" hidden="1" x14ac:dyDescent="0.25">
      <c r="A1664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50"/>
        <v>103</v>
      </c>
      <c r="P1664">
        <f t="shared" si="51"/>
        <v>132.44</v>
      </c>
    </row>
    <row r="1665" spans="1:16" ht="45" hidden="1" x14ac:dyDescent="0.25">
      <c r="A1665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50"/>
        <v>108</v>
      </c>
      <c r="P1665">
        <f t="shared" si="51"/>
        <v>33.75</v>
      </c>
    </row>
    <row r="1666" spans="1:16" ht="45" hidden="1" x14ac:dyDescent="0.25">
      <c r="A1666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52">ROUND(E1666/D1666*100,0)</f>
        <v>122</v>
      </c>
      <c r="P1666">
        <f t="shared" si="51"/>
        <v>34.380000000000003</v>
      </c>
    </row>
    <row r="1667" spans="1:16" ht="60" hidden="1" x14ac:dyDescent="0.25">
      <c r="A166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52"/>
        <v>119</v>
      </c>
      <c r="P1667">
        <f t="shared" ref="P1667:P1730" si="53">IFERROR(ROUND(E1667/L1667,2), 0)</f>
        <v>44.96</v>
      </c>
    </row>
    <row r="1668" spans="1:16" ht="45" hidden="1" x14ac:dyDescent="0.25">
      <c r="A1668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52"/>
        <v>161</v>
      </c>
      <c r="P1668">
        <f t="shared" si="53"/>
        <v>41.04</v>
      </c>
    </row>
    <row r="1669" spans="1:16" ht="45" hidden="1" x14ac:dyDescent="0.25">
      <c r="A1669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52"/>
        <v>127</v>
      </c>
      <c r="P1669">
        <f t="shared" si="53"/>
        <v>52.6</v>
      </c>
    </row>
    <row r="1670" spans="1:16" ht="60" hidden="1" x14ac:dyDescent="0.25">
      <c r="A1670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52"/>
        <v>103</v>
      </c>
      <c r="P1670">
        <f t="shared" si="53"/>
        <v>70.78</v>
      </c>
    </row>
    <row r="1671" spans="1:16" ht="60" hidden="1" x14ac:dyDescent="0.25">
      <c r="A1671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52"/>
        <v>140</v>
      </c>
      <c r="P1671">
        <f t="shared" si="53"/>
        <v>53.75</v>
      </c>
    </row>
    <row r="1672" spans="1:16" ht="60" hidden="1" x14ac:dyDescent="0.25">
      <c r="A1672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52"/>
        <v>103</v>
      </c>
      <c r="P1672">
        <f t="shared" si="53"/>
        <v>44.61</v>
      </c>
    </row>
    <row r="1673" spans="1:16" ht="30" hidden="1" x14ac:dyDescent="0.25">
      <c r="A1673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52"/>
        <v>101</v>
      </c>
      <c r="P1673">
        <f t="shared" si="53"/>
        <v>26.15</v>
      </c>
    </row>
    <row r="1674" spans="1:16" ht="45" hidden="1" x14ac:dyDescent="0.25">
      <c r="A1674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52"/>
        <v>113</v>
      </c>
      <c r="P1674">
        <f t="shared" si="53"/>
        <v>39.18</v>
      </c>
    </row>
    <row r="1675" spans="1:16" ht="45" hidden="1" x14ac:dyDescent="0.25">
      <c r="A1675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52"/>
        <v>128</v>
      </c>
      <c r="P1675">
        <f t="shared" si="53"/>
        <v>45.59</v>
      </c>
    </row>
    <row r="1676" spans="1:16" ht="60" hidden="1" x14ac:dyDescent="0.25">
      <c r="A1676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52"/>
        <v>202</v>
      </c>
      <c r="P1676">
        <f t="shared" si="53"/>
        <v>89.25</v>
      </c>
    </row>
    <row r="1677" spans="1:16" ht="30" hidden="1" x14ac:dyDescent="0.25">
      <c r="A167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52"/>
        <v>137</v>
      </c>
      <c r="P1677">
        <f t="shared" si="53"/>
        <v>40.42</v>
      </c>
    </row>
    <row r="1678" spans="1:16" ht="45" hidden="1" x14ac:dyDescent="0.25">
      <c r="A1678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52"/>
        <v>115</v>
      </c>
      <c r="P1678">
        <f t="shared" si="53"/>
        <v>82.38</v>
      </c>
    </row>
    <row r="1679" spans="1:16" ht="45" hidden="1" x14ac:dyDescent="0.25">
      <c r="A1679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52"/>
        <v>112</v>
      </c>
      <c r="P1679">
        <f t="shared" si="53"/>
        <v>159.52000000000001</v>
      </c>
    </row>
    <row r="1680" spans="1:16" ht="45" hidden="1" x14ac:dyDescent="0.25">
      <c r="A1680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52"/>
        <v>118</v>
      </c>
      <c r="P1680">
        <f t="shared" si="53"/>
        <v>36.24</v>
      </c>
    </row>
    <row r="1681" spans="1:16" ht="60" hidden="1" x14ac:dyDescent="0.25">
      <c r="A1681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52"/>
        <v>175</v>
      </c>
      <c r="P1681">
        <f t="shared" si="53"/>
        <v>62.5</v>
      </c>
    </row>
    <row r="1682" spans="1:16" ht="30" hidden="1" x14ac:dyDescent="0.25">
      <c r="A1682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52"/>
        <v>118</v>
      </c>
      <c r="P1682">
        <f t="shared" si="53"/>
        <v>47</v>
      </c>
    </row>
    <row r="1683" spans="1:16" ht="60" hidden="1" x14ac:dyDescent="0.25">
      <c r="A1683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52"/>
        <v>101</v>
      </c>
      <c r="P1683">
        <f t="shared" si="53"/>
        <v>74.58</v>
      </c>
    </row>
    <row r="1684" spans="1:16" ht="45" hidden="1" x14ac:dyDescent="0.25">
      <c r="A1684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52"/>
        <v>0</v>
      </c>
      <c r="P1684">
        <f t="shared" si="53"/>
        <v>0</v>
      </c>
    </row>
    <row r="1685" spans="1:16" ht="45" hidden="1" x14ac:dyDescent="0.25">
      <c r="A1685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52"/>
        <v>22</v>
      </c>
      <c r="P1685">
        <f t="shared" si="53"/>
        <v>76</v>
      </c>
    </row>
    <row r="1686" spans="1:16" ht="30" hidden="1" x14ac:dyDescent="0.25">
      <c r="A1686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52"/>
        <v>109</v>
      </c>
      <c r="P1686">
        <f t="shared" si="53"/>
        <v>86.44</v>
      </c>
    </row>
    <row r="1687" spans="1:16" ht="60" hidden="1" x14ac:dyDescent="0.25">
      <c r="A168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52"/>
        <v>103</v>
      </c>
      <c r="P1687">
        <f t="shared" si="53"/>
        <v>24</v>
      </c>
    </row>
    <row r="1688" spans="1:16" ht="60" hidden="1" x14ac:dyDescent="0.25">
      <c r="A1688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52"/>
        <v>0</v>
      </c>
      <c r="P1688">
        <f t="shared" si="53"/>
        <v>18</v>
      </c>
    </row>
    <row r="1689" spans="1:16" ht="60" hidden="1" x14ac:dyDescent="0.25">
      <c r="A1689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52"/>
        <v>31</v>
      </c>
      <c r="P1689">
        <f t="shared" si="53"/>
        <v>80.13</v>
      </c>
    </row>
    <row r="1690" spans="1:16" ht="60" hidden="1" x14ac:dyDescent="0.25">
      <c r="A1690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52"/>
        <v>44</v>
      </c>
      <c r="P1690">
        <f t="shared" si="53"/>
        <v>253.14</v>
      </c>
    </row>
    <row r="1691" spans="1:16" ht="30" hidden="1" x14ac:dyDescent="0.25">
      <c r="A1691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52"/>
        <v>100</v>
      </c>
      <c r="P1691">
        <f t="shared" si="53"/>
        <v>171.43</v>
      </c>
    </row>
    <row r="1692" spans="1:16" ht="45" hidden="1" x14ac:dyDescent="0.25">
      <c r="A1692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52"/>
        <v>25</v>
      </c>
      <c r="P1692">
        <f t="shared" si="53"/>
        <v>57.73</v>
      </c>
    </row>
    <row r="1693" spans="1:16" ht="60" hidden="1" x14ac:dyDescent="0.25">
      <c r="A1693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52"/>
        <v>33</v>
      </c>
      <c r="P1693">
        <f t="shared" si="53"/>
        <v>264.26</v>
      </c>
    </row>
    <row r="1694" spans="1:16" ht="45" hidden="1" x14ac:dyDescent="0.25">
      <c r="A1694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52"/>
        <v>48</v>
      </c>
      <c r="P1694">
        <f t="shared" si="53"/>
        <v>159.33000000000001</v>
      </c>
    </row>
    <row r="1695" spans="1:16" ht="60" hidden="1" x14ac:dyDescent="0.25">
      <c r="A1695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52"/>
        <v>9</v>
      </c>
      <c r="P1695">
        <f t="shared" si="53"/>
        <v>35</v>
      </c>
    </row>
    <row r="1696" spans="1:16" ht="60" hidden="1" x14ac:dyDescent="0.25">
      <c r="A1696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52"/>
        <v>0</v>
      </c>
      <c r="P1696">
        <f t="shared" si="53"/>
        <v>5</v>
      </c>
    </row>
    <row r="1697" spans="1:16" ht="60" hidden="1" x14ac:dyDescent="0.25">
      <c r="A169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52"/>
        <v>12</v>
      </c>
      <c r="P1697">
        <f t="shared" si="53"/>
        <v>61.09</v>
      </c>
    </row>
    <row r="1698" spans="1:16" ht="60" hidden="1" x14ac:dyDescent="0.25">
      <c r="A1698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52"/>
        <v>0</v>
      </c>
      <c r="P1698">
        <f t="shared" si="53"/>
        <v>0</v>
      </c>
    </row>
    <row r="1699" spans="1:16" ht="45" hidden="1" x14ac:dyDescent="0.25">
      <c r="A1699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52"/>
        <v>20</v>
      </c>
      <c r="P1699">
        <f t="shared" si="53"/>
        <v>114.82</v>
      </c>
    </row>
    <row r="1700" spans="1:16" ht="75" hidden="1" x14ac:dyDescent="0.25">
      <c r="A1700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52"/>
        <v>0</v>
      </c>
      <c r="P1700">
        <f t="shared" si="53"/>
        <v>0</v>
      </c>
    </row>
    <row r="1701" spans="1:16" ht="60" hidden="1" x14ac:dyDescent="0.25">
      <c r="A1701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52"/>
        <v>4</v>
      </c>
      <c r="P1701">
        <f t="shared" si="53"/>
        <v>54</v>
      </c>
    </row>
    <row r="1702" spans="1:16" ht="60" hidden="1" x14ac:dyDescent="0.25">
      <c r="A1702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52"/>
        <v>26</v>
      </c>
      <c r="P1702">
        <f t="shared" si="53"/>
        <v>65.97</v>
      </c>
    </row>
    <row r="1703" spans="1:16" ht="60" hidden="1" x14ac:dyDescent="0.25">
      <c r="A1703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52"/>
        <v>0</v>
      </c>
      <c r="P1703">
        <f t="shared" si="53"/>
        <v>5</v>
      </c>
    </row>
    <row r="1704" spans="1:16" ht="30" hidden="1" x14ac:dyDescent="0.25">
      <c r="A1704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52"/>
        <v>0</v>
      </c>
      <c r="P1704">
        <f t="shared" si="53"/>
        <v>1</v>
      </c>
    </row>
    <row r="1705" spans="1:16" ht="60" hidden="1" x14ac:dyDescent="0.25">
      <c r="A1705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52"/>
        <v>1</v>
      </c>
      <c r="P1705">
        <f t="shared" si="53"/>
        <v>25.5</v>
      </c>
    </row>
    <row r="1706" spans="1:16" ht="45" hidden="1" x14ac:dyDescent="0.25">
      <c r="A1706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52"/>
        <v>65</v>
      </c>
      <c r="P1706">
        <f t="shared" si="53"/>
        <v>118.36</v>
      </c>
    </row>
    <row r="1707" spans="1:16" ht="45" hidden="1" x14ac:dyDescent="0.25">
      <c r="A170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52"/>
        <v>0</v>
      </c>
      <c r="P1707">
        <f t="shared" si="53"/>
        <v>0</v>
      </c>
    </row>
    <row r="1708" spans="1:16" ht="45" hidden="1" x14ac:dyDescent="0.25">
      <c r="A1708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52"/>
        <v>0</v>
      </c>
      <c r="P1708">
        <f t="shared" si="53"/>
        <v>0</v>
      </c>
    </row>
    <row r="1709" spans="1:16" ht="60" hidden="1" x14ac:dyDescent="0.25">
      <c r="A1709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52"/>
        <v>10</v>
      </c>
      <c r="P1709">
        <f t="shared" si="53"/>
        <v>54.11</v>
      </c>
    </row>
    <row r="1710" spans="1:16" ht="60" hidden="1" x14ac:dyDescent="0.25">
      <c r="A1710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52"/>
        <v>0</v>
      </c>
      <c r="P1710">
        <f t="shared" si="53"/>
        <v>0</v>
      </c>
    </row>
    <row r="1711" spans="1:16" ht="45" hidden="1" x14ac:dyDescent="0.25">
      <c r="A1711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52"/>
        <v>5</v>
      </c>
      <c r="P1711">
        <f t="shared" si="53"/>
        <v>21.25</v>
      </c>
    </row>
    <row r="1712" spans="1:16" ht="30" hidden="1" x14ac:dyDescent="0.25">
      <c r="A1712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52"/>
        <v>1</v>
      </c>
      <c r="P1712">
        <f t="shared" si="53"/>
        <v>34</v>
      </c>
    </row>
    <row r="1713" spans="1:16" ht="60" hidden="1" x14ac:dyDescent="0.25">
      <c r="A1713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52"/>
        <v>11</v>
      </c>
      <c r="P1713">
        <f t="shared" si="53"/>
        <v>525</v>
      </c>
    </row>
    <row r="1714" spans="1:16" ht="60" hidden="1" x14ac:dyDescent="0.25">
      <c r="A1714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52"/>
        <v>0</v>
      </c>
      <c r="P1714">
        <f t="shared" si="53"/>
        <v>0</v>
      </c>
    </row>
    <row r="1715" spans="1:16" ht="60" hidden="1" x14ac:dyDescent="0.25">
      <c r="A1715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52"/>
        <v>2</v>
      </c>
      <c r="P1715">
        <f t="shared" si="53"/>
        <v>50</v>
      </c>
    </row>
    <row r="1716" spans="1:16" ht="60" hidden="1" x14ac:dyDescent="0.25">
      <c r="A1716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52"/>
        <v>8</v>
      </c>
      <c r="P1716">
        <f t="shared" si="53"/>
        <v>115.71</v>
      </c>
    </row>
    <row r="1717" spans="1:16" ht="45" hidden="1" x14ac:dyDescent="0.25">
      <c r="A171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52"/>
        <v>0</v>
      </c>
      <c r="P1717">
        <f t="shared" si="53"/>
        <v>5.5</v>
      </c>
    </row>
    <row r="1718" spans="1:16" ht="60" hidden="1" x14ac:dyDescent="0.25">
      <c r="A1718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52"/>
        <v>8</v>
      </c>
      <c r="P1718">
        <f t="shared" si="53"/>
        <v>50</v>
      </c>
    </row>
    <row r="1719" spans="1:16" ht="45" hidden="1" x14ac:dyDescent="0.25">
      <c r="A1719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52"/>
        <v>43</v>
      </c>
      <c r="P1719">
        <f t="shared" si="53"/>
        <v>34.020000000000003</v>
      </c>
    </row>
    <row r="1720" spans="1:16" hidden="1" x14ac:dyDescent="0.25">
      <c r="A1720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52"/>
        <v>0</v>
      </c>
      <c r="P1720">
        <f t="shared" si="53"/>
        <v>37.5</v>
      </c>
    </row>
    <row r="1721" spans="1:16" ht="60" hidden="1" x14ac:dyDescent="0.25">
      <c r="A1721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52"/>
        <v>1</v>
      </c>
      <c r="P1721">
        <f t="shared" si="53"/>
        <v>11.67</v>
      </c>
    </row>
    <row r="1722" spans="1:16" ht="60" hidden="1" x14ac:dyDescent="0.25">
      <c r="A1722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52"/>
        <v>6</v>
      </c>
      <c r="P1722">
        <f t="shared" si="53"/>
        <v>28.13</v>
      </c>
    </row>
    <row r="1723" spans="1:16" ht="45" hidden="1" x14ac:dyDescent="0.25">
      <c r="A1723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52"/>
        <v>0</v>
      </c>
      <c r="P1723">
        <f t="shared" si="53"/>
        <v>0</v>
      </c>
    </row>
    <row r="1724" spans="1:16" ht="45" hidden="1" x14ac:dyDescent="0.25">
      <c r="A1724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52"/>
        <v>0</v>
      </c>
      <c r="P1724">
        <f t="shared" si="53"/>
        <v>1</v>
      </c>
    </row>
    <row r="1725" spans="1:16" ht="60" hidden="1" x14ac:dyDescent="0.25">
      <c r="A1725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52"/>
        <v>7</v>
      </c>
      <c r="P1725">
        <f t="shared" si="53"/>
        <v>216.67</v>
      </c>
    </row>
    <row r="1726" spans="1:16" ht="60" hidden="1" x14ac:dyDescent="0.25">
      <c r="A1726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52"/>
        <v>1</v>
      </c>
      <c r="P1726">
        <f t="shared" si="53"/>
        <v>8.75</v>
      </c>
    </row>
    <row r="1727" spans="1:16" ht="60" hidden="1" x14ac:dyDescent="0.25">
      <c r="A172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52"/>
        <v>10</v>
      </c>
      <c r="P1727">
        <f t="shared" si="53"/>
        <v>62.22</v>
      </c>
    </row>
    <row r="1728" spans="1:16" ht="30" hidden="1" x14ac:dyDescent="0.25">
      <c r="A1728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52"/>
        <v>34</v>
      </c>
      <c r="P1728">
        <f t="shared" si="53"/>
        <v>137.25</v>
      </c>
    </row>
    <row r="1729" spans="1:16" ht="60" hidden="1" x14ac:dyDescent="0.25">
      <c r="A1729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52"/>
        <v>0</v>
      </c>
      <c r="P1729">
        <f t="shared" si="53"/>
        <v>1</v>
      </c>
    </row>
    <row r="1730" spans="1:16" ht="45" hidden="1" x14ac:dyDescent="0.25">
      <c r="A1730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54">ROUND(E1730/D1730*100,0)</f>
        <v>68</v>
      </c>
      <c r="P1730">
        <f t="shared" si="53"/>
        <v>122.14</v>
      </c>
    </row>
    <row r="1731" spans="1:16" ht="60" hidden="1" x14ac:dyDescent="0.25">
      <c r="A1731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54"/>
        <v>0</v>
      </c>
      <c r="P1731">
        <f t="shared" ref="P1731:P1794" si="55">IFERROR(ROUND(E1731/L1731,2), 0)</f>
        <v>0</v>
      </c>
    </row>
    <row r="1732" spans="1:16" ht="45" hidden="1" x14ac:dyDescent="0.25">
      <c r="A1732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54"/>
        <v>0</v>
      </c>
      <c r="P1732">
        <f t="shared" si="55"/>
        <v>0</v>
      </c>
    </row>
    <row r="1733" spans="1:16" ht="30" hidden="1" x14ac:dyDescent="0.25">
      <c r="A1733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54"/>
        <v>0</v>
      </c>
      <c r="P1733">
        <f t="shared" si="55"/>
        <v>0</v>
      </c>
    </row>
    <row r="1734" spans="1:16" ht="60" hidden="1" x14ac:dyDescent="0.25">
      <c r="A1734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54"/>
        <v>0</v>
      </c>
      <c r="P1734">
        <f t="shared" si="55"/>
        <v>0</v>
      </c>
    </row>
    <row r="1735" spans="1:16" ht="60" hidden="1" x14ac:dyDescent="0.25">
      <c r="A1735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54"/>
        <v>0</v>
      </c>
      <c r="P1735">
        <f t="shared" si="55"/>
        <v>0</v>
      </c>
    </row>
    <row r="1736" spans="1:16" ht="45" hidden="1" x14ac:dyDescent="0.25">
      <c r="A1736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54"/>
        <v>0</v>
      </c>
      <c r="P1736">
        <f t="shared" si="55"/>
        <v>1</v>
      </c>
    </row>
    <row r="1737" spans="1:16" ht="45" hidden="1" x14ac:dyDescent="0.25">
      <c r="A173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54"/>
        <v>11</v>
      </c>
      <c r="P1737">
        <f t="shared" si="55"/>
        <v>55</v>
      </c>
    </row>
    <row r="1738" spans="1:16" ht="45" hidden="1" x14ac:dyDescent="0.25">
      <c r="A1738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54"/>
        <v>1</v>
      </c>
      <c r="P1738">
        <f t="shared" si="55"/>
        <v>22</v>
      </c>
    </row>
    <row r="1739" spans="1:16" ht="60" hidden="1" x14ac:dyDescent="0.25">
      <c r="A1739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54"/>
        <v>21</v>
      </c>
      <c r="P1739">
        <f t="shared" si="55"/>
        <v>56.67</v>
      </c>
    </row>
    <row r="1740" spans="1:16" ht="45" hidden="1" x14ac:dyDescent="0.25">
      <c r="A1740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54"/>
        <v>0</v>
      </c>
      <c r="P1740">
        <f t="shared" si="55"/>
        <v>20</v>
      </c>
    </row>
    <row r="1741" spans="1:16" ht="45" hidden="1" x14ac:dyDescent="0.25">
      <c r="A1741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54"/>
        <v>0</v>
      </c>
      <c r="P1741">
        <f t="shared" si="55"/>
        <v>1</v>
      </c>
    </row>
    <row r="1742" spans="1:16" ht="45" hidden="1" x14ac:dyDescent="0.25">
      <c r="A1742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54"/>
        <v>0</v>
      </c>
      <c r="P1742">
        <f t="shared" si="55"/>
        <v>0</v>
      </c>
    </row>
    <row r="1743" spans="1:16" ht="45" hidden="1" x14ac:dyDescent="0.25">
      <c r="A1743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54"/>
        <v>111</v>
      </c>
      <c r="P1743">
        <f t="shared" si="55"/>
        <v>25.58</v>
      </c>
    </row>
    <row r="1744" spans="1:16" ht="60" hidden="1" x14ac:dyDescent="0.25">
      <c r="A1744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54"/>
        <v>109</v>
      </c>
      <c r="P1744">
        <f t="shared" si="55"/>
        <v>63.97</v>
      </c>
    </row>
    <row r="1745" spans="1:16" ht="45" hidden="1" x14ac:dyDescent="0.25">
      <c r="A1745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54"/>
        <v>100</v>
      </c>
      <c r="P1745">
        <f t="shared" si="55"/>
        <v>89.93</v>
      </c>
    </row>
    <row r="1746" spans="1:16" ht="60" hidden="1" x14ac:dyDescent="0.25">
      <c r="A1746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54"/>
        <v>118</v>
      </c>
      <c r="P1746">
        <f t="shared" si="55"/>
        <v>93.07</v>
      </c>
    </row>
    <row r="1747" spans="1:16" ht="60" hidden="1" x14ac:dyDescent="0.25">
      <c r="A174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54"/>
        <v>114</v>
      </c>
      <c r="P1747">
        <f t="shared" si="55"/>
        <v>89.67</v>
      </c>
    </row>
    <row r="1748" spans="1:16" ht="60" hidden="1" x14ac:dyDescent="0.25">
      <c r="A1748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54"/>
        <v>148</v>
      </c>
      <c r="P1748">
        <f t="shared" si="55"/>
        <v>207.62</v>
      </c>
    </row>
    <row r="1749" spans="1:16" ht="60" hidden="1" x14ac:dyDescent="0.25">
      <c r="A1749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54"/>
        <v>105</v>
      </c>
      <c r="P1749">
        <f t="shared" si="55"/>
        <v>59.41</v>
      </c>
    </row>
    <row r="1750" spans="1:16" ht="45" hidden="1" x14ac:dyDescent="0.25">
      <c r="A1750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54"/>
        <v>130</v>
      </c>
      <c r="P1750">
        <f t="shared" si="55"/>
        <v>358.97</v>
      </c>
    </row>
    <row r="1751" spans="1:16" ht="45" hidden="1" x14ac:dyDescent="0.25">
      <c r="A1751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54"/>
        <v>123</v>
      </c>
      <c r="P1751">
        <f t="shared" si="55"/>
        <v>94.74</v>
      </c>
    </row>
    <row r="1752" spans="1:16" ht="60" hidden="1" x14ac:dyDescent="0.25">
      <c r="A1752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54"/>
        <v>202</v>
      </c>
      <c r="P1752">
        <f t="shared" si="55"/>
        <v>80.650000000000006</v>
      </c>
    </row>
    <row r="1753" spans="1:16" ht="30" hidden="1" x14ac:dyDescent="0.25">
      <c r="A1753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54"/>
        <v>103</v>
      </c>
      <c r="P1753">
        <f t="shared" si="55"/>
        <v>168.69</v>
      </c>
    </row>
    <row r="1754" spans="1:16" ht="45" hidden="1" x14ac:dyDescent="0.25">
      <c r="A1754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54"/>
        <v>260</v>
      </c>
      <c r="P1754">
        <f t="shared" si="55"/>
        <v>34.69</v>
      </c>
    </row>
    <row r="1755" spans="1:16" ht="45" hidden="1" x14ac:dyDescent="0.25">
      <c r="A1755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54"/>
        <v>108</v>
      </c>
      <c r="P1755">
        <f t="shared" si="55"/>
        <v>462.86</v>
      </c>
    </row>
    <row r="1756" spans="1:16" ht="60" hidden="1" x14ac:dyDescent="0.25">
      <c r="A1756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54"/>
        <v>111</v>
      </c>
      <c r="P1756">
        <f t="shared" si="55"/>
        <v>104.39</v>
      </c>
    </row>
    <row r="1757" spans="1:16" ht="60" hidden="1" x14ac:dyDescent="0.25">
      <c r="A175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54"/>
        <v>120</v>
      </c>
      <c r="P1757">
        <f t="shared" si="55"/>
        <v>7.5</v>
      </c>
    </row>
    <row r="1758" spans="1:16" ht="45" hidden="1" x14ac:dyDescent="0.25">
      <c r="A1758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54"/>
        <v>103</v>
      </c>
      <c r="P1758">
        <f t="shared" si="55"/>
        <v>47.13</v>
      </c>
    </row>
    <row r="1759" spans="1:16" ht="45" hidden="1" x14ac:dyDescent="0.25">
      <c r="A1759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54"/>
        <v>116</v>
      </c>
      <c r="P1759">
        <f t="shared" si="55"/>
        <v>414.29</v>
      </c>
    </row>
    <row r="1760" spans="1:16" ht="60" hidden="1" x14ac:dyDescent="0.25">
      <c r="A1760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54"/>
        <v>115</v>
      </c>
      <c r="P1760">
        <f t="shared" si="55"/>
        <v>42.48</v>
      </c>
    </row>
    <row r="1761" spans="1:16" ht="30" hidden="1" x14ac:dyDescent="0.25">
      <c r="A1761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54"/>
        <v>107</v>
      </c>
      <c r="P1761">
        <f t="shared" si="55"/>
        <v>108.78</v>
      </c>
    </row>
    <row r="1762" spans="1:16" ht="60" hidden="1" x14ac:dyDescent="0.25">
      <c r="A1762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54"/>
        <v>165</v>
      </c>
      <c r="P1762">
        <f t="shared" si="55"/>
        <v>81.099999999999994</v>
      </c>
    </row>
    <row r="1763" spans="1:16" ht="30" hidden="1" x14ac:dyDescent="0.25">
      <c r="A1763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54"/>
        <v>155</v>
      </c>
      <c r="P1763">
        <f t="shared" si="55"/>
        <v>51.67</v>
      </c>
    </row>
    <row r="1764" spans="1:16" ht="30" hidden="1" x14ac:dyDescent="0.25">
      <c r="A1764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54"/>
        <v>885</v>
      </c>
      <c r="P1764">
        <f t="shared" si="55"/>
        <v>35.4</v>
      </c>
    </row>
    <row r="1765" spans="1:16" ht="60" hidden="1" x14ac:dyDescent="0.25">
      <c r="A1765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54"/>
        <v>102</v>
      </c>
      <c r="P1765">
        <f t="shared" si="55"/>
        <v>103.64</v>
      </c>
    </row>
    <row r="1766" spans="1:16" ht="60" hidden="1" x14ac:dyDescent="0.25">
      <c r="A1766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54"/>
        <v>20</v>
      </c>
      <c r="P1766">
        <f t="shared" si="55"/>
        <v>55.28</v>
      </c>
    </row>
    <row r="1767" spans="1:16" ht="60" hidden="1" x14ac:dyDescent="0.25">
      <c r="A176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54"/>
        <v>59</v>
      </c>
      <c r="P1767">
        <f t="shared" si="55"/>
        <v>72.17</v>
      </c>
    </row>
    <row r="1768" spans="1:16" ht="30" hidden="1" x14ac:dyDescent="0.25">
      <c r="A1768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54"/>
        <v>0</v>
      </c>
      <c r="P1768">
        <f t="shared" si="55"/>
        <v>0</v>
      </c>
    </row>
    <row r="1769" spans="1:16" ht="45" hidden="1" x14ac:dyDescent="0.25">
      <c r="A1769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54"/>
        <v>46</v>
      </c>
      <c r="P1769">
        <f t="shared" si="55"/>
        <v>58.62</v>
      </c>
    </row>
    <row r="1770" spans="1:16" ht="45" hidden="1" x14ac:dyDescent="0.25">
      <c r="A1770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54"/>
        <v>4</v>
      </c>
      <c r="P1770">
        <f t="shared" si="55"/>
        <v>12.47</v>
      </c>
    </row>
    <row r="1771" spans="1:16" ht="45" hidden="1" x14ac:dyDescent="0.25">
      <c r="A1771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54"/>
        <v>3</v>
      </c>
      <c r="P1771">
        <f t="shared" si="55"/>
        <v>49.14</v>
      </c>
    </row>
    <row r="1772" spans="1:16" ht="60" hidden="1" x14ac:dyDescent="0.25">
      <c r="A1772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54"/>
        <v>57</v>
      </c>
      <c r="P1772">
        <f t="shared" si="55"/>
        <v>150.5</v>
      </c>
    </row>
    <row r="1773" spans="1:16" ht="60" hidden="1" x14ac:dyDescent="0.25">
      <c r="A1773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54"/>
        <v>21</v>
      </c>
      <c r="P1773">
        <f t="shared" si="55"/>
        <v>35.799999999999997</v>
      </c>
    </row>
    <row r="1774" spans="1:16" ht="45" hidden="1" x14ac:dyDescent="0.25">
      <c r="A1774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54"/>
        <v>16</v>
      </c>
      <c r="P1774">
        <f t="shared" si="55"/>
        <v>45.16</v>
      </c>
    </row>
    <row r="1775" spans="1:16" ht="60" hidden="1" x14ac:dyDescent="0.25">
      <c r="A1775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54"/>
        <v>6</v>
      </c>
      <c r="P1775">
        <f t="shared" si="55"/>
        <v>98.79</v>
      </c>
    </row>
    <row r="1776" spans="1:16" ht="60" hidden="1" x14ac:dyDescent="0.25">
      <c r="A1776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54"/>
        <v>46</v>
      </c>
      <c r="P1776">
        <f t="shared" si="55"/>
        <v>88.31</v>
      </c>
    </row>
    <row r="1777" spans="1:16" ht="45" hidden="1" x14ac:dyDescent="0.25">
      <c r="A177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54"/>
        <v>65</v>
      </c>
      <c r="P1777">
        <f t="shared" si="55"/>
        <v>170.63</v>
      </c>
    </row>
    <row r="1778" spans="1:16" ht="45" hidden="1" x14ac:dyDescent="0.25">
      <c r="A1778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54"/>
        <v>7</v>
      </c>
      <c r="P1778">
        <f t="shared" si="55"/>
        <v>83.75</v>
      </c>
    </row>
    <row r="1779" spans="1:16" ht="60" hidden="1" x14ac:dyDescent="0.25">
      <c r="A1779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54"/>
        <v>14</v>
      </c>
      <c r="P1779">
        <f t="shared" si="55"/>
        <v>65.099999999999994</v>
      </c>
    </row>
    <row r="1780" spans="1:16" ht="45" hidden="1" x14ac:dyDescent="0.25">
      <c r="A1780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54"/>
        <v>2</v>
      </c>
      <c r="P1780">
        <f t="shared" si="55"/>
        <v>66.33</v>
      </c>
    </row>
    <row r="1781" spans="1:16" ht="60" hidden="1" x14ac:dyDescent="0.25">
      <c r="A1781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54"/>
        <v>36</v>
      </c>
      <c r="P1781">
        <f t="shared" si="55"/>
        <v>104.89</v>
      </c>
    </row>
    <row r="1782" spans="1:16" ht="60" hidden="1" x14ac:dyDescent="0.25">
      <c r="A1782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54"/>
        <v>40</v>
      </c>
      <c r="P1782">
        <f t="shared" si="55"/>
        <v>78.44</v>
      </c>
    </row>
    <row r="1783" spans="1:16" ht="60" hidden="1" x14ac:dyDescent="0.25">
      <c r="A1783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54"/>
        <v>26</v>
      </c>
      <c r="P1783">
        <f t="shared" si="55"/>
        <v>59.04</v>
      </c>
    </row>
    <row r="1784" spans="1:16" ht="60" hidden="1" x14ac:dyDescent="0.25">
      <c r="A1784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54"/>
        <v>15</v>
      </c>
      <c r="P1784">
        <f t="shared" si="55"/>
        <v>71.34</v>
      </c>
    </row>
    <row r="1785" spans="1:16" ht="60" hidden="1" x14ac:dyDescent="0.25">
      <c r="A1785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54"/>
        <v>24</v>
      </c>
      <c r="P1785">
        <f t="shared" si="55"/>
        <v>51.23</v>
      </c>
    </row>
    <row r="1786" spans="1:16" ht="60" hidden="1" x14ac:dyDescent="0.25">
      <c r="A1786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54"/>
        <v>40</v>
      </c>
      <c r="P1786">
        <f t="shared" si="55"/>
        <v>60.24</v>
      </c>
    </row>
    <row r="1787" spans="1:16" ht="45" hidden="1" x14ac:dyDescent="0.25">
      <c r="A178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54"/>
        <v>20</v>
      </c>
      <c r="P1787">
        <f t="shared" si="55"/>
        <v>44.94</v>
      </c>
    </row>
    <row r="1788" spans="1:16" ht="60" hidden="1" x14ac:dyDescent="0.25">
      <c r="A1788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54"/>
        <v>48</v>
      </c>
      <c r="P1788">
        <f t="shared" si="55"/>
        <v>31.21</v>
      </c>
    </row>
    <row r="1789" spans="1:16" ht="45" hidden="1" x14ac:dyDescent="0.25">
      <c r="A1789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54"/>
        <v>15</v>
      </c>
      <c r="P1789">
        <f t="shared" si="55"/>
        <v>63.88</v>
      </c>
    </row>
    <row r="1790" spans="1:16" ht="45" hidden="1" x14ac:dyDescent="0.25">
      <c r="A1790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54"/>
        <v>1</v>
      </c>
      <c r="P1790">
        <f t="shared" si="55"/>
        <v>19</v>
      </c>
    </row>
    <row r="1791" spans="1:16" ht="45" hidden="1" x14ac:dyDescent="0.25">
      <c r="A1791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54"/>
        <v>1</v>
      </c>
      <c r="P1791">
        <f t="shared" si="55"/>
        <v>10</v>
      </c>
    </row>
    <row r="1792" spans="1:16" ht="45" hidden="1" x14ac:dyDescent="0.25">
      <c r="A1792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54"/>
        <v>5</v>
      </c>
      <c r="P1792">
        <f t="shared" si="55"/>
        <v>109.07</v>
      </c>
    </row>
    <row r="1793" spans="1:16" ht="45" hidden="1" x14ac:dyDescent="0.25">
      <c r="A1793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54"/>
        <v>4</v>
      </c>
      <c r="P1793">
        <f t="shared" si="55"/>
        <v>26.75</v>
      </c>
    </row>
    <row r="1794" spans="1:16" ht="45" hidden="1" x14ac:dyDescent="0.25">
      <c r="A1794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56">ROUND(E1794/D1794*100,0)</f>
        <v>61</v>
      </c>
      <c r="P1794">
        <f t="shared" si="55"/>
        <v>109.94</v>
      </c>
    </row>
    <row r="1795" spans="1:16" ht="45" hidden="1" x14ac:dyDescent="0.25">
      <c r="A1795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56"/>
        <v>1</v>
      </c>
      <c r="P1795">
        <f t="shared" ref="P1795:P1858" si="57">IFERROR(ROUND(E1795/L1795,2), 0)</f>
        <v>20</v>
      </c>
    </row>
    <row r="1796" spans="1:16" ht="60" hidden="1" x14ac:dyDescent="0.25">
      <c r="A1796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56"/>
        <v>11</v>
      </c>
      <c r="P1796">
        <f t="shared" si="57"/>
        <v>55.39</v>
      </c>
    </row>
    <row r="1797" spans="1:16" ht="45" hidden="1" x14ac:dyDescent="0.25">
      <c r="A179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56"/>
        <v>39</v>
      </c>
      <c r="P1797">
        <f t="shared" si="57"/>
        <v>133.9</v>
      </c>
    </row>
    <row r="1798" spans="1:16" ht="60" hidden="1" x14ac:dyDescent="0.25">
      <c r="A1798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56"/>
        <v>22</v>
      </c>
      <c r="P1798">
        <f t="shared" si="57"/>
        <v>48.72</v>
      </c>
    </row>
    <row r="1799" spans="1:16" ht="45" hidden="1" x14ac:dyDescent="0.25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56"/>
        <v>68</v>
      </c>
      <c r="P1799">
        <f t="shared" si="57"/>
        <v>48.25</v>
      </c>
    </row>
    <row r="1800" spans="1:16" ht="45" hidden="1" x14ac:dyDescent="0.25">
      <c r="A1800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56"/>
        <v>14</v>
      </c>
      <c r="P1800">
        <f t="shared" si="57"/>
        <v>58.97</v>
      </c>
    </row>
    <row r="1801" spans="1:16" ht="30" hidden="1" x14ac:dyDescent="0.25">
      <c r="A1801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56"/>
        <v>2</v>
      </c>
      <c r="P1801">
        <f t="shared" si="57"/>
        <v>11.64</v>
      </c>
    </row>
    <row r="1802" spans="1:16" ht="60" hidden="1" x14ac:dyDescent="0.25">
      <c r="A1802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56"/>
        <v>20</v>
      </c>
      <c r="P1802">
        <f t="shared" si="57"/>
        <v>83.72</v>
      </c>
    </row>
    <row r="1803" spans="1:16" ht="60" hidden="1" x14ac:dyDescent="0.25">
      <c r="A1803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56"/>
        <v>14</v>
      </c>
      <c r="P1803">
        <f t="shared" si="57"/>
        <v>63.65</v>
      </c>
    </row>
    <row r="1804" spans="1:16" ht="45" hidden="1" x14ac:dyDescent="0.25">
      <c r="A1804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56"/>
        <v>48</v>
      </c>
      <c r="P1804">
        <f t="shared" si="57"/>
        <v>94.28</v>
      </c>
    </row>
    <row r="1805" spans="1:16" ht="45" hidden="1" x14ac:dyDescent="0.25">
      <c r="A1805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56"/>
        <v>31</v>
      </c>
      <c r="P1805">
        <f t="shared" si="57"/>
        <v>71.87</v>
      </c>
    </row>
    <row r="1806" spans="1:16" ht="45" hidden="1" x14ac:dyDescent="0.25">
      <c r="A1806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56"/>
        <v>35</v>
      </c>
      <c r="P1806">
        <f t="shared" si="57"/>
        <v>104.85</v>
      </c>
    </row>
    <row r="1807" spans="1:16" ht="60" hidden="1" x14ac:dyDescent="0.25">
      <c r="A180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56"/>
        <v>36</v>
      </c>
      <c r="P1807">
        <f t="shared" si="57"/>
        <v>67.14</v>
      </c>
    </row>
    <row r="1808" spans="1:16" ht="60" hidden="1" x14ac:dyDescent="0.25">
      <c r="A1808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56"/>
        <v>3</v>
      </c>
      <c r="P1808">
        <f t="shared" si="57"/>
        <v>73.88</v>
      </c>
    </row>
    <row r="1809" spans="1:16" ht="30" hidden="1" x14ac:dyDescent="0.25">
      <c r="A1809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56"/>
        <v>11</v>
      </c>
      <c r="P1809">
        <f t="shared" si="57"/>
        <v>69.13</v>
      </c>
    </row>
    <row r="1810" spans="1:16" ht="60" hidden="1" x14ac:dyDescent="0.25">
      <c r="A1810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56"/>
        <v>41</v>
      </c>
      <c r="P1810">
        <f t="shared" si="57"/>
        <v>120.77</v>
      </c>
    </row>
    <row r="1811" spans="1:16" ht="45" hidden="1" x14ac:dyDescent="0.25">
      <c r="A1811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56"/>
        <v>11</v>
      </c>
      <c r="P1811">
        <f t="shared" si="57"/>
        <v>42.22</v>
      </c>
    </row>
    <row r="1812" spans="1:16" ht="45" hidden="1" x14ac:dyDescent="0.25">
      <c r="A1812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56"/>
        <v>3</v>
      </c>
      <c r="P1812">
        <f t="shared" si="57"/>
        <v>7.5</v>
      </c>
    </row>
    <row r="1813" spans="1:16" ht="45" hidden="1" x14ac:dyDescent="0.25">
      <c r="A1813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56"/>
        <v>0</v>
      </c>
      <c r="P1813">
        <f t="shared" si="57"/>
        <v>1.54</v>
      </c>
    </row>
    <row r="1814" spans="1:16" ht="60" hidden="1" x14ac:dyDescent="0.25">
      <c r="A1814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56"/>
        <v>13</v>
      </c>
      <c r="P1814">
        <f t="shared" si="57"/>
        <v>37.61</v>
      </c>
    </row>
    <row r="1815" spans="1:16" ht="45" hidden="1" x14ac:dyDescent="0.25">
      <c r="A1815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56"/>
        <v>0</v>
      </c>
      <c r="P1815">
        <f t="shared" si="57"/>
        <v>0</v>
      </c>
    </row>
    <row r="1816" spans="1:16" ht="45" hidden="1" x14ac:dyDescent="0.25">
      <c r="A1816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56"/>
        <v>49</v>
      </c>
      <c r="P1816">
        <f t="shared" si="57"/>
        <v>42.16</v>
      </c>
    </row>
    <row r="1817" spans="1:16" ht="60" hidden="1" x14ac:dyDescent="0.25">
      <c r="A181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56"/>
        <v>0</v>
      </c>
      <c r="P1817">
        <f t="shared" si="57"/>
        <v>0</v>
      </c>
    </row>
    <row r="1818" spans="1:16" ht="45" hidden="1" x14ac:dyDescent="0.25">
      <c r="A1818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56"/>
        <v>2</v>
      </c>
      <c r="P1818">
        <f t="shared" si="57"/>
        <v>84.83</v>
      </c>
    </row>
    <row r="1819" spans="1:16" ht="45" hidden="1" x14ac:dyDescent="0.25">
      <c r="A1819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56"/>
        <v>52</v>
      </c>
      <c r="P1819">
        <f t="shared" si="57"/>
        <v>94.19</v>
      </c>
    </row>
    <row r="1820" spans="1:16" ht="45" hidden="1" x14ac:dyDescent="0.25">
      <c r="A1820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56"/>
        <v>0</v>
      </c>
      <c r="P1820">
        <f t="shared" si="57"/>
        <v>0</v>
      </c>
    </row>
    <row r="1821" spans="1:16" ht="60" hidden="1" x14ac:dyDescent="0.25">
      <c r="A1821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56"/>
        <v>2</v>
      </c>
      <c r="P1821">
        <f t="shared" si="57"/>
        <v>6.25</v>
      </c>
    </row>
    <row r="1822" spans="1:16" ht="60" hidden="1" x14ac:dyDescent="0.25">
      <c r="A1822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56"/>
        <v>7</v>
      </c>
      <c r="P1822">
        <f t="shared" si="57"/>
        <v>213.38</v>
      </c>
    </row>
    <row r="1823" spans="1:16" ht="45" hidden="1" x14ac:dyDescent="0.25">
      <c r="A1823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56"/>
        <v>135</v>
      </c>
      <c r="P1823">
        <f t="shared" si="57"/>
        <v>59.16</v>
      </c>
    </row>
    <row r="1824" spans="1:16" ht="30" hidden="1" x14ac:dyDescent="0.25">
      <c r="A1824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56"/>
        <v>100</v>
      </c>
      <c r="P1824">
        <f t="shared" si="57"/>
        <v>27.27</v>
      </c>
    </row>
    <row r="1825" spans="1:16" ht="60" hidden="1" x14ac:dyDescent="0.25">
      <c r="A1825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56"/>
        <v>116</v>
      </c>
      <c r="P1825">
        <f t="shared" si="57"/>
        <v>24.58</v>
      </c>
    </row>
    <row r="1826" spans="1:16" hidden="1" x14ac:dyDescent="0.25">
      <c r="A1826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56"/>
        <v>100</v>
      </c>
      <c r="P1826">
        <f t="shared" si="57"/>
        <v>75.05</v>
      </c>
    </row>
    <row r="1827" spans="1:16" ht="60" hidden="1" x14ac:dyDescent="0.25">
      <c r="A182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56"/>
        <v>105</v>
      </c>
      <c r="P1827">
        <f t="shared" si="57"/>
        <v>42.02</v>
      </c>
    </row>
    <row r="1828" spans="1:16" ht="30" hidden="1" x14ac:dyDescent="0.25">
      <c r="A1828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56"/>
        <v>101</v>
      </c>
      <c r="P1828">
        <f t="shared" si="57"/>
        <v>53.16</v>
      </c>
    </row>
    <row r="1829" spans="1:16" ht="60" hidden="1" x14ac:dyDescent="0.25">
      <c r="A1829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56"/>
        <v>101</v>
      </c>
      <c r="P1829">
        <f t="shared" si="57"/>
        <v>83.89</v>
      </c>
    </row>
    <row r="1830" spans="1:16" ht="60" hidden="1" x14ac:dyDescent="0.25">
      <c r="A1830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56"/>
        <v>100</v>
      </c>
      <c r="P1830">
        <f t="shared" si="57"/>
        <v>417.33</v>
      </c>
    </row>
    <row r="1831" spans="1:16" ht="45" hidden="1" x14ac:dyDescent="0.25">
      <c r="A1831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56"/>
        <v>167</v>
      </c>
      <c r="P1831">
        <f t="shared" si="57"/>
        <v>75.77</v>
      </c>
    </row>
    <row r="1832" spans="1:16" ht="45" hidden="1" x14ac:dyDescent="0.25">
      <c r="A1832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56"/>
        <v>102</v>
      </c>
      <c r="P1832">
        <f t="shared" si="57"/>
        <v>67.39</v>
      </c>
    </row>
    <row r="1833" spans="1:16" ht="45" hidden="1" x14ac:dyDescent="0.25">
      <c r="A1833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56"/>
        <v>103</v>
      </c>
      <c r="P1833">
        <f t="shared" si="57"/>
        <v>73.569999999999993</v>
      </c>
    </row>
    <row r="1834" spans="1:16" ht="60" hidden="1" x14ac:dyDescent="0.25">
      <c r="A1834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56"/>
        <v>143</v>
      </c>
      <c r="P1834">
        <f t="shared" si="57"/>
        <v>25</v>
      </c>
    </row>
    <row r="1835" spans="1:16" ht="60" hidden="1" x14ac:dyDescent="0.25">
      <c r="A1835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56"/>
        <v>263</v>
      </c>
      <c r="P1835">
        <f t="shared" si="57"/>
        <v>42</v>
      </c>
    </row>
    <row r="1836" spans="1:16" ht="30" hidden="1" x14ac:dyDescent="0.25">
      <c r="A1836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56"/>
        <v>118</v>
      </c>
      <c r="P1836">
        <f t="shared" si="57"/>
        <v>131.16999999999999</v>
      </c>
    </row>
    <row r="1837" spans="1:16" ht="75" hidden="1" x14ac:dyDescent="0.25">
      <c r="A183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56"/>
        <v>104</v>
      </c>
      <c r="P1837">
        <f t="shared" si="57"/>
        <v>47.27</v>
      </c>
    </row>
    <row r="1838" spans="1:16" ht="30" hidden="1" x14ac:dyDescent="0.25">
      <c r="A1838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56"/>
        <v>200</v>
      </c>
      <c r="P1838">
        <f t="shared" si="57"/>
        <v>182.13</v>
      </c>
    </row>
    <row r="1839" spans="1:16" ht="60" hidden="1" x14ac:dyDescent="0.25">
      <c r="A1839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56"/>
        <v>307</v>
      </c>
      <c r="P1839">
        <f t="shared" si="57"/>
        <v>61.37</v>
      </c>
    </row>
    <row r="1840" spans="1:16" ht="60" hidden="1" x14ac:dyDescent="0.25">
      <c r="A1840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56"/>
        <v>100</v>
      </c>
      <c r="P1840">
        <f t="shared" si="57"/>
        <v>35.770000000000003</v>
      </c>
    </row>
    <row r="1841" spans="1:16" ht="45" hidden="1" x14ac:dyDescent="0.25">
      <c r="A1841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56"/>
        <v>205</v>
      </c>
      <c r="P1841">
        <f t="shared" si="57"/>
        <v>45.62</v>
      </c>
    </row>
    <row r="1842" spans="1:16" ht="60" hidden="1" x14ac:dyDescent="0.25">
      <c r="A1842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56"/>
        <v>109</v>
      </c>
      <c r="P1842">
        <f t="shared" si="57"/>
        <v>75.38</v>
      </c>
    </row>
    <row r="1843" spans="1:16" ht="30" hidden="1" x14ac:dyDescent="0.25">
      <c r="A1843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56"/>
        <v>102</v>
      </c>
      <c r="P1843">
        <f t="shared" si="57"/>
        <v>50.88</v>
      </c>
    </row>
    <row r="1844" spans="1:16" ht="45" hidden="1" x14ac:dyDescent="0.25">
      <c r="A1844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56"/>
        <v>125</v>
      </c>
      <c r="P1844">
        <f t="shared" si="57"/>
        <v>119.29</v>
      </c>
    </row>
    <row r="1845" spans="1:16" ht="60" hidden="1" x14ac:dyDescent="0.25">
      <c r="A1845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56"/>
        <v>124</v>
      </c>
      <c r="P1845">
        <f t="shared" si="57"/>
        <v>92.54</v>
      </c>
    </row>
    <row r="1846" spans="1:16" ht="60" hidden="1" x14ac:dyDescent="0.25">
      <c r="A1846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56"/>
        <v>101</v>
      </c>
      <c r="P1846">
        <f t="shared" si="57"/>
        <v>76.05</v>
      </c>
    </row>
    <row r="1847" spans="1:16" ht="90" hidden="1" x14ac:dyDescent="0.25">
      <c r="A184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56"/>
        <v>100</v>
      </c>
      <c r="P1847">
        <f t="shared" si="57"/>
        <v>52.63</v>
      </c>
    </row>
    <row r="1848" spans="1:16" ht="60" hidden="1" x14ac:dyDescent="0.25">
      <c r="A1848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56"/>
        <v>138</v>
      </c>
      <c r="P1848">
        <f t="shared" si="57"/>
        <v>98.99</v>
      </c>
    </row>
    <row r="1849" spans="1:16" ht="60" hidden="1" x14ac:dyDescent="0.25">
      <c r="A1849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56"/>
        <v>121</v>
      </c>
      <c r="P1849">
        <f t="shared" si="57"/>
        <v>79.53</v>
      </c>
    </row>
    <row r="1850" spans="1:16" ht="45" hidden="1" x14ac:dyDescent="0.25">
      <c r="A1850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56"/>
        <v>107</v>
      </c>
      <c r="P1850">
        <f t="shared" si="57"/>
        <v>134.21</v>
      </c>
    </row>
    <row r="1851" spans="1:16" ht="45" hidden="1" x14ac:dyDescent="0.25">
      <c r="A1851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56"/>
        <v>100</v>
      </c>
      <c r="P1851">
        <f t="shared" si="57"/>
        <v>37.630000000000003</v>
      </c>
    </row>
    <row r="1852" spans="1:16" ht="60" hidden="1" x14ac:dyDescent="0.25">
      <c r="A1852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56"/>
        <v>102</v>
      </c>
      <c r="P1852">
        <f t="shared" si="57"/>
        <v>51.04</v>
      </c>
    </row>
    <row r="1853" spans="1:16" ht="60" hidden="1" x14ac:dyDescent="0.25">
      <c r="A1853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56"/>
        <v>100</v>
      </c>
      <c r="P1853">
        <f t="shared" si="57"/>
        <v>50.04</v>
      </c>
    </row>
    <row r="1854" spans="1:16" ht="60" hidden="1" x14ac:dyDescent="0.25">
      <c r="A1854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56"/>
        <v>117</v>
      </c>
      <c r="P1854">
        <f t="shared" si="57"/>
        <v>133.93</v>
      </c>
    </row>
    <row r="1855" spans="1:16" ht="60" hidden="1" x14ac:dyDescent="0.25">
      <c r="A1855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56"/>
        <v>102</v>
      </c>
      <c r="P1855">
        <f t="shared" si="57"/>
        <v>58.21</v>
      </c>
    </row>
    <row r="1856" spans="1:16" ht="45" hidden="1" x14ac:dyDescent="0.25">
      <c r="A1856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56"/>
        <v>102</v>
      </c>
      <c r="P1856">
        <f t="shared" si="57"/>
        <v>88.04</v>
      </c>
    </row>
    <row r="1857" spans="1:16" ht="45" hidden="1" x14ac:dyDescent="0.25">
      <c r="A185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56"/>
        <v>154</v>
      </c>
      <c r="P1857">
        <f t="shared" si="57"/>
        <v>70.58</v>
      </c>
    </row>
    <row r="1858" spans="1:16" ht="60" hidden="1" x14ac:dyDescent="0.25">
      <c r="A1858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58">ROUND(E1858/D1858*100,0)</f>
        <v>101</v>
      </c>
      <c r="P1858">
        <f t="shared" si="57"/>
        <v>53.29</v>
      </c>
    </row>
    <row r="1859" spans="1:16" ht="45" hidden="1" x14ac:dyDescent="0.25">
      <c r="A1859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58"/>
        <v>100</v>
      </c>
      <c r="P1859">
        <f t="shared" ref="P1859:P1922" si="59">IFERROR(ROUND(E1859/L1859,2), 0)</f>
        <v>136.36000000000001</v>
      </c>
    </row>
    <row r="1860" spans="1:16" ht="60" hidden="1" x14ac:dyDescent="0.25">
      <c r="A1860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58"/>
        <v>109</v>
      </c>
      <c r="P1860">
        <f t="shared" si="59"/>
        <v>40.549999999999997</v>
      </c>
    </row>
    <row r="1861" spans="1:16" ht="30" hidden="1" x14ac:dyDescent="0.25">
      <c r="A1861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58"/>
        <v>132</v>
      </c>
      <c r="P1861">
        <f t="shared" si="59"/>
        <v>70.63</v>
      </c>
    </row>
    <row r="1862" spans="1:16" ht="45" hidden="1" x14ac:dyDescent="0.25">
      <c r="A1862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58"/>
        <v>133</v>
      </c>
      <c r="P1862">
        <f t="shared" si="59"/>
        <v>52.68</v>
      </c>
    </row>
    <row r="1863" spans="1:16" ht="60" hidden="1" x14ac:dyDescent="0.25">
      <c r="A1863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58"/>
        <v>0</v>
      </c>
      <c r="P1863">
        <f t="shared" si="59"/>
        <v>0</v>
      </c>
    </row>
    <row r="1864" spans="1:16" ht="45" hidden="1" x14ac:dyDescent="0.25">
      <c r="A1864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58"/>
        <v>8</v>
      </c>
      <c r="P1864">
        <f t="shared" si="59"/>
        <v>90.94</v>
      </c>
    </row>
    <row r="1865" spans="1:16" ht="45" hidden="1" x14ac:dyDescent="0.25">
      <c r="A1865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58"/>
        <v>0</v>
      </c>
      <c r="P1865">
        <f t="shared" si="59"/>
        <v>5</v>
      </c>
    </row>
    <row r="1866" spans="1:16" ht="60" hidden="1" x14ac:dyDescent="0.25">
      <c r="A1866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58"/>
        <v>43</v>
      </c>
      <c r="P1866">
        <f t="shared" si="59"/>
        <v>58.08</v>
      </c>
    </row>
    <row r="1867" spans="1:16" ht="60" hidden="1" x14ac:dyDescent="0.25">
      <c r="A186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58"/>
        <v>0</v>
      </c>
      <c r="P1867">
        <f t="shared" si="59"/>
        <v>2</v>
      </c>
    </row>
    <row r="1868" spans="1:16" ht="60" hidden="1" x14ac:dyDescent="0.25">
      <c r="A1868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58"/>
        <v>1</v>
      </c>
      <c r="P1868">
        <f t="shared" si="59"/>
        <v>62.5</v>
      </c>
    </row>
    <row r="1869" spans="1:16" ht="60" hidden="1" x14ac:dyDescent="0.25">
      <c r="A1869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58"/>
        <v>0</v>
      </c>
      <c r="P1869">
        <f t="shared" si="59"/>
        <v>10</v>
      </c>
    </row>
    <row r="1870" spans="1:16" ht="60" hidden="1" x14ac:dyDescent="0.25">
      <c r="A1870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58"/>
        <v>5</v>
      </c>
      <c r="P1870">
        <f t="shared" si="59"/>
        <v>71.59</v>
      </c>
    </row>
    <row r="1871" spans="1:16" ht="60" hidden="1" x14ac:dyDescent="0.25">
      <c r="A1871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58"/>
        <v>0</v>
      </c>
      <c r="P1871">
        <f t="shared" si="59"/>
        <v>0</v>
      </c>
    </row>
    <row r="1872" spans="1:16" ht="45" hidden="1" x14ac:dyDescent="0.25">
      <c r="A1872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58"/>
        <v>10</v>
      </c>
      <c r="P1872">
        <f t="shared" si="59"/>
        <v>32.82</v>
      </c>
    </row>
    <row r="1873" spans="1:16" ht="60" hidden="1" x14ac:dyDescent="0.25">
      <c r="A1873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58"/>
        <v>72</v>
      </c>
      <c r="P1873">
        <f t="shared" si="59"/>
        <v>49.12</v>
      </c>
    </row>
    <row r="1874" spans="1:16" ht="60" hidden="1" x14ac:dyDescent="0.25">
      <c r="A1874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58"/>
        <v>1</v>
      </c>
      <c r="P1874">
        <f t="shared" si="59"/>
        <v>16.309999999999999</v>
      </c>
    </row>
    <row r="1875" spans="1:16" ht="60" hidden="1" x14ac:dyDescent="0.25">
      <c r="A1875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58"/>
        <v>0</v>
      </c>
      <c r="P1875">
        <f t="shared" si="59"/>
        <v>18</v>
      </c>
    </row>
    <row r="1876" spans="1:16" ht="60" hidden="1" x14ac:dyDescent="0.25">
      <c r="A1876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58"/>
        <v>0</v>
      </c>
      <c r="P1876">
        <f t="shared" si="59"/>
        <v>13</v>
      </c>
    </row>
    <row r="1877" spans="1:16" ht="45" hidden="1" x14ac:dyDescent="0.25">
      <c r="A187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58"/>
        <v>1</v>
      </c>
      <c r="P1877">
        <f t="shared" si="59"/>
        <v>17</v>
      </c>
    </row>
    <row r="1878" spans="1:16" ht="45" hidden="1" x14ac:dyDescent="0.25">
      <c r="A1878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58"/>
        <v>0</v>
      </c>
      <c r="P1878">
        <f t="shared" si="59"/>
        <v>0</v>
      </c>
    </row>
    <row r="1879" spans="1:16" ht="45" hidden="1" x14ac:dyDescent="0.25">
      <c r="A1879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58"/>
        <v>0</v>
      </c>
      <c r="P1879">
        <f t="shared" si="59"/>
        <v>0</v>
      </c>
    </row>
    <row r="1880" spans="1:16" ht="60" hidden="1" x14ac:dyDescent="0.25">
      <c r="A1880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58"/>
        <v>0</v>
      </c>
      <c r="P1880">
        <f t="shared" si="59"/>
        <v>0</v>
      </c>
    </row>
    <row r="1881" spans="1:16" ht="60" hidden="1" x14ac:dyDescent="0.25">
      <c r="A1881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58"/>
        <v>0</v>
      </c>
      <c r="P1881">
        <f t="shared" si="59"/>
        <v>3</v>
      </c>
    </row>
    <row r="1882" spans="1:16" ht="30" hidden="1" x14ac:dyDescent="0.25">
      <c r="A1882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58"/>
        <v>20</v>
      </c>
      <c r="P1882">
        <f t="shared" si="59"/>
        <v>41.83</v>
      </c>
    </row>
    <row r="1883" spans="1:16" ht="45" hidden="1" x14ac:dyDescent="0.25">
      <c r="A1883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58"/>
        <v>173</v>
      </c>
      <c r="P1883">
        <f t="shared" si="59"/>
        <v>49.34</v>
      </c>
    </row>
    <row r="1884" spans="1:16" ht="60" hidden="1" x14ac:dyDescent="0.25">
      <c r="A1884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58"/>
        <v>101</v>
      </c>
      <c r="P1884">
        <f t="shared" si="59"/>
        <v>41.73</v>
      </c>
    </row>
    <row r="1885" spans="1:16" ht="45" hidden="1" x14ac:dyDescent="0.25">
      <c r="A1885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58"/>
        <v>105</v>
      </c>
      <c r="P1885">
        <f t="shared" si="59"/>
        <v>32.72</v>
      </c>
    </row>
    <row r="1886" spans="1:16" ht="60" hidden="1" x14ac:dyDescent="0.25">
      <c r="A1886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58"/>
        <v>135</v>
      </c>
      <c r="P1886">
        <f t="shared" si="59"/>
        <v>51.96</v>
      </c>
    </row>
    <row r="1887" spans="1:16" ht="45" hidden="1" x14ac:dyDescent="0.25">
      <c r="A188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58"/>
        <v>116</v>
      </c>
      <c r="P1887">
        <f t="shared" si="59"/>
        <v>50.69</v>
      </c>
    </row>
    <row r="1888" spans="1:16" ht="45" hidden="1" x14ac:dyDescent="0.25">
      <c r="A1888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58"/>
        <v>102</v>
      </c>
      <c r="P1888">
        <f t="shared" si="59"/>
        <v>42.24</v>
      </c>
    </row>
    <row r="1889" spans="1:16" ht="60" hidden="1" x14ac:dyDescent="0.25">
      <c r="A1889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58"/>
        <v>111</v>
      </c>
      <c r="P1889">
        <f t="shared" si="59"/>
        <v>416.88</v>
      </c>
    </row>
    <row r="1890" spans="1:16" ht="60" hidden="1" x14ac:dyDescent="0.25">
      <c r="A1890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58"/>
        <v>166</v>
      </c>
      <c r="P1890">
        <f t="shared" si="59"/>
        <v>46.65</v>
      </c>
    </row>
    <row r="1891" spans="1:16" ht="60" hidden="1" x14ac:dyDescent="0.25">
      <c r="A1891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58"/>
        <v>107</v>
      </c>
      <c r="P1891">
        <f t="shared" si="59"/>
        <v>48.45</v>
      </c>
    </row>
    <row r="1892" spans="1:16" ht="45" hidden="1" x14ac:dyDescent="0.25">
      <c r="A1892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58"/>
        <v>145</v>
      </c>
      <c r="P1892">
        <f t="shared" si="59"/>
        <v>70.53</v>
      </c>
    </row>
    <row r="1893" spans="1:16" ht="60" hidden="1" x14ac:dyDescent="0.25">
      <c r="A1893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58"/>
        <v>106</v>
      </c>
      <c r="P1893">
        <f t="shared" si="59"/>
        <v>87.96</v>
      </c>
    </row>
    <row r="1894" spans="1:16" ht="45" hidden="1" x14ac:dyDescent="0.25">
      <c r="A1894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58"/>
        <v>137</v>
      </c>
      <c r="P1894">
        <f t="shared" si="59"/>
        <v>26.27</v>
      </c>
    </row>
    <row r="1895" spans="1:16" ht="45" hidden="1" x14ac:dyDescent="0.25">
      <c r="A1895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58"/>
        <v>104</v>
      </c>
      <c r="P1895">
        <f t="shared" si="59"/>
        <v>57.78</v>
      </c>
    </row>
    <row r="1896" spans="1:16" ht="30" hidden="1" x14ac:dyDescent="0.25">
      <c r="A1896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58"/>
        <v>115</v>
      </c>
      <c r="P1896">
        <f t="shared" si="59"/>
        <v>57.25</v>
      </c>
    </row>
    <row r="1897" spans="1:16" ht="60" hidden="1" x14ac:dyDescent="0.25">
      <c r="A189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58"/>
        <v>102</v>
      </c>
      <c r="P1897">
        <f t="shared" si="59"/>
        <v>196.34</v>
      </c>
    </row>
    <row r="1898" spans="1:16" ht="45" hidden="1" x14ac:dyDescent="0.25">
      <c r="A1898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58"/>
        <v>124</v>
      </c>
      <c r="P1898">
        <f t="shared" si="59"/>
        <v>43</v>
      </c>
    </row>
    <row r="1899" spans="1:16" ht="60" hidden="1" x14ac:dyDescent="0.25">
      <c r="A1899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58"/>
        <v>102</v>
      </c>
      <c r="P1899">
        <f t="shared" si="59"/>
        <v>35.549999999999997</v>
      </c>
    </row>
    <row r="1900" spans="1:16" ht="45" hidden="1" x14ac:dyDescent="0.25">
      <c r="A1900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58"/>
        <v>145</v>
      </c>
      <c r="P1900">
        <f t="shared" si="59"/>
        <v>68.81</v>
      </c>
    </row>
    <row r="1901" spans="1:16" ht="60" hidden="1" x14ac:dyDescent="0.25">
      <c r="A1901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58"/>
        <v>133</v>
      </c>
      <c r="P1901">
        <f t="shared" si="59"/>
        <v>28.57</v>
      </c>
    </row>
    <row r="1902" spans="1:16" ht="60" hidden="1" x14ac:dyDescent="0.25">
      <c r="A1902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58"/>
        <v>109</v>
      </c>
      <c r="P1902">
        <f t="shared" si="59"/>
        <v>50.63</v>
      </c>
    </row>
    <row r="1903" spans="1:16" ht="60" hidden="1" x14ac:dyDescent="0.25">
      <c r="A1903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58"/>
        <v>3</v>
      </c>
      <c r="P1903">
        <f t="shared" si="59"/>
        <v>106.8</v>
      </c>
    </row>
    <row r="1904" spans="1:16" ht="60" hidden="1" x14ac:dyDescent="0.25">
      <c r="A1904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58"/>
        <v>1</v>
      </c>
      <c r="P1904">
        <f t="shared" si="59"/>
        <v>4</v>
      </c>
    </row>
    <row r="1905" spans="1:16" ht="60" hidden="1" x14ac:dyDescent="0.25">
      <c r="A1905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58"/>
        <v>47</v>
      </c>
      <c r="P1905">
        <f t="shared" si="59"/>
        <v>34.1</v>
      </c>
    </row>
    <row r="1906" spans="1:16" ht="45" hidden="1" x14ac:dyDescent="0.25">
      <c r="A1906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58"/>
        <v>0</v>
      </c>
      <c r="P1906">
        <f t="shared" si="59"/>
        <v>25</v>
      </c>
    </row>
    <row r="1907" spans="1:16" ht="60" hidden="1" x14ac:dyDescent="0.25">
      <c r="A190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58"/>
        <v>0</v>
      </c>
      <c r="P1907">
        <f t="shared" si="59"/>
        <v>10.5</v>
      </c>
    </row>
    <row r="1908" spans="1:16" ht="45" hidden="1" x14ac:dyDescent="0.25">
      <c r="A1908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58"/>
        <v>43</v>
      </c>
      <c r="P1908">
        <f t="shared" si="59"/>
        <v>215.96</v>
      </c>
    </row>
    <row r="1909" spans="1:16" ht="45" hidden="1" x14ac:dyDescent="0.25">
      <c r="A1909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58"/>
        <v>0</v>
      </c>
      <c r="P1909">
        <f t="shared" si="59"/>
        <v>21.25</v>
      </c>
    </row>
    <row r="1910" spans="1:16" ht="60" hidden="1" x14ac:dyDescent="0.25">
      <c r="A1910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58"/>
        <v>2</v>
      </c>
      <c r="P1910">
        <f t="shared" si="59"/>
        <v>108.25</v>
      </c>
    </row>
    <row r="1911" spans="1:16" ht="60" hidden="1" x14ac:dyDescent="0.25">
      <c r="A1911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58"/>
        <v>14</v>
      </c>
      <c r="P1911">
        <f t="shared" si="59"/>
        <v>129.97</v>
      </c>
    </row>
    <row r="1912" spans="1:16" ht="45" hidden="1" x14ac:dyDescent="0.25">
      <c r="A1912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58"/>
        <v>39</v>
      </c>
      <c r="P1912">
        <f t="shared" si="59"/>
        <v>117.49</v>
      </c>
    </row>
    <row r="1913" spans="1:16" ht="60" hidden="1" x14ac:dyDescent="0.25">
      <c r="A1913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58"/>
        <v>0</v>
      </c>
      <c r="P1913">
        <f t="shared" si="59"/>
        <v>10</v>
      </c>
    </row>
    <row r="1914" spans="1:16" ht="45" hidden="1" x14ac:dyDescent="0.25">
      <c r="A1914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58"/>
        <v>59</v>
      </c>
      <c r="P1914">
        <f t="shared" si="59"/>
        <v>70.599999999999994</v>
      </c>
    </row>
    <row r="1915" spans="1:16" ht="30" hidden="1" x14ac:dyDescent="0.25">
      <c r="A1915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58"/>
        <v>1</v>
      </c>
      <c r="P1915">
        <f t="shared" si="59"/>
        <v>24.5</v>
      </c>
    </row>
    <row r="1916" spans="1:16" ht="60" hidden="1" x14ac:dyDescent="0.25">
      <c r="A1916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58"/>
        <v>9</v>
      </c>
      <c r="P1916">
        <f t="shared" si="59"/>
        <v>30</v>
      </c>
    </row>
    <row r="1917" spans="1:16" ht="60" hidden="1" x14ac:dyDescent="0.25">
      <c r="A191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58"/>
        <v>2</v>
      </c>
      <c r="P1917">
        <f t="shared" si="59"/>
        <v>2</v>
      </c>
    </row>
    <row r="1918" spans="1:16" ht="30" hidden="1" x14ac:dyDescent="0.25">
      <c r="A1918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58"/>
        <v>1</v>
      </c>
      <c r="P1918">
        <f t="shared" si="59"/>
        <v>17</v>
      </c>
    </row>
    <row r="1919" spans="1:16" ht="30" hidden="1" x14ac:dyDescent="0.25">
      <c r="A1919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58"/>
        <v>53</v>
      </c>
      <c r="P1919">
        <f t="shared" si="59"/>
        <v>2928.93</v>
      </c>
    </row>
    <row r="1920" spans="1:16" ht="45" hidden="1" x14ac:dyDescent="0.25">
      <c r="A1920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58"/>
        <v>1</v>
      </c>
      <c r="P1920">
        <f t="shared" si="59"/>
        <v>28.89</v>
      </c>
    </row>
    <row r="1921" spans="1:16" ht="60" hidden="1" x14ac:dyDescent="0.25">
      <c r="A1921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58"/>
        <v>47</v>
      </c>
      <c r="P1921">
        <f t="shared" si="59"/>
        <v>29.63</v>
      </c>
    </row>
    <row r="1922" spans="1:16" ht="45" hidden="1" x14ac:dyDescent="0.25">
      <c r="A1922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60">ROUND(E1922/D1922*100,0)</f>
        <v>43</v>
      </c>
      <c r="P1922">
        <f t="shared" si="59"/>
        <v>40.98</v>
      </c>
    </row>
    <row r="1923" spans="1:16" ht="30" hidden="1" x14ac:dyDescent="0.25">
      <c r="A1923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60"/>
        <v>137</v>
      </c>
      <c r="P1923">
        <f t="shared" ref="P1923:P1986" si="61">IFERROR(ROUND(E1923/L1923,2), 0)</f>
        <v>54</v>
      </c>
    </row>
    <row r="1924" spans="1:16" ht="45" hidden="1" x14ac:dyDescent="0.25">
      <c r="A1924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60"/>
        <v>116</v>
      </c>
      <c r="P1924">
        <f t="shared" si="61"/>
        <v>36.11</v>
      </c>
    </row>
    <row r="1925" spans="1:16" ht="45" hidden="1" x14ac:dyDescent="0.25">
      <c r="A1925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60"/>
        <v>241</v>
      </c>
      <c r="P1925">
        <f t="shared" si="61"/>
        <v>23.15</v>
      </c>
    </row>
    <row r="1926" spans="1:16" ht="75" hidden="1" x14ac:dyDescent="0.25">
      <c r="A1926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60"/>
        <v>114</v>
      </c>
      <c r="P1926">
        <f t="shared" si="61"/>
        <v>104</v>
      </c>
    </row>
    <row r="1927" spans="1:16" ht="45" hidden="1" x14ac:dyDescent="0.25">
      <c r="A192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60"/>
        <v>110</v>
      </c>
      <c r="P1927">
        <f t="shared" si="61"/>
        <v>31.83</v>
      </c>
    </row>
    <row r="1928" spans="1:16" ht="60" hidden="1" x14ac:dyDescent="0.25">
      <c r="A1928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60"/>
        <v>195</v>
      </c>
      <c r="P1928">
        <f t="shared" si="61"/>
        <v>27.39</v>
      </c>
    </row>
    <row r="1929" spans="1:16" hidden="1" x14ac:dyDescent="0.25">
      <c r="A1929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60"/>
        <v>103</v>
      </c>
      <c r="P1929">
        <f t="shared" si="61"/>
        <v>56.36</v>
      </c>
    </row>
    <row r="1930" spans="1:16" ht="30" hidden="1" x14ac:dyDescent="0.25">
      <c r="A1930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60"/>
        <v>103</v>
      </c>
      <c r="P1930">
        <f t="shared" si="61"/>
        <v>77.349999999999994</v>
      </c>
    </row>
    <row r="1931" spans="1:16" ht="45" hidden="1" x14ac:dyDescent="0.25">
      <c r="A1931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60"/>
        <v>100</v>
      </c>
      <c r="P1931">
        <f t="shared" si="61"/>
        <v>42.8</v>
      </c>
    </row>
    <row r="1932" spans="1:16" ht="30" hidden="1" x14ac:dyDescent="0.25">
      <c r="A1932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60"/>
        <v>127</v>
      </c>
      <c r="P1932">
        <f t="shared" si="61"/>
        <v>48.85</v>
      </c>
    </row>
    <row r="1933" spans="1:16" ht="45" hidden="1" x14ac:dyDescent="0.25">
      <c r="A1933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60"/>
        <v>121</v>
      </c>
      <c r="P1933">
        <f t="shared" si="61"/>
        <v>48.24</v>
      </c>
    </row>
    <row r="1934" spans="1:16" ht="60" hidden="1" x14ac:dyDescent="0.25">
      <c r="A1934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60"/>
        <v>107</v>
      </c>
      <c r="P1934">
        <f t="shared" si="61"/>
        <v>70.209999999999994</v>
      </c>
    </row>
    <row r="1935" spans="1:16" ht="60" hidden="1" x14ac:dyDescent="0.25">
      <c r="A1935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60"/>
        <v>172</v>
      </c>
      <c r="P1935">
        <f t="shared" si="61"/>
        <v>94.05</v>
      </c>
    </row>
    <row r="1936" spans="1:16" ht="60" hidden="1" x14ac:dyDescent="0.25">
      <c r="A1936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60"/>
        <v>124</v>
      </c>
      <c r="P1936">
        <f t="shared" si="61"/>
        <v>80.27</v>
      </c>
    </row>
    <row r="1937" spans="1:16" ht="60" hidden="1" x14ac:dyDescent="0.25">
      <c r="A193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60"/>
        <v>108</v>
      </c>
      <c r="P1937">
        <f t="shared" si="61"/>
        <v>54.2</v>
      </c>
    </row>
    <row r="1938" spans="1:16" ht="60" hidden="1" x14ac:dyDescent="0.25">
      <c r="A1938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60"/>
        <v>117</v>
      </c>
      <c r="P1938">
        <f t="shared" si="61"/>
        <v>60.27</v>
      </c>
    </row>
    <row r="1939" spans="1:16" ht="45" hidden="1" x14ac:dyDescent="0.25">
      <c r="A1939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60"/>
        <v>187</v>
      </c>
      <c r="P1939">
        <f t="shared" si="61"/>
        <v>38.74</v>
      </c>
    </row>
    <row r="1940" spans="1:16" ht="60" hidden="1" x14ac:dyDescent="0.25">
      <c r="A1940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60"/>
        <v>116</v>
      </c>
      <c r="P1940">
        <f t="shared" si="61"/>
        <v>152.54</v>
      </c>
    </row>
    <row r="1941" spans="1:16" ht="60" hidden="1" x14ac:dyDescent="0.25">
      <c r="A1941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60"/>
        <v>111</v>
      </c>
      <c r="P1941">
        <f t="shared" si="61"/>
        <v>115.31</v>
      </c>
    </row>
    <row r="1942" spans="1:16" ht="45" hidden="1" x14ac:dyDescent="0.25">
      <c r="A1942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60"/>
        <v>171</v>
      </c>
      <c r="P1942">
        <f t="shared" si="61"/>
        <v>35.840000000000003</v>
      </c>
    </row>
    <row r="1943" spans="1:16" ht="60" hidden="1" x14ac:dyDescent="0.25">
      <c r="A1943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60"/>
        <v>126</v>
      </c>
      <c r="P1943">
        <f t="shared" si="61"/>
        <v>64.569999999999993</v>
      </c>
    </row>
    <row r="1944" spans="1:16" ht="60" hidden="1" x14ac:dyDescent="0.25">
      <c r="A1944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60"/>
        <v>138</v>
      </c>
      <c r="P1944">
        <f t="shared" si="61"/>
        <v>87.44</v>
      </c>
    </row>
    <row r="1945" spans="1:16" ht="45" hidden="1" x14ac:dyDescent="0.25">
      <c r="A1945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60"/>
        <v>1705</v>
      </c>
      <c r="P1945">
        <f t="shared" si="61"/>
        <v>68.819999999999993</v>
      </c>
    </row>
    <row r="1946" spans="1:16" ht="60" hidden="1" x14ac:dyDescent="0.25">
      <c r="A1946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60"/>
        <v>788</v>
      </c>
      <c r="P1946">
        <f t="shared" si="61"/>
        <v>176.2</v>
      </c>
    </row>
    <row r="1947" spans="1:16" ht="45" hidden="1" x14ac:dyDescent="0.25">
      <c r="A194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60"/>
        <v>348</v>
      </c>
      <c r="P1947">
        <f t="shared" si="61"/>
        <v>511.79</v>
      </c>
    </row>
    <row r="1948" spans="1:16" ht="60" hidden="1" x14ac:dyDescent="0.25">
      <c r="A1948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60"/>
        <v>150</v>
      </c>
      <c r="P1948">
        <f t="shared" si="61"/>
        <v>160.44</v>
      </c>
    </row>
    <row r="1949" spans="1:16" ht="60" hidden="1" x14ac:dyDescent="0.25">
      <c r="A1949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60"/>
        <v>101</v>
      </c>
      <c r="P1949">
        <f t="shared" si="61"/>
        <v>35</v>
      </c>
    </row>
    <row r="1950" spans="1:16" ht="30" hidden="1" x14ac:dyDescent="0.25">
      <c r="A1950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60"/>
        <v>800</v>
      </c>
      <c r="P1950">
        <f t="shared" si="61"/>
        <v>188.51</v>
      </c>
    </row>
    <row r="1951" spans="1:16" ht="45" hidden="1" x14ac:dyDescent="0.25">
      <c r="A1951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60"/>
        <v>106</v>
      </c>
      <c r="P1951">
        <f t="shared" si="61"/>
        <v>56.2</v>
      </c>
    </row>
    <row r="1952" spans="1:16" ht="45" hidden="1" x14ac:dyDescent="0.25">
      <c r="A1952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60"/>
        <v>201</v>
      </c>
      <c r="P1952">
        <f t="shared" si="61"/>
        <v>51.31</v>
      </c>
    </row>
    <row r="1953" spans="1:16" ht="60" hidden="1" x14ac:dyDescent="0.25">
      <c r="A1953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60"/>
        <v>212</v>
      </c>
      <c r="P1953">
        <f t="shared" si="61"/>
        <v>127.36</v>
      </c>
    </row>
    <row r="1954" spans="1:16" ht="60" hidden="1" x14ac:dyDescent="0.25">
      <c r="A1954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60"/>
        <v>198</v>
      </c>
      <c r="P1954">
        <f t="shared" si="61"/>
        <v>101.86</v>
      </c>
    </row>
    <row r="1955" spans="1:16" ht="45" hidden="1" x14ac:dyDescent="0.25">
      <c r="A1955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60"/>
        <v>226</v>
      </c>
      <c r="P1955">
        <f t="shared" si="61"/>
        <v>230.56</v>
      </c>
    </row>
    <row r="1956" spans="1:16" ht="30" hidden="1" x14ac:dyDescent="0.25">
      <c r="A1956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60"/>
        <v>699</v>
      </c>
      <c r="P1956">
        <f t="shared" si="61"/>
        <v>842.11</v>
      </c>
    </row>
    <row r="1957" spans="1:16" ht="60" hidden="1" x14ac:dyDescent="0.25">
      <c r="A195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60"/>
        <v>399</v>
      </c>
      <c r="P1957">
        <f t="shared" si="61"/>
        <v>577.28</v>
      </c>
    </row>
    <row r="1958" spans="1:16" ht="60" hidden="1" x14ac:dyDescent="0.25">
      <c r="A1958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60"/>
        <v>294</v>
      </c>
      <c r="P1958">
        <f t="shared" si="61"/>
        <v>483.34</v>
      </c>
    </row>
    <row r="1959" spans="1:16" ht="30" hidden="1" x14ac:dyDescent="0.25">
      <c r="A1959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60"/>
        <v>168</v>
      </c>
      <c r="P1959">
        <f t="shared" si="61"/>
        <v>76.14</v>
      </c>
    </row>
    <row r="1960" spans="1:16" ht="60" hidden="1" x14ac:dyDescent="0.25">
      <c r="A1960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60"/>
        <v>1436</v>
      </c>
      <c r="P1960">
        <f t="shared" si="61"/>
        <v>74.11</v>
      </c>
    </row>
    <row r="1961" spans="1:16" ht="60" hidden="1" x14ac:dyDescent="0.25">
      <c r="A1961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60"/>
        <v>157</v>
      </c>
      <c r="P1961">
        <f t="shared" si="61"/>
        <v>36.97</v>
      </c>
    </row>
    <row r="1962" spans="1:16" ht="60" hidden="1" x14ac:dyDescent="0.25">
      <c r="A1962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60"/>
        <v>118</v>
      </c>
      <c r="P1962">
        <f t="shared" si="61"/>
        <v>2500.9699999999998</v>
      </c>
    </row>
    <row r="1963" spans="1:16" ht="45" hidden="1" x14ac:dyDescent="0.25">
      <c r="A1963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60"/>
        <v>1105</v>
      </c>
      <c r="P1963">
        <f t="shared" si="61"/>
        <v>67.69</v>
      </c>
    </row>
    <row r="1964" spans="1:16" ht="60" hidden="1" x14ac:dyDescent="0.25">
      <c r="A1964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60"/>
        <v>193</v>
      </c>
      <c r="P1964">
        <f t="shared" si="61"/>
        <v>63.05</v>
      </c>
    </row>
    <row r="1965" spans="1:16" ht="60" hidden="1" x14ac:dyDescent="0.25">
      <c r="A1965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60"/>
        <v>127</v>
      </c>
      <c r="P1965">
        <f t="shared" si="61"/>
        <v>117.6</v>
      </c>
    </row>
    <row r="1966" spans="1:16" ht="45" hidden="1" x14ac:dyDescent="0.25">
      <c r="A1966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60"/>
        <v>260</v>
      </c>
      <c r="P1966">
        <f t="shared" si="61"/>
        <v>180.75</v>
      </c>
    </row>
    <row r="1967" spans="1:16" ht="45" hidden="1" x14ac:dyDescent="0.25">
      <c r="A196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60"/>
        <v>262</v>
      </c>
      <c r="P1967">
        <f t="shared" si="61"/>
        <v>127.32</v>
      </c>
    </row>
    <row r="1968" spans="1:16" ht="60" hidden="1" x14ac:dyDescent="0.25">
      <c r="A1968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60"/>
        <v>207</v>
      </c>
      <c r="P1968">
        <f t="shared" si="61"/>
        <v>136.63999999999999</v>
      </c>
    </row>
    <row r="1969" spans="1:16" ht="60" hidden="1" x14ac:dyDescent="0.25">
      <c r="A1969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60"/>
        <v>370</v>
      </c>
      <c r="P1969">
        <f t="shared" si="61"/>
        <v>182.78</v>
      </c>
    </row>
    <row r="1970" spans="1:16" ht="30" hidden="1" x14ac:dyDescent="0.25">
      <c r="A1970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60"/>
        <v>285</v>
      </c>
      <c r="P1970">
        <f t="shared" si="61"/>
        <v>279.38</v>
      </c>
    </row>
    <row r="1971" spans="1:16" ht="60" hidden="1" x14ac:dyDescent="0.25">
      <c r="A1971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60"/>
        <v>579</v>
      </c>
      <c r="P1971">
        <f t="shared" si="61"/>
        <v>61.38</v>
      </c>
    </row>
    <row r="1972" spans="1:16" ht="45" hidden="1" x14ac:dyDescent="0.25">
      <c r="A1972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60"/>
        <v>1132</v>
      </c>
      <c r="P1972">
        <f t="shared" si="61"/>
        <v>80.73</v>
      </c>
    </row>
    <row r="1973" spans="1:16" ht="60" hidden="1" x14ac:dyDescent="0.25">
      <c r="A1973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60"/>
        <v>263</v>
      </c>
      <c r="P1973">
        <f t="shared" si="61"/>
        <v>272.36</v>
      </c>
    </row>
    <row r="1974" spans="1:16" ht="60" hidden="1" x14ac:dyDescent="0.25">
      <c r="A1974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60"/>
        <v>674</v>
      </c>
      <c r="P1974">
        <f t="shared" si="61"/>
        <v>70.849999999999994</v>
      </c>
    </row>
    <row r="1975" spans="1:16" ht="60" hidden="1" x14ac:dyDescent="0.25">
      <c r="A1975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60"/>
        <v>257</v>
      </c>
      <c r="P1975">
        <f t="shared" si="61"/>
        <v>247.94</v>
      </c>
    </row>
    <row r="1976" spans="1:16" ht="60" hidden="1" x14ac:dyDescent="0.25">
      <c r="A1976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60"/>
        <v>375</v>
      </c>
      <c r="P1976">
        <f t="shared" si="61"/>
        <v>186.81</v>
      </c>
    </row>
    <row r="1977" spans="1:16" ht="30" hidden="1" x14ac:dyDescent="0.25">
      <c r="A197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60"/>
        <v>209</v>
      </c>
      <c r="P1977">
        <f t="shared" si="61"/>
        <v>131.99</v>
      </c>
    </row>
    <row r="1978" spans="1:16" ht="30" hidden="1" x14ac:dyDescent="0.25">
      <c r="A1978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60"/>
        <v>347</v>
      </c>
      <c r="P1978">
        <f t="shared" si="61"/>
        <v>29.31</v>
      </c>
    </row>
    <row r="1979" spans="1:16" ht="45" hidden="1" x14ac:dyDescent="0.25">
      <c r="A1979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60"/>
        <v>402</v>
      </c>
      <c r="P1979">
        <f t="shared" si="61"/>
        <v>245.02</v>
      </c>
    </row>
    <row r="1980" spans="1:16" ht="60" hidden="1" x14ac:dyDescent="0.25">
      <c r="A1980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60"/>
        <v>1027</v>
      </c>
      <c r="P1980">
        <f t="shared" si="61"/>
        <v>1323.25</v>
      </c>
    </row>
    <row r="1981" spans="1:16" ht="45" hidden="1" x14ac:dyDescent="0.25">
      <c r="A1981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60"/>
        <v>115</v>
      </c>
      <c r="P1981">
        <f t="shared" si="61"/>
        <v>282.66000000000003</v>
      </c>
    </row>
    <row r="1982" spans="1:16" ht="30" hidden="1" x14ac:dyDescent="0.25">
      <c r="A1982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60"/>
        <v>355</v>
      </c>
      <c r="P1982">
        <f t="shared" si="61"/>
        <v>91.21</v>
      </c>
    </row>
    <row r="1983" spans="1:16" ht="60" hidden="1" x14ac:dyDescent="0.25">
      <c r="A1983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60"/>
        <v>5</v>
      </c>
      <c r="P1983">
        <f t="shared" si="61"/>
        <v>31.75</v>
      </c>
    </row>
    <row r="1984" spans="1:16" ht="45" hidden="1" x14ac:dyDescent="0.25">
      <c r="A1984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60"/>
        <v>0</v>
      </c>
      <c r="P1984">
        <f t="shared" si="61"/>
        <v>0</v>
      </c>
    </row>
    <row r="1985" spans="1:16" ht="60" hidden="1" x14ac:dyDescent="0.25">
      <c r="A1985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60"/>
        <v>4</v>
      </c>
      <c r="P1985">
        <f t="shared" si="61"/>
        <v>88.69</v>
      </c>
    </row>
    <row r="1986" spans="1:16" ht="60" hidden="1" x14ac:dyDescent="0.25">
      <c r="A1986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62">ROUND(E1986/D1986*100,0)</f>
        <v>21</v>
      </c>
      <c r="P1986">
        <f t="shared" si="61"/>
        <v>453.14</v>
      </c>
    </row>
    <row r="1987" spans="1:16" ht="60" hidden="1" x14ac:dyDescent="0.25">
      <c r="A198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62"/>
        <v>3</v>
      </c>
      <c r="P1987">
        <f t="shared" ref="P1987:P2050" si="63">IFERROR(ROUND(E1987/L1987,2), 0)</f>
        <v>12.75</v>
      </c>
    </row>
    <row r="1988" spans="1:16" ht="60" hidden="1" x14ac:dyDescent="0.25">
      <c r="A1988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62"/>
        <v>0</v>
      </c>
      <c r="P1988">
        <f t="shared" si="63"/>
        <v>1</v>
      </c>
    </row>
    <row r="1989" spans="1:16" ht="30" hidden="1" x14ac:dyDescent="0.25">
      <c r="A1989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62"/>
        <v>42</v>
      </c>
      <c r="P1989">
        <f t="shared" si="63"/>
        <v>83.43</v>
      </c>
    </row>
    <row r="1990" spans="1:16" hidden="1" x14ac:dyDescent="0.25">
      <c r="A1990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62"/>
        <v>0</v>
      </c>
      <c r="P1990">
        <f t="shared" si="63"/>
        <v>25</v>
      </c>
    </row>
    <row r="1991" spans="1:16" ht="45" hidden="1" x14ac:dyDescent="0.25">
      <c r="A1991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62"/>
        <v>1</v>
      </c>
      <c r="P1991">
        <f t="shared" si="63"/>
        <v>50</v>
      </c>
    </row>
    <row r="1992" spans="1:16" ht="60" hidden="1" x14ac:dyDescent="0.25">
      <c r="A1992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62"/>
        <v>17</v>
      </c>
      <c r="P1992">
        <f t="shared" si="63"/>
        <v>101.8</v>
      </c>
    </row>
    <row r="1993" spans="1:16" ht="30" hidden="1" x14ac:dyDescent="0.25">
      <c r="A1993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62"/>
        <v>7</v>
      </c>
      <c r="P1993">
        <f t="shared" si="63"/>
        <v>46.67</v>
      </c>
    </row>
    <row r="1994" spans="1:16" ht="30" hidden="1" x14ac:dyDescent="0.25">
      <c r="A1994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62"/>
        <v>0</v>
      </c>
      <c r="P1994">
        <f t="shared" si="63"/>
        <v>1</v>
      </c>
    </row>
    <row r="1995" spans="1:16" ht="60" hidden="1" x14ac:dyDescent="0.25">
      <c r="A1995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62"/>
        <v>0</v>
      </c>
      <c r="P1995">
        <f t="shared" si="63"/>
        <v>0</v>
      </c>
    </row>
    <row r="1996" spans="1:16" ht="60" hidden="1" x14ac:dyDescent="0.25">
      <c r="A1996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62"/>
        <v>0</v>
      </c>
      <c r="P1996">
        <f t="shared" si="63"/>
        <v>0</v>
      </c>
    </row>
    <row r="1997" spans="1:16" ht="60" hidden="1" x14ac:dyDescent="0.25">
      <c r="A199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62"/>
        <v>8</v>
      </c>
      <c r="P1997">
        <f t="shared" si="63"/>
        <v>26</v>
      </c>
    </row>
    <row r="1998" spans="1:16" ht="60" hidden="1" x14ac:dyDescent="0.25">
      <c r="A1998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62"/>
        <v>0</v>
      </c>
      <c r="P1998">
        <f t="shared" si="63"/>
        <v>0</v>
      </c>
    </row>
    <row r="1999" spans="1:16" ht="60" hidden="1" x14ac:dyDescent="0.25">
      <c r="A1999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62"/>
        <v>0</v>
      </c>
      <c r="P1999">
        <f t="shared" si="63"/>
        <v>0</v>
      </c>
    </row>
    <row r="2000" spans="1:16" ht="60" hidden="1" x14ac:dyDescent="0.25">
      <c r="A2000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62"/>
        <v>26</v>
      </c>
      <c r="P2000">
        <f t="shared" si="63"/>
        <v>218.33</v>
      </c>
    </row>
    <row r="2001" spans="1:16" ht="45" hidden="1" x14ac:dyDescent="0.25">
      <c r="A2001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62"/>
        <v>1</v>
      </c>
      <c r="P2001">
        <f t="shared" si="63"/>
        <v>33.71</v>
      </c>
    </row>
    <row r="2002" spans="1:16" ht="60" hidden="1" x14ac:dyDescent="0.25">
      <c r="A2002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62"/>
        <v>13</v>
      </c>
      <c r="P2002">
        <f t="shared" si="63"/>
        <v>25</v>
      </c>
    </row>
    <row r="2003" spans="1:16" ht="45" hidden="1" x14ac:dyDescent="0.25">
      <c r="A2003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62"/>
        <v>382</v>
      </c>
      <c r="P2003">
        <f t="shared" si="63"/>
        <v>128.38999999999999</v>
      </c>
    </row>
    <row r="2004" spans="1:16" ht="45" hidden="1" x14ac:dyDescent="0.25">
      <c r="A2004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62"/>
        <v>217</v>
      </c>
      <c r="P2004">
        <f t="shared" si="63"/>
        <v>78.83</v>
      </c>
    </row>
    <row r="2005" spans="1:16" ht="60" hidden="1" x14ac:dyDescent="0.25">
      <c r="A2005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62"/>
        <v>312</v>
      </c>
      <c r="P2005">
        <f t="shared" si="63"/>
        <v>91.76</v>
      </c>
    </row>
    <row r="2006" spans="1:16" ht="60" hidden="1" x14ac:dyDescent="0.25">
      <c r="A2006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62"/>
        <v>234</v>
      </c>
      <c r="P2006">
        <f t="shared" si="63"/>
        <v>331.1</v>
      </c>
    </row>
    <row r="2007" spans="1:16" ht="60" hidden="1" x14ac:dyDescent="0.25">
      <c r="A200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62"/>
        <v>124</v>
      </c>
      <c r="P2007">
        <f t="shared" si="63"/>
        <v>194.26</v>
      </c>
    </row>
    <row r="2008" spans="1:16" ht="60" hidden="1" x14ac:dyDescent="0.25">
      <c r="A2008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62"/>
        <v>248</v>
      </c>
      <c r="P2008">
        <f t="shared" si="63"/>
        <v>408.98</v>
      </c>
    </row>
    <row r="2009" spans="1:16" ht="60" hidden="1" x14ac:dyDescent="0.25">
      <c r="A2009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62"/>
        <v>116</v>
      </c>
      <c r="P2009">
        <f t="shared" si="63"/>
        <v>84.46</v>
      </c>
    </row>
    <row r="2010" spans="1:16" ht="60" hidden="1" x14ac:dyDescent="0.25">
      <c r="A2010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62"/>
        <v>117</v>
      </c>
      <c r="P2010">
        <f t="shared" si="63"/>
        <v>44.85</v>
      </c>
    </row>
    <row r="2011" spans="1:16" ht="60" hidden="1" x14ac:dyDescent="0.25">
      <c r="A2011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62"/>
        <v>305</v>
      </c>
      <c r="P2011">
        <f t="shared" si="63"/>
        <v>383.36</v>
      </c>
    </row>
    <row r="2012" spans="1:16" ht="30" hidden="1" x14ac:dyDescent="0.25">
      <c r="A2012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62"/>
        <v>320</v>
      </c>
      <c r="P2012">
        <f t="shared" si="63"/>
        <v>55.28</v>
      </c>
    </row>
    <row r="2013" spans="1:16" ht="45" hidden="1" x14ac:dyDescent="0.25">
      <c r="A2013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62"/>
        <v>820</v>
      </c>
      <c r="P2013">
        <f t="shared" si="63"/>
        <v>422.02</v>
      </c>
    </row>
    <row r="2014" spans="1:16" ht="45" hidden="1" x14ac:dyDescent="0.25">
      <c r="A2014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62"/>
        <v>235</v>
      </c>
      <c r="P2014">
        <f t="shared" si="63"/>
        <v>64.180000000000007</v>
      </c>
    </row>
    <row r="2015" spans="1:16" ht="60" hidden="1" x14ac:dyDescent="0.25">
      <c r="A2015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62"/>
        <v>495</v>
      </c>
      <c r="P2015">
        <f t="shared" si="63"/>
        <v>173.58</v>
      </c>
    </row>
    <row r="2016" spans="1:16" ht="45" hidden="1" x14ac:dyDescent="0.25">
      <c r="A2016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62"/>
        <v>7814</v>
      </c>
      <c r="P2016">
        <f t="shared" si="63"/>
        <v>88.6</v>
      </c>
    </row>
    <row r="2017" spans="1:16" ht="45" hidden="1" x14ac:dyDescent="0.25">
      <c r="A201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62"/>
        <v>113</v>
      </c>
      <c r="P2017">
        <f t="shared" si="63"/>
        <v>50.22</v>
      </c>
    </row>
    <row r="2018" spans="1:16" ht="30" hidden="1" x14ac:dyDescent="0.25">
      <c r="A2018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62"/>
        <v>922</v>
      </c>
      <c r="P2018">
        <f t="shared" si="63"/>
        <v>192.39</v>
      </c>
    </row>
    <row r="2019" spans="1:16" ht="60" hidden="1" x14ac:dyDescent="0.25">
      <c r="A2019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62"/>
        <v>125</v>
      </c>
      <c r="P2019">
        <f t="shared" si="63"/>
        <v>73.42</v>
      </c>
    </row>
    <row r="2020" spans="1:16" ht="60" hidden="1" x14ac:dyDescent="0.25">
      <c r="A2020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62"/>
        <v>102</v>
      </c>
      <c r="P2020">
        <f t="shared" si="63"/>
        <v>147.68</v>
      </c>
    </row>
    <row r="2021" spans="1:16" ht="60" hidden="1" x14ac:dyDescent="0.25">
      <c r="A2021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62"/>
        <v>485</v>
      </c>
      <c r="P2021">
        <f t="shared" si="63"/>
        <v>108.97</v>
      </c>
    </row>
    <row r="2022" spans="1:16" ht="60" hidden="1" x14ac:dyDescent="0.25">
      <c r="A2022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62"/>
        <v>192</v>
      </c>
      <c r="P2022">
        <f t="shared" si="63"/>
        <v>23.65</v>
      </c>
    </row>
    <row r="2023" spans="1:16" ht="60" hidden="1" x14ac:dyDescent="0.25">
      <c r="A2023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62"/>
        <v>281</v>
      </c>
      <c r="P2023">
        <f t="shared" si="63"/>
        <v>147.94999999999999</v>
      </c>
    </row>
    <row r="2024" spans="1:16" ht="60" hidden="1" x14ac:dyDescent="0.25">
      <c r="A2024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62"/>
        <v>125</v>
      </c>
      <c r="P2024">
        <f t="shared" si="63"/>
        <v>385.04</v>
      </c>
    </row>
    <row r="2025" spans="1:16" ht="60" hidden="1" x14ac:dyDescent="0.25">
      <c r="A2025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62"/>
        <v>161</v>
      </c>
      <c r="P2025">
        <f t="shared" si="63"/>
        <v>457.39</v>
      </c>
    </row>
    <row r="2026" spans="1:16" ht="60" hidden="1" x14ac:dyDescent="0.25">
      <c r="A2026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62"/>
        <v>585</v>
      </c>
      <c r="P2026">
        <f t="shared" si="63"/>
        <v>222.99</v>
      </c>
    </row>
    <row r="2027" spans="1:16" ht="60" hidden="1" x14ac:dyDescent="0.25">
      <c r="A202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62"/>
        <v>201</v>
      </c>
      <c r="P2027">
        <f t="shared" si="63"/>
        <v>220.74</v>
      </c>
    </row>
    <row r="2028" spans="1:16" ht="30" hidden="1" x14ac:dyDescent="0.25">
      <c r="A2028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62"/>
        <v>133</v>
      </c>
      <c r="P2028">
        <f t="shared" si="63"/>
        <v>73.5</v>
      </c>
    </row>
    <row r="2029" spans="1:16" ht="45" hidden="1" x14ac:dyDescent="0.25">
      <c r="A2029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62"/>
        <v>120</v>
      </c>
      <c r="P2029">
        <f t="shared" si="63"/>
        <v>223.1</v>
      </c>
    </row>
    <row r="2030" spans="1:16" ht="30" hidden="1" x14ac:dyDescent="0.25">
      <c r="A2030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62"/>
        <v>126</v>
      </c>
      <c r="P2030">
        <f t="shared" si="63"/>
        <v>47.91</v>
      </c>
    </row>
    <row r="2031" spans="1:16" ht="45" hidden="1" x14ac:dyDescent="0.25">
      <c r="A2031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62"/>
        <v>361</v>
      </c>
      <c r="P2031">
        <f t="shared" si="63"/>
        <v>96.06</v>
      </c>
    </row>
    <row r="2032" spans="1:16" ht="45" hidden="1" x14ac:dyDescent="0.25">
      <c r="A2032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62"/>
        <v>226</v>
      </c>
      <c r="P2032">
        <f t="shared" si="63"/>
        <v>118.61</v>
      </c>
    </row>
    <row r="2033" spans="1:16" ht="45" hidden="1" x14ac:dyDescent="0.25">
      <c r="A2033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62"/>
        <v>120</v>
      </c>
      <c r="P2033">
        <f t="shared" si="63"/>
        <v>118.45</v>
      </c>
    </row>
    <row r="2034" spans="1:16" ht="60" hidden="1" x14ac:dyDescent="0.25">
      <c r="A2034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62"/>
        <v>304</v>
      </c>
      <c r="P2034">
        <f t="shared" si="63"/>
        <v>143.21</v>
      </c>
    </row>
    <row r="2035" spans="1:16" ht="60" hidden="1" x14ac:dyDescent="0.25">
      <c r="A2035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62"/>
        <v>179</v>
      </c>
      <c r="P2035">
        <f t="shared" si="63"/>
        <v>282.72000000000003</v>
      </c>
    </row>
    <row r="2036" spans="1:16" ht="60" hidden="1" x14ac:dyDescent="0.25">
      <c r="A2036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62"/>
        <v>387</v>
      </c>
      <c r="P2036">
        <f t="shared" si="63"/>
        <v>593.94000000000005</v>
      </c>
    </row>
    <row r="2037" spans="1:16" ht="60" hidden="1" x14ac:dyDescent="0.25">
      <c r="A203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62"/>
        <v>211</v>
      </c>
      <c r="P2037">
        <f t="shared" si="63"/>
        <v>262.16000000000003</v>
      </c>
    </row>
    <row r="2038" spans="1:16" ht="60" hidden="1" x14ac:dyDescent="0.25">
      <c r="A2038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62"/>
        <v>132</v>
      </c>
      <c r="P2038">
        <f t="shared" si="63"/>
        <v>46.58</v>
      </c>
    </row>
    <row r="2039" spans="1:16" ht="45" hidden="1" x14ac:dyDescent="0.25">
      <c r="A2039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62"/>
        <v>300</v>
      </c>
      <c r="P2039">
        <f t="shared" si="63"/>
        <v>70.040000000000006</v>
      </c>
    </row>
    <row r="2040" spans="1:16" ht="60" hidden="1" x14ac:dyDescent="0.25">
      <c r="A2040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62"/>
        <v>421</v>
      </c>
      <c r="P2040">
        <f t="shared" si="63"/>
        <v>164.91</v>
      </c>
    </row>
    <row r="2041" spans="1:16" ht="45" hidden="1" x14ac:dyDescent="0.25">
      <c r="A2041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62"/>
        <v>136</v>
      </c>
      <c r="P2041">
        <f t="shared" si="63"/>
        <v>449.26</v>
      </c>
    </row>
    <row r="2042" spans="1:16" ht="30" hidden="1" x14ac:dyDescent="0.25">
      <c r="A2042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62"/>
        <v>248</v>
      </c>
      <c r="P2042">
        <f t="shared" si="63"/>
        <v>27.47</v>
      </c>
    </row>
    <row r="2043" spans="1:16" ht="60" hidden="1" x14ac:dyDescent="0.25">
      <c r="A2043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62"/>
        <v>182</v>
      </c>
      <c r="P2043">
        <f t="shared" si="63"/>
        <v>143.97999999999999</v>
      </c>
    </row>
    <row r="2044" spans="1:16" ht="45" hidden="1" x14ac:dyDescent="0.25">
      <c r="A2044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62"/>
        <v>124</v>
      </c>
      <c r="P2044">
        <f t="shared" si="63"/>
        <v>88.24</v>
      </c>
    </row>
    <row r="2045" spans="1:16" ht="60" hidden="1" x14ac:dyDescent="0.25">
      <c r="A2045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62"/>
        <v>506</v>
      </c>
      <c r="P2045">
        <f t="shared" si="63"/>
        <v>36.33</v>
      </c>
    </row>
    <row r="2046" spans="1:16" ht="60" hidden="1" x14ac:dyDescent="0.25">
      <c r="A2046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62"/>
        <v>108</v>
      </c>
      <c r="P2046">
        <f t="shared" si="63"/>
        <v>90.18</v>
      </c>
    </row>
    <row r="2047" spans="1:16" ht="60" hidden="1" x14ac:dyDescent="0.25">
      <c r="A204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62"/>
        <v>819</v>
      </c>
      <c r="P2047">
        <f t="shared" si="63"/>
        <v>152.62</v>
      </c>
    </row>
    <row r="2048" spans="1:16" ht="60" hidden="1" x14ac:dyDescent="0.25">
      <c r="A2048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62"/>
        <v>121</v>
      </c>
      <c r="P2048">
        <f t="shared" si="63"/>
        <v>55.81</v>
      </c>
    </row>
    <row r="2049" spans="1:16" ht="60" hidden="1" x14ac:dyDescent="0.25">
      <c r="A2049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62"/>
        <v>103</v>
      </c>
      <c r="P2049">
        <f t="shared" si="63"/>
        <v>227.85</v>
      </c>
    </row>
    <row r="2050" spans="1:16" ht="60" hidden="1" x14ac:dyDescent="0.25">
      <c r="A2050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64">ROUND(E2050/D2050*100,0)</f>
        <v>148</v>
      </c>
      <c r="P2050">
        <f t="shared" si="63"/>
        <v>91.83</v>
      </c>
    </row>
    <row r="2051" spans="1:16" hidden="1" x14ac:dyDescent="0.25">
      <c r="A2051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64"/>
        <v>120</v>
      </c>
      <c r="P2051">
        <f t="shared" ref="P2051:P2114" si="65">IFERROR(ROUND(E2051/L2051,2), 0)</f>
        <v>80.989999999999995</v>
      </c>
    </row>
    <row r="2052" spans="1:16" ht="60" hidden="1" x14ac:dyDescent="0.25">
      <c r="A2052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64"/>
        <v>473</v>
      </c>
      <c r="P2052">
        <f t="shared" si="65"/>
        <v>278.39</v>
      </c>
    </row>
    <row r="2053" spans="1:16" ht="60" hidden="1" x14ac:dyDescent="0.25">
      <c r="A2053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64"/>
        <v>130</v>
      </c>
      <c r="P2053">
        <f t="shared" si="65"/>
        <v>43.1</v>
      </c>
    </row>
    <row r="2054" spans="1:16" ht="60" hidden="1" x14ac:dyDescent="0.25">
      <c r="A2054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64"/>
        <v>353</v>
      </c>
      <c r="P2054">
        <f t="shared" si="65"/>
        <v>326.29000000000002</v>
      </c>
    </row>
    <row r="2055" spans="1:16" ht="60" hidden="1" x14ac:dyDescent="0.25">
      <c r="A2055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64"/>
        <v>101</v>
      </c>
      <c r="P2055">
        <f t="shared" si="65"/>
        <v>41.74</v>
      </c>
    </row>
    <row r="2056" spans="1:16" ht="60" hidden="1" x14ac:dyDescent="0.25">
      <c r="A2056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64"/>
        <v>114</v>
      </c>
      <c r="P2056">
        <f t="shared" si="65"/>
        <v>64.02</v>
      </c>
    </row>
    <row r="2057" spans="1:16" ht="60" hidden="1" x14ac:dyDescent="0.25">
      <c r="A205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64"/>
        <v>167</v>
      </c>
      <c r="P2057">
        <f t="shared" si="65"/>
        <v>99.46</v>
      </c>
    </row>
    <row r="2058" spans="1:16" ht="45" hidden="1" x14ac:dyDescent="0.25">
      <c r="A2058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64"/>
        <v>153</v>
      </c>
      <c r="P2058">
        <f t="shared" si="65"/>
        <v>138.49</v>
      </c>
    </row>
    <row r="2059" spans="1:16" ht="60" hidden="1" x14ac:dyDescent="0.25">
      <c r="A2059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64"/>
        <v>202</v>
      </c>
      <c r="P2059">
        <f t="shared" si="65"/>
        <v>45.55</v>
      </c>
    </row>
    <row r="2060" spans="1:16" ht="30" hidden="1" x14ac:dyDescent="0.25">
      <c r="A2060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64"/>
        <v>168</v>
      </c>
      <c r="P2060">
        <f t="shared" si="65"/>
        <v>10.51</v>
      </c>
    </row>
    <row r="2061" spans="1:16" ht="60" hidden="1" x14ac:dyDescent="0.25">
      <c r="A2061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64"/>
        <v>143</v>
      </c>
      <c r="P2061">
        <f t="shared" si="65"/>
        <v>114.77</v>
      </c>
    </row>
    <row r="2062" spans="1:16" ht="60" hidden="1" x14ac:dyDescent="0.25">
      <c r="A2062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64"/>
        <v>196</v>
      </c>
      <c r="P2062">
        <f t="shared" si="65"/>
        <v>36</v>
      </c>
    </row>
    <row r="2063" spans="1:16" ht="60" hidden="1" x14ac:dyDescent="0.25">
      <c r="A2063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64"/>
        <v>108</v>
      </c>
      <c r="P2063">
        <f t="shared" si="65"/>
        <v>154.16999999999999</v>
      </c>
    </row>
    <row r="2064" spans="1:16" ht="60" hidden="1" x14ac:dyDescent="0.25">
      <c r="A2064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64"/>
        <v>115</v>
      </c>
      <c r="P2064">
        <f t="shared" si="65"/>
        <v>566.39</v>
      </c>
    </row>
    <row r="2065" spans="1:16" ht="45" hidden="1" x14ac:dyDescent="0.25">
      <c r="A2065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64"/>
        <v>148</v>
      </c>
      <c r="P2065">
        <f t="shared" si="65"/>
        <v>120.86</v>
      </c>
    </row>
    <row r="2066" spans="1:16" ht="60" hidden="1" x14ac:dyDescent="0.25">
      <c r="A2066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64"/>
        <v>191</v>
      </c>
      <c r="P2066">
        <f t="shared" si="65"/>
        <v>86.16</v>
      </c>
    </row>
    <row r="2067" spans="1:16" ht="60" hidden="1" x14ac:dyDescent="0.25">
      <c r="A206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64"/>
        <v>199</v>
      </c>
      <c r="P2067">
        <f t="shared" si="65"/>
        <v>51.21</v>
      </c>
    </row>
    <row r="2068" spans="1:16" ht="45" hidden="1" x14ac:dyDescent="0.25">
      <c r="A2068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64"/>
        <v>219</v>
      </c>
      <c r="P2068">
        <f t="shared" si="65"/>
        <v>67.260000000000005</v>
      </c>
    </row>
    <row r="2069" spans="1:16" ht="45" hidden="1" x14ac:dyDescent="0.25">
      <c r="A2069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64"/>
        <v>127</v>
      </c>
      <c r="P2069">
        <f t="shared" si="65"/>
        <v>62.8</v>
      </c>
    </row>
    <row r="2070" spans="1:16" ht="60" hidden="1" x14ac:dyDescent="0.25">
      <c r="A2070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64"/>
        <v>105</v>
      </c>
      <c r="P2070">
        <f t="shared" si="65"/>
        <v>346.13</v>
      </c>
    </row>
    <row r="2071" spans="1:16" ht="60" hidden="1" x14ac:dyDescent="0.25">
      <c r="A2071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64"/>
        <v>128</v>
      </c>
      <c r="P2071">
        <f t="shared" si="65"/>
        <v>244.12</v>
      </c>
    </row>
    <row r="2072" spans="1:16" ht="60" hidden="1" x14ac:dyDescent="0.25">
      <c r="A2072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64"/>
        <v>317</v>
      </c>
      <c r="P2072">
        <f t="shared" si="65"/>
        <v>259.25</v>
      </c>
    </row>
    <row r="2073" spans="1:16" ht="60" hidden="1" x14ac:dyDescent="0.25">
      <c r="A2073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64"/>
        <v>281</v>
      </c>
      <c r="P2073">
        <f t="shared" si="65"/>
        <v>201.96</v>
      </c>
    </row>
    <row r="2074" spans="1:16" ht="60" hidden="1" x14ac:dyDescent="0.25">
      <c r="A2074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64"/>
        <v>111</v>
      </c>
      <c r="P2074">
        <f t="shared" si="65"/>
        <v>226.21</v>
      </c>
    </row>
    <row r="2075" spans="1:16" ht="60" hidden="1" x14ac:dyDescent="0.25">
      <c r="A2075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64"/>
        <v>153</v>
      </c>
      <c r="P2075">
        <f t="shared" si="65"/>
        <v>324.69</v>
      </c>
    </row>
    <row r="2076" spans="1:16" ht="30" hidden="1" x14ac:dyDescent="0.25">
      <c r="A2076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64"/>
        <v>103</v>
      </c>
      <c r="P2076">
        <f t="shared" si="65"/>
        <v>205</v>
      </c>
    </row>
    <row r="2077" spans="1:16" ht="45" hidden="1" x14ac:dyDescent="0.25">
      <c r="A207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64"/>
        <v>1678</v>
      </c>
      <c r="P2077">
        <f t="shared" si="65"/>
        <v>20.47</v>
      </c>
    </row>
    <row r="2078" spans="1:16" ht="30" hidden="1" x14ac:dyDescent="0.25">
      <c r="A2078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64"/>
        <v>543</v>
      </c>
      <c r="P2078">
        <f t="shared" si="65"/>
        <v>116.35</v>
      </c>
    </row>
    <row r="2079" spans="1:16" ht="45" hidden="1" x14ac:dyDescent="0.25">
      <c r="A2079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64"/>
        <v>116</v>
      </c>
      <c r="P2079">
        <f t="shared" si="65"/>
        <v>307.2</v>
      </c>
    </row>
    <row r="2080" spans="1:16" ht="45" hidden="1" x14ac:dyDescent="0.25">
      <c r="A2080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64"/>
        <v>131</v>
      </c>
      <c r="P2080">
        <f t="shared" si="65"/>
        <v>546.69000000000005</v>
      </c>
    </row>
    <row r="2081" spans="1:16" ht="60" hidden="1" x14ac:dyDescent="0.25">
      <c r="A2081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64"/>
        <v>288</v>
      </c>
      <c r="P2081">
        <f t="shared" si="65"/>
        <v>47.47</v>
      </c>
    </row>
    <row r="2082" spans="1:16" ht="60" hidden="1" x14ac:dyDescent="0.25">
      <c r="A2082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64"/>
        <v>508</v>
      </c>
      <c r="P2082">
        <f t="shared" si="65"/>
        <v>101.56</v>
      </c>
    </row>
    <row r="2083" spans="1:16" ht="60" hidden="1" x14ac:dyDescent="0.25">
      <c r="A2083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64"/>
        <v>115</v>
      </c>
      <c r="P2083">
        <f t="shared" si="65"/>
        <v>72.91</v>
      </c>
    </row>
    <row r="2084" spans="1:16" ht="60" hidden="1" x14ac:dyDescent="0.25">
      <c r="A2084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64"/>
        <v>111</v>
      </c>
      <c r="P2084">
        <f t="shared" si="65"/>
        <v>43.71</v>
      </c>
    </row>
    <row r="2085" spans="1:16" ht="60" hidden="1" x14ac:dyDescent="0.25">
      <c r="A2085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64"/>
        <v>113</v>
      </c>
      <c r="P2085">
        <f t="shared" si="65"/>
        <v>34</v>
      </c>
    </row>
    <row r="2086" spans="1:16" ht="45" hidden="1" x14ac:dyDescent="0.25">
      <c r="A2086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64"/>
        <v>108</v>
      </c>
      <c r="P2086">
        <f t="shared" si="65"/>
        <v>70.650000000000006</v>
      </c>
    </row>
    <row r="2087" spans="1:16" ht="60" hidden="1" x14ac:dyDescent="0.25">
      <c r="A208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64"/>
        <v>124</v>
      </c>
      <c r="P2087">
        <f t="shared" si="65"/>
        <v>89.3</v>
      </c>
    </row>
    <row r="2088" spans="1:16" ht="45" hidden="1" x14ac:dyDescent="0.25">
      <c r="A2088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64"/>
        <v>101</v>
      </c>
      <c r="P2088">
        <f t="shared" si="65"/>
        <v>115.09</v>
      </c>
    </row>
    <row r="2089" spans="1:16" ht="60" hidden="1" x14ac:dyDescent="0.25">
      <c r="A2089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64"/>
        <v>104</v>
      </c>
      <c r="P2089">
        <f t="shared" si="65"/>
        <v>62.12</v>
      </c>
    </row>
    <row r="2090" spans="1:16" ht="60" hidden="1" x14ac:dyDescent="0.25">
      <c r="A2090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64"/>
        <v>116</v>
      </c>
      <c r="P2090">
        <f t="shared" si="65"/>
        <v>46.2</v>
      </c>
    </row>
    <row r="2091" spans="1:16" ht="30" hidden="1" x14ac:dyDescent="0.25">
      <c r="A2091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64"/>
        <v>120</v>
      </c>
      <c r="P2091">
        <f t="shared" si="65"/>
        <v>48.55</v>
      </c>
    </row>
    <row r="2092" spans="1:16" ht="60" hidden="1" x14ac:dyDescent="0.25">
      <c r="A2092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64"/>
        <v>115</v>
      </c>
      <c r="P2092">
        <f t="shared" si="65"/>
        <v>57.52</v>
      </c>
    </row>
    <row r="2093" spans="1:16" ht="60" hidden="1" x14ac:dyDescent="0.25">
      <c r="A2093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64"/>
        <v>120</v>
      </c>
      <c r="P2093">
        <f t="shared" si="65"/>
        <v>88.15</v>
      </c>
    </row>
    <row r="2094" spans="1:16" ht="45" hidden="1" x14ac:dyDescent="0.25">
      <c r="A2094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64"/>
        <v>101</v>
      </c>
      <c r="P2094">
        <f t="shared" si="65"/>
        <v>110.49</v>
      </c>
    </row>
    <row r="2095" spans="1:16" ht="45" hidden="1" x14ac:dyDescent="0.25">
      <c r="A2095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64"/>
        <v>102</v>
      </c>
      <c r="P2095">
        <f t="shared" si="65"/>
        <v>66.83</v>
      </c>
    </row>
    <row r="2096" spans="1:16" ht="60" hidden="1" x14ac:dyDescent="0.25">
      <c r="A2096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64"/>
        <v>121</v>
      </c>
      <c r="P2096">
        <f t="shared" si="65"/>
        <v>58.6</v>
      </c>
    </row>
    <row r="2097" spans="1:16" ht="45" hidden="1" x14ac:dyDescent="0.25">
      <c r="A209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64"/>
        <v>100</v>
      </c>
      <c r="P2097">
        <f t="shared" si="65"/>
        <v>113.64</v>
      </c>
    </row>
    <row r="2098" spans="1:16" ht="45" hidden="1" x14ac:dyDescent="0.25">
      <c r="A2098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64"/>
        <v>102</v>
      </c>
      <c r="P2098">
        <f t="shared" si="65"/>
        <v>43.57</v>
      </c>
    </row>
    <row r="2099" spans="1:16" ht="60" hidden="1" x14ac:dyDescent="0.25">
      <c r="A2099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64"/>
        <v>100</v>
      </c>
      <c r="P2099">
        <f t="shared" si="65"/>
        <v>78.95</v>
      </c>
    </row>
    <row r="2100" spans="1:16" ht="45" hidden="1" x14ac:dyDescent="0.25">
      <c r="A2100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64"/>
        <v>100</v>
      </c>
      <c r="P2100">
        <f t="shared" si="65"/>
        <v>188.13</v>
      </c>
    </row>
    <row r="2101" spans="1:16" hidden="1" x14ac:dyDescent="0.25">
      <c r="A2101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64"/>
        <v>132</v>
      </c>
      <c r="P2101">
        <f t="shared" si="65"/>
        <v>63.03</v>
      </c>
    </row>
    <row r="2102" spans="1:16" ht="60" hidden="1" x14ac:dyDescent="0.25">
      <c r="A2102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64"/>
        <v>137</v>
      </c>
      <c r="P2102">
        <f t="shared" si="65"/>
        <v>30.37</v>
      </c>
    </row>
    <row r="2103" spans="1:16" ht="60" hidden="1" x14ac:dyDescent="0.25">
      <c r="A2103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64"/>
        <v>113</v>
      </c>
      <c r="P2103">
        <f t="shared" si="65"/>
        <v>51.48</v>
      </c>
    </row>
    <row r="2104" spans="1:16" ht="60" hidden="1" x14ac:dyDescent="0.25">
      <c r="A2104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64"/>
        <v>136</v>
      </c>
      <c r="P2104">
        <f t="shared" si="65"/>
        <v>35.79</v>
      </c>
    </row>
    <row r="2105" spans="1:16" ht="30" hidden="1" x14ac:dyDescent="0.25">
      <c r="A2105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64"/>
        <v>146</v>
      </c>
      <c r="P2105">
        <f t="shared" si="65"/>
        <v>98.82</v>
      </c>
    </row>
    <row r="2106" spans="1:16" ht="45" hidden="1" x14ac:dyDescent="0.25">
      <c r="A2106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64"/>
        <v>130</v>
      </c>
      <c r="P2106">
        <f t="shared" si="65"/>
        <v>28</v>
      </c>
    </row>
    <row r="2107" spans="1:16" ht="45" hidden="1" x14ac:dyDescent="0.25">
      <c r="A210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64"/>
        <v>254</v>
      </c>
      <c r="P2107">
        <f t="shared" si="65"/>
        <v>51.31</v>
      </c>
    </row>
    <row r="2108" spans="1:16" ht="60" hidden="1" x14ac:dyDescent="0.25">
      <c r="A2108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64"/>
        <v>107</v>
      </c>
      <c r="P2108">
        <f t="shared" si="65"/>
        <v>53.52</v>
      </c>
    </row>
    <row r="2109" spans="1:16" ht="45" hidden="1" x14ac:dyDescent="0.25">
      <c r="A2109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64"/>
        <v>108</v>
      </c>
      <c r="P2109">
        <f t="shared" si="65"/>
        <v>37.15</v>
      </c>
    </row>
    <row r="2110" spans="1:16" ht="60" hidden="1" x14ac:dyDescent="0.25">
      <c r="A2110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64"/>
        <v>107</v>
      </c>
      <c r="P2110">
        <f t="shared" si="65"/>
        <v>89.9</v>
      </c>
    </row>
    <row r="2111" spans="1:16" ht="45" hidden="1" x14ac:dyDescent="0.25">
      <c r="A2111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64"/>
        <v>107</v>
      </c>
      <c r="P2111">
        <f t="shared" si="65"/>
        <v>106.53</v>
      </c>
    </row>
    <row r="2112" spans="1:16" ht="30" hidden="1" x14ac:dyDescent="0.25">
      <c r="A2112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64"/>
        <v>100</v>
      </c>
      <c r="P2112">
        <f t="shared" si="65"/>
        <v>52.82</v>
      </c>
    </row>
    <row r="2113" spans="1:16" ht="60" hidden="1" x14ac:dyDescent="0.25">
      <c r="A2113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64"/>
        <v>107</v>
      </c>
      <c r="P2113">
        <f t="shared" si="65"/>
        <v>54.62</v>
      </c>
    </row>
    <row r="2114" spans="1:16" ht="45" hidden="1" x14ac:dyDescent="0.25">
      <c r="A2114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66">ROUND(E2114/D2114*100,0)</f>
        <v>100</v>
      </c>
      <c r="P2114">
        <f t="shared" si="65"/>
        <v>27.27</v>
      </c>
    </row>
    <row r="2115" spans="1:16" ht="30" hidden="1" x14ac:dyDescent="0.25">
      <c r="A2115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66"/>
        <v>105</v>
      </c>
      <c r="P2115">
        <f t="shared" ref="P2115:P2178" si="67">IFERROR(ROUND(E2115/L2115,2), 0)</f>
        <v>68.599999999999994</v>
      </c>
    </row>
    <row r="2116" spans="1:16" ht="60" hidden="1" x14ac:dyDescent="0.25">
      <c r="A2116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66"/>
        <v>105</v>
      </c>
      <c r="P2116">
        <f t="shared" si="67"/>
        <v>35.61</v>
      </c>
    </row>
    <row r="2117" spans="1:16" ht="45" hidden="1" x14ac:dyDescent="0.25">
      <c r="A211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66"/>
        <v>226</v>
      </c>
      <c r="P2117">
        <f t="shared" si="67"/>
        <v>94.03</v>
      </c>
    </row>
    <row r="2118" spans="1:16" ht="45" hidden="1" x14ac:dyDescent="0.25">
      <c r="A2118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66"/>
        <v>101</v>
      </c>
      <c r="P2118">
        <f t="shared" si="67"/>
        <v>526.46</v>
      </c>
    </row>
    <row r="2119" spans="1:16" ht="60" hidden="1" x14ac:dyDescent="0.25">
      <c r="A2119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66"/>
        <v>148</v>
      </c>
      <c r="P2119">
        <f t="shared" si="67"/>
        <v>50.66</v>
      </c>
    </row>
    <row r="2120" spans="1:16" ht="30" hidden="1" x14ac:dyDescent="0.25">
      <c r="A2120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66"/>
        <v>135</v>
      </c>
      <c r="P2120">
        <f t="shared" si="67"/>
        <v>79.180000000000007</v>
      </c>
    </row>
    <row r="2121" spans="1:16" ht="45" hidden="1" x14ac:dyDescent="0.25">
      <c r="A2121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66"/>
        <v>101</v>
      </c>
      <c r="P2121">
        <f t="shared" si="67"/>
        <v>91.59</v>
      </c>
    </row>
    <row r="2122" spans="1:16" ht="45" hidden="1" x14ac:dyDescent="0.25">
      <c r="A2122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66"/>
        <v>101</v>
      </c>
      <c r="P2122">
        <f t="shared" si="67"/>
        <v>116.96</v>
      </c>
    </row>
    <row r="2123" spans="1:16" ht="45" hidden="1" x14ac:dyDescent="0.25">
      <c r="A2123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66"/>
        <v>1</v>
      </c>
      <c r="P2123">
        <f t="shared" si="67"/>
        <v>28.4</v>
      </c>
    </row>
    <row r="2124" spans="1:16" ht="45" hidden="1" x14ac:dyDescent="0.25">
      <c r="A2124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66"/>
        <v>0</v>
      </c>
      <c r="P2124">
        <f t="shared" si="67"/>
        <v>103.33</v>
      </c>
    </row>
    <row r="2125" spans="1:16" ht="60" hidden="1" x14ac:dyDescent="0.25">
      <c r="A2125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66"/>
        <v>10</v>
      </c>
      <c r="P2125">
        <f t="shared" si="67"/>
        <v>10</v>
      </c>
    </row>
    <row r="2126" spans="1:16" ht="60" hidden="1" x14ac:dyDescent="0.25">
      <c r="A2126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66"/>
        <v>10</v>
      </c>
      <c r="P2126">
        <f t="shared" si="67"/>
        <v>23</v>
      </c>
    </row>
    <row r="2127" spans="1:16" ht="45" hidden="1" x14ac:dyDescent="0.25">
      <c r="A212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66"/>
        <v>1</v>
      </c>
      <c r="P2127">
        <f t="shared" si="67"/>
        <v>31.56</v>
      </c>
    </row>
    <row r="2128" spans="1:16" ht="45" hidden="1" x14ac:dyDescent="0.25">
      <c r="A2128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66"/>
        <v>0</v>
      </c>
      <c r="P2128">
        <f t="shared" si="67"/>
        <v>5</v>
      </c>
    </row>
    <row r="2129" spans="1:16" ht="30" hidden="1" x14ac:dyDescent="0.25">
      <c r="A2129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66"/>
        <v>29</v>
      </c>
      <c r="P2129">
        <f t="shared" si="67"/>
        <v>34.22</v>
      </c>
    </row>
    <row r="2130" spans="1:16" ht="60" hidden="1" x14ac:dyDescent="0.25">
      <c r="A2130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66"/>
        <v>0</v>
      </c>
      <c r="P2130">
        <f t="shared" si="67"/>
        <v>25</v>
      </c>
    </row>
    <row r="2131" spans="1:16" ht="60" hidden="1" x14ac:dyDescent="0.25">
      <c r="A2131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66"/>
        <v>12</v>
      </c>
      <c r="P2131">
        <f t="shared" si="67"/>
        <v>19.670000000000002</v>
      </c>
    </row>
    <row r="2132" spans="1:16" ht="30" hidden="1" x14ac:dyDescent="0.25">
      <c r="A2132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66"/>
        <v>0</v>
      </c>
      <c r="P2132">
        <f t="shared" si="67"/>
        <v>21.25</v>
      </c>
    </row>
    <row r="2133" spans="1:16" ht="45" hidden="1" x14ac:dyDescent="0.25">
      <c r="A2133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66"/>
        <v>5</v>
      </c>
      <c r="P2133">
        <f t="shared" si="67"/>
        <v>8.33</v>
      </c>
    </row>
    <row r="2134" spans="1:16" ht="60" hidden="1" x14ac:dyDescent="0.25">
      <c r="A2134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66"/>
        <v>2</v>
      </c>
      <c r="P2134">
        <f t="shared" si="67"/>
        <v>21.34</v>
      </c>
    </row>
    <row r="2135" spans="1:16" ht="60" hidden="1" x14ac:dyDescent="0.25">
      <c r="A2135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66"/>
        <v>2</v>
      </c>
      <c r="P2135">
        <f t="shared" si="67"/>
        <v>5.33</v>
      </c>
    </row>
    <row r="2136" spans="1:16" ht="45" hidden="1" x14ac:dyDescent="0.25">
      <c r="A2136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66"/>
        <v>2</v>
      </c>
      <c r="P2136">
        <f t="shared" si="67"/>
        <v>34.67</v>
      </c>
    </row>
    <row r="2137" spans="1:16" ht="60" hidden="1" x14ac:dyDescent="0.25">
      <c r="A213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66"/>
        <v>10</v>
      </c>
      <c r="P2137">
        <f t="shared" si="67"/>
        <v>21.73</v>
      </c>
    </row>
    <row r="2138" spans="1:16" ht="45" hidden="1" x14ac:dyDescent="0.25">
      <c r="A2138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66"/>
        <v>0</v>
      </c>
      <c r="P2138">
        <f t="shared" si="67"/>
        <v>11.92</v>
      </c>
    </row>
    <row r="2139" spans="1:16" ht="45" hidden="1" x14ac:dyDescent="0.25">
      <c r="A2139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66"/>
        <v>28</v>
      </c>
      <c r="P2139">
        <f t="shared" si="67"/>
        <v>26.6</v>
      </c>
    </row>
    <row r="2140" spans="1:16" ht="45" hidden="1" x14ac:dyDescent="0.25">
      <c r="A2140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66"/>
        <v>13</v>
      </c>
      <c r="P2140">
        <f t="shared" si="67"/>
        <v>10.67</v>
      </c>
    </row>
    <row r="2141" spans="1:16" ht="60" hidden="1" x14ac:dyDescent="0.25">
      <c r="A2141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66"/>
        <v>5</v>
      </c>
      <c r="P2141">
        <f t="shared" si="67"/>
        <v>29.04</v>
      </c>
    </row>
    <row r="2142" spans="1:16" ht="60" hidden="1" x14ac:dyDescent="0.25">
      <c r="A2142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66"/>
        <v>0</v>
      </c>
      <c r="P2142">
        <f t="shared" si="67"/>
        <v>50.91</v>
      </c>
    </row>
    <row r="2143" spans="1:16" ht="60" hidden="1" x14ac:dyDescent="0.25">
      <c r="A2143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66"/>
        <v>0</v>
      </c>
      <c r="P2143">
        <f t="shared" si="67"/>
        <v>0</v>
      </c>
    </row>
    <row r="2144" spans="1:16" ht="60" hidden="1" x14ac:dyDescent="0.25">
      <c r="A2144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66"/>
        <v>6</v>
      </c>
      <c r="P2144">
        <f t="shared" si="67"/>
        <v>50.08</v>
      </c>
    </row>
    <row r="2145" spans="1:16" ht="60" hidden="1" x14ac:dyDescent="0.25">
      <c r="A2145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66"/>
        <v>11</v>
      </c>
      <c r="P2145">
        <f t="shared" si="67"/>
        <v>45</v>
      </c>
    </row>
    <row r="2146" spans="1:16" ht="45" hidden="1" x14ac:dyDescent="0.25">
      <c r="A2146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66"/>
        <v>2</v>
      </c>
      <c r="P2146">
        <f t="shared" si="67"/>
        <v>25.29</v>
      </c>
    </row>
    <row r="2147" spans="1:16" ht="60" hidden="1" x14ac:dyDescent="0.25">
      <c r="A214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66"/>
        <v>30</v>
      </c>
      <c r="P2147">
        <f t="shared" si="67"/>
        <v>51.29</v>
      </c>
    </row>
    <row r="2148" spans="1:16" ht="60" hidden="1" x14ac:dyDescent="0.25">
      <c r="A2148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66"/>
        <v>0</v>
      </c>
      <c r="P2148">
        <f t="shared" si="67"/>
        <v>1</v>
      </c>
    </row>
    <row r="2149" spans="1:16" hidden="1" x14ac:dyDescent="0.25">
      <c r="A2149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66"/>
        <v>1</v>
      </c>
      <c r="P2149">
        <f t="shared" si="67"/>
        <v>49.38</v>
      </c>
    </row>
    <row r="2150" spans="1:16" ht="60" hidden="1" x14ac:dyDescent="0.25">
      <c r="A2150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66"/>
        <v>2</v>
      </c>
      <c r="P2150">
        <f t="shared" si="67"/>
        <v>1</v>
      </c>
    </row>
    <row r="2151" spans="1:16" ht="60" hidden="1" x14ac:dyDescent="0.25">
      <c r="A2151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66"/>
        <v>0</v>
      </c>
      <c r="P2151">
        <f t="shared" si="67"/>
        <v>0</v>
      </c>
    </row>
    <row r="2152" spans="1:16" hidden="1" x14ac:dyDescent="0.25">
      <c r="A2152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66"/>
        <v>1</v>
      </c>
      <c r="P2152">
        <f t="shared" si="67"/>
        <v>101.25</v>
      </c>
    </row>
    <row r="2153" spans="1:16" ht="60" hidden="1" x14ac:dyDescent="0.25">
      <c r="A2153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66"/>
        <v>0</v>
      </c>
      <c r="P2153">
        <f t="shared" si="67"/>
        <v>19.670000000000002</v>
      </c>
    </row>
    <row r="2154" spans="1:16" ht="60" hidden="1" x14ac:dyDescent="0.25">
      <c r="A2154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66"/>
        <v>0</v>
      </c>
      <c r="P2154">
        <f t="shared" si="67"/>
        <v>12.5</v>
      </c>
    </row>
    <row r="2155" spans="1:16" ht="60" hidden="1" x14ac:dyDescent="0.25">
      <c r="A2155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66"/>
        <v>0</v>
      </c>
      <c r="P2155">
        <f t="shared" si="67"/>
        <v>8.5</v>
      </c>
    </row>
    <row r="2156" spans="1:16" ht="30" hidden="1" x14ac:dyDescent="0.25">
      <c r="A2156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66"/>
        <v>1</v>
      </c>
      <c r="P2156">
        <f t="shared" si="67"/>
        <v>1</v>
      </c>
    </row>
    <row r="2157" spans="1:16" ht="45" hidden="1" x14ac:dyDescent="0.25">
      <c r="A215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66"/>
        <v>2</v>
      </c>
      <c r="P2157">
        <f t="shared" si="67"/>
        <v>23</v>
      </c>
    </row>
    <row r="2158" spans="1:16" ht="45" hidden="1" x14ac:dyDescent="0.25">
      <c r="A2158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66"/>
        <v>3</v>
      </c>
      <c r="P2158">
        <f t="shared" si="67"/>
        <v>17.989999999999998</v>
      </c>
    </row>
    <row r="2159" spans="1:16" ht="30" hidden="1" x14ac:dyDescent="0.25">
      <c r="A2159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66"/>
        <v>28</v>
      </c>
      <c r="P2159">
        <f t="shared" si="67"/>
        <v>370.95</v>
      </c>
    </row>
    <row r="2160" spans="1:16" ht="60" hidden="1" x14ac:dyDescent="0.25">
      <c r="A2160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66"/>
        <v>7</v>
      </c>
      <c r="P2160">
        <f t="shared" si="67"/>
        <v>63.57</v>
      </c>
    </row>
    <row r="2161" spans="1:16" ht="75" hidden="1" x14ac:dyDescent="0.25">
      <c r="A2161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66"/>
        <v>1</v>
      </c>
      <c r="P2161">
        <f t="shared" si="67"/>
        <v>13</v>
      </c>
    </row>
    <row r="2162" spans="1:16" ht="45" hidden="1" x14ac:dyDescent="0.25">
      <c r="A2162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66"/>
        <v>1</v>
      </c>
      <c r="P2162">
        <f t="shared" si="67"/>
        <v>5.31</v>
      </c>
    </row>
    <row r="2163" spans="1:16" ht="30" hidden="1" x14ac:dyDescent="0.25">
      <c r="A2163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66"/>
        <v>116</v>
      </c>
      <c r="P2163">
        <f t="shared" si="67"/>
        <v>35.619999999999997</v>
      </c>
    </row>
    <row r="2164" spans="1:16" ht="60" hidden="1" x14ac:dyDescent="0.25">
      <c r="A2164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66"/>
        <v>112</v>
      </c>
      <c r="P2164">
        <f t="shared" si="67"/>
        <v>87.1</v>
      </c>
    </row>
    <row r="2165" spans="1:16" ht="45" hidden="1" x14ac:dyDescent="0.25">
      <c r="A2165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66"/>
        <v>132</v>
      </c>
      <c r="P2165">
        <f t="shared" si="67"/>
        <v>75.11</v>
      </c>
    </row>
    <row r="2166" spans="1:16" ht="30" hidden="1" x14ac:dyDescent="0.25">
      <c r="A2166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66"/>
        <v>103</v>
      </c>
      <c r="P2166">
        <f t="shared" si="67"/>
        <v>68.010000000000005</v>
      </c>
    </row>
    <row r="2167" spans="1:16" ht="60" hidden="1" x14ac:dyDescent="0.25">
      <c r="A216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66"/>
        <v>139</v>
      </c>
      <c r="P2167">
        <f t="shared" si="67"/>
        <v>29.62</v>
      </c>
    </row>
    <row r="2168" spans="1:16" ht="60" hidden="1" x14ac:dyDescent="0.25">
      <c r="A2168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66"/>
        <v>147</v>
      </c>
      <c r="P2168">
        <f t="shared" si="67"/>
        <v>91.63</v>
      </c>
    </row>
    <row r="2169" spans="1:16" ht="30" hidden="1" x14ac:dyDescent="0.25">
      <c r="A2169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66"/>
        <v>120</v>
      </c>
      <c r="P2169">
        <f t="shared" si="67"/>
        <v>22.5</v>
      </c>
    </row>
    <row r="2170" spans="1:16" ht="45" hidden="1" x14ac:dyDescent="0.25">
      <c r="A2170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66"/>
        <v>122</v>
      </c>
      <c r="P2170">
        <f t="shared" si="67"/>
        <v>64.37</v>
      </c>
    </row>
    <row r="2171" spans="1:16" ht="60" hidden="1" x14ac:dyDescent="0.25">
      <c r="A2171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66"/>
        <v>100</v>
      </c>
      <c r="P2171">
        <f t="shared" si="67"/>
        <v>21.86</v>
      </c>
    </row>
    <row r="2172" spans="1:16" ht="45" hidden="1" x14ac:dyDescent="0.25">
      <c r="A2172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66"/>
        <v>181</v>
      </c>
      <c r="P2172">
        <f t="shared" si="67"/>
        <v>33.32</v>
      </c>
    </row>
    <row r="2173" spans="1:16" ht="45" hidden="1" x14ac:dyDescent="0.25">
      <c r="A2173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66"/>
        <v>106</v>
      </c>
      <c r="P2173">
        <f t="shared" si="67"/>
        <v>90.28</v>
      </c>
    </row>
    <row r="2174" spans="1:16" ht="45" hidden="1" x14ac:dyDescent="0.25">
      <c r="A2174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66"/>
        <v>100</v>
      </c>
      <c r="P2174">
        <f t="shared" si="67"/>
        <v>76.92</v>
      </c>
    </row>
    <row r="2175" spans="1:16" ht="60" hidden="1" x14ac:dyDescent="0.25">
      <c r="A2175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66"/>
        <v>127</v>
      </c>
      <c r="P2175">
        <f t="shared" si="67"/>
        <v>59.23</v>
      </c>
    </row>
    <row r="2176" spans="1:16" ht="60" hidden="1" x14ac:dyDescent="0.25">
      <c r="A2176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66"/>
        <v>103</v>
      </c>
      <c r="P2176">
        <f t="shared" si="67"/>
        <v>65.38</v>
      </c>
    </row>
    <row r="2177" spans="1:16" ht="60" hidden="1" x14ac:dyDescent="0.25">
      <c r="A217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66"/>
        <v>250</v>
      </c>
      <c r="P2177">
        <f t="shared" si="67"/>
        <v>67.31</v>
      </c>
    </row>
    <row r="2178" spans="1:16" ht="45" hidden="1" x14ac:dyDescent="0.25">
      <c r="A2178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68">ROUND(E2178/D2178*100,0)</f>
        <v>126</v>
      </c>
      <c r="P2178">
        <f t="shared" si="67"/>
        <v>88.75</v>
      </c>
    </row>
    <row r="2179" spans="1:16" ht="75" hidden="1" x14ac:dyDescent="0.25">
      <c r="A2179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68"/>
        <v>100</v>
      </c>
      <c r="P2179">
        <f t="shared" ref="P2179:P2242" si="69">IFERROR(ROUND(E2179/L2179,2), 0)</f>
        <v>65.87</v>
      </c>
    </row>
    <row r="2180" spans="1:16" ht="45" hidden="1" x14ac:dyDescent="0.25">
      <c r="A2180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68"/>
        <v>139</v>
      </c>
      <c r="P2180">
        <f t="shared" si="69"/>
        <v>40.35</v>
      </c>
    </row>
    <row r="2181" spans="1:16" ht="45" hidden="1" x14ac:dyDescent="0.25">
      <c r="A2181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68"/>
        <v>161</v>
      </c>
      <c r="P2181">
        <f t="shared" si="69"/>
        <v>76.86</v>
      </c>
    </row>
    <row r="2182" spans="1:16" ht="45" hidden="1" x14ac:dyDescent="0.25">
      <c r="A2182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68"/>
        <v>107</v>
      </c>
      <c r="P2182">
        <f t="shared" si="69"/>
        <v>68.709999999999994</v>
      </c>
    </row>
    <row r="2183" spans="1:16" ht="60" hidden="1" x14ac:dyDescent="0.25">
      <c r="A2183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68"/>
        <v>153</v>
      </c>
      <c r="P2183">
        <f t="shared" si="69"/>
        <v>57.77</v>
      </c>
    </row>
    <row r="2184" spans="1:16" ht="45" hidden="1" x14ac:dyDescent="0.25">
      <c r="A2184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68"/>
        <v>524</v>
      </c>
      <c r="P2184">
        <f t="shared" si="69"/>
        <v>44.17</v>
      </c>
    </row>
    <row r="2185" spans="1:16" ht="60" hidden="1" x14ac:dyDescent="0.25">
      <c r="A2185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68"/>
        <v>489</v>
      </c>
      <c r="P2185">
        <f t="shared" si="69"/>
        <v>31.57</v>
      </c>
    </row>
    <row r="2186" spans="1:16" ht="60" hidden="1" x14ac:dyDescent="0.25">
      <c r="A2186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68"/>
        <v>285</v>
      </c>
      <c r="P2186">
        <f t="shared" si="69"/>
        <v>107.05</v>
      </c>
    </row>
    <row r="2187" spans="1:16" ht="60" hidden="1" x14ac:dyDescent="0.25">
      <c r="A218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68"/>
        <v>1857</v>
      </c>
      <c r="P2187">
        <f t="shared" si="69"/>
        <v>149.03</v>
      </c>
    </row>
    <row r="2188" spans="1:16" ht="45" hidden="1" x14ac:dyDescent="0.25">
      <c r="A2188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68"/>
        <v>110</v>
      </c>
      <c r="P2188">
        <f t="shared" si="69"/>
        <v>55.96</v>
      </c>
    </row>
    <row r="2189" spans="1:16" ht="60" hidden="1" x14ac:dyDescent="0.25">
      <c r="A2189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68"/>
        <v>1015</v>
      </c>
      <c r="P2189">
        <f t="shared" si="69"/>
        <v>56.97</v>
      </c>
    </row>
    <row r="2190" spans="1:16" ht="45" hidden="1" x14ac:dyDescent="0.25">
      <c r="A2190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68"/>
        <v>412</v>
      </c>
      <c r="P2190">
        <f t="shared" si="69"/>
        <v>44.06</v>
      </c>
    </row>
    <row r="2191" spans="1:16" ht="60" hidden="1" x14ac:dyDescent="0.25">
      <c r="A2191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68"/>
        <v>503</v>
      </c>
      <c r="P2191">
        <f t="shared" si="69"/>
        <v>68.63</v>
      </c>
    </row>
    <row r="2192" spans="1:16" ht="45" hidden="1" x14ac:dyDescent="0.25">
      <c r="A2192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68"/>
        <v>185</v>
      </c>
      <c r="P2192">
        <f t="shared" si="69"/>
        <v>65.319999999999993</v>
      </c>
    </row>
    <row r="2193" spans="1:16" ht="60" hidden="1" x14ac:dyDescent="0.25">
      <c r="A2193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68"/>
        <v>120</v>
      </c>
      <c r="P2193">
        <f t="shared" si="69"/>
        <v>35.92</v>
      </c>
    </row>
    <row r="2194" spans="1:16" ht="60" hidden="1" x14ac:dyDescent="0.25">
      <c r="A2194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68"/>
        <v>1081</v>
      </c>
      <c r="P2194">
        <f t="shared" si="69"/>
        <v>40.07</v>
      </c>
    </row>
    <row r="2195" spans="1:16" ht="60" hidden="1" x14ac:dyDescent="0.25">
      <c r="A2195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68"/>
        <v>452</v>
      </c>
      <c r="P2195">
        <f t="shared" si="69"/>
        <v>75.650000000000006</v>
      </c>
    </row>
    <row r="2196" spans="1:16" ht="60" hidden="1" x14ac:dyDescent="0.25">
      <c r="A2196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68"/>
        <v>537</v>
      </c>
      <c r="P2196">
        <f t="shared" si="69"/>
        <v>61.2</v>
      </c>
    </row>
    <row r="2197" spans="1:16" ht="30" hidden="1" x14ac:dyDescent="0.25">
      <c r="A219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68"/>
        <v>120</v>
      </c>
      <c r="P2197">
        <f t="shared" si="69"/>
        <v>48.13</v>
      </c>
    </row>
    <row r="2198" spans="1:16" ht="30" hidden="1" x14ac:dyDescent="0.25">
      <c r="A2198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68"/>
        <v>114</v>
      </c>
      <c r="P2198">
        <f t="shared" si="69"/>
        <v>68.11</v>
      </c>
    </row>
    <row r="2199" spans="1:16" ht="45" hidden="1" x14ac:dyDescent="0.25">
      <c r="A2199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68"/>
        <v>951</v>
      </c>
      <c r="P2199">
        <f t="shared" si="69"/>
        <v>65.89</v>
      </c>
    </row>
    <row r="2200" spans="1:16" ht="60" hidden="1" x14ac:dyDescent="0.25">
      <c r="A2200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68"/>
        <v>133</v>
      </c>
      <c r="P2200">
        <f t="shared" si="69"/>
        <v>81.650000000000006</v>
      </c>
    </row>
    <row r="2201" spans="1:16" ht="30" hidden="1" x14ac:dyDescent="0.25">
      <c r="A2201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68"/>
        <v>147</v>
      </c>
      <c r="P2201">
        <f t="shared" si="69"/>
        <v>52.7</v>
      </c>
    </row>
    <row r="2202" spans="1:16" ht="60" hidden="1" x14ac:dyDescent="0.25">
      <c r="A2202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68"/>
        <v>542</v>
      </c>
      <c r="P2202">
        <f t="shared" si="69"/>
        <v>41.23</v>
      </c>
    </row>
    <row r="2203" spans="1:16" ht="60" hidden="1" x14ac:dyDescent="0.25">
      <c r="A2203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68"/>
        <v>383</v>
      </c>
      <c r="P2203">
        <f t="shared" si="69"/>
        <v>15.04</v>
      </c>
    </row>
    <row r="2204" spans="1:16" ht="45" hidden="1" x14ac:dyDescent="0.25">
      <c r="A2204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68"/>
        <v>704</v>
      </c>
      <c r="P2204">
        <f t="shared" si="69"/>
        <v>39.07</v>
      </c>
    </row>
    <row r="2205" spans="1:16" ht="60" hidden="1" x14ac:dyDescent="0.25">
      <c r="A2205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68"/>
        <v>110</v>
      </c>
      <c r="P2205">
        <f t="shared" si="69"/>
        <v>43.82</v>
      </c>
    </row>
    <row r="2206" spans="1:16" ht="45" hidden="1" x14ac:dyDescent="0.25">
      <c r="A2206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68"/>
        <v>133</v>
      </c>
      <c r="P2206">
        <f t="shared" si="69"/>
        <v>27.3</v>
      </c>
    </row>
    <row r="2207" spans="1:16" ht="45" hidden="1" x14ac:dyDescent="0.25">
      <c r="A220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68"/>
        <v>152</v>
      </c>
      <c r="P2207">
        <f t="shared" si="69"/>
        <v>42.22</v>
      </c>
    </row>
    <row r="2208" spans="1:16" ht="60" hidden="1" x14ac:dyDescent="0.25">
      <c r="A2208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68"/>
        <v>103</v>
      </c>
      <c r="P2208">
        <f t="shared" si="69"/>
        <v>33.24</v>
      </c>
    </row>
    <row r="2209" spans="1:16" ht="45" hidden="1" x14ac:dyDescent="0.25">
      <c r="A2209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68"/>
        <v>100</v>
      </c>
      <c r="P2209">
        <f t="shared" si="69"/>
        <v>285.70999999999998</v>
      </c>
    </row>
    <row r="2210" spans="1:16" ht="60" hidden="1" x14ac:dyDescent="0.25">
      <c r="A2210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68"/>
        <v>102</v>
      </c>
      <c r="P2210">
        <f t="shared" si="69"/>
        <v>42.33</v>
      </c>
    </row>
    <row r="2211" spans="1:16" ht="45" hidden="1" x14ac:dyDescent="0.25">
      <c r="A2211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68"/>
        <v>151</v>
      </c>
      <c r="P2211">
        <f t="shared" si="69"/>
        <v>50.27</v>
      </c>
    </row>
    <row r="2212" spans="1:16" ht="60" hidden="1" x14ac:dyDescent="0.25">
      <c r="A2212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68"/>
        <v>111</v>
      </c>
      <c r="P2212">
        <f t="shared" si="69"/>
        <v>61.9</v>
      </c>
    </row>
    <row r="2213" spans="1:16" ht="60" hidden="1" x14ac:dyDescent="0.25">
      <c r="A2213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68"/>
        <v>196</v>
      </c>
      <c r="P2213">
        <f t="shared" si="69"/>
        <v>40.75</v>
      </c>
    </row>
    <row r="2214" spans="1:16" ht="60" hidden="1" x14ac:dyDescent="0.25">
      <c r="A2214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68"/>
        <v>114</v>
      </c>
      <c r="P2214">
        <f t="shared" si="69"/>
        <v>55.8</v>
      </c>
    </row>
    <row r="2215" spans="1:16" ht="75" hidden="1" x14ac:dyDescent="0.25">
      <c r="A2215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68"/>
        <v>200</v>
      </c>
      <c r="P2215">
        <f t="shared" si="69"/>
        <v>10</v>
      </c>
    </row>
    <row r="2216" spans="1:16" ht="45" hidden="1" x14ac:dyDescent="0.25">
      <c r="A2216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68"/>
        <v>293</v>
      </c>
      <c r="P2216">
        <f t="shared" si="69"/>
        <v>73.13</v>
      </c>
    </row>
    <row r="2217" spans="1:16" ht="30" hidden="1" x14ac:dyDescent="0.25">
      <c r="A221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68"/>
        <v>156</v>
      </c>
      <c r="P2217">
        <f t="shared" si="69"/>
        <v>26.06</v>
      </c>
    </row>
    <row r="2218" spans="1:16" ht="60" hidden="1" x14ac:dyDescent="0.25">
      <c r="A2218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68"/>
        <v>106</v>
      </c>
      <c r="P2218">
        <f t="shared" si="69"/>
        <v>22.64</v>
      </c>
    </row>
    <row r="2219" spans="1:16" ht="60" hidden="1" x14ac:dyDescent="0.25">
      <c r="A2219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68"/>
        <v>101</v>
      </c>
      <c r="P2219">
        <f t="shared" si="69"/>
        <v>47.22</v>
      </c>
    </row>
    <row r="2220" spans="1:16" ht="45" hidden="1" x14ac:dyDescent="0.25">
      <c r="A2220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68"/>
        <v>123</v>
      </c>
      <c r="P2220">
        <f t="shared" si="69"/>
        <v>32.32</v>
      </c>
    </row>
    <row r="2221" spans="1:16" ht="45" hidden="1" x14ac:dyDescent="0.25">
      <c r="A2221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68"/>
        <v>102</v>
      </c>
      <c r="P2221">
        <f t="shared" si="69"/>
        <v>53.42</v>
      </c>
    </row>
    <row r="2222" spans="1:16" ht="45" hidden="1" x14ac:dyDescent="0.25">
      <c r="A2222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68"/>
        <v>101</v>
      </c>
      <c r="P2222">
        <f t="shared" si="69"/>
        <v>51.3</v>
      </c>
    </row>
    <row r="2223" spans="1:16" ht="45" hidden="1" x14ac:dyDescent="0.25">
      <c r="A2223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68"/>
        <v>108</v>
      </c>
      <c r="P2223">
        <f t="shared" si="69"/>
        <v>37.200000000000003</v>
      </c>
    </row>
    <row r="2224" spans="1:16" ht="60" hidden="1" x14ac:dyDescent="0.25">
      <c r="A2224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68"/>
        <v>163</v>
      </c>
      <c r="P2224">
        <f t="shared" si="69"/>
        <v>27.1</v>
      </c>
    </row>
    <row r="2225" spans="1:16" ht="60" hidden="1" x14ac:dyDescent="0.25">
      <c r="A2225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68"/>
        <v>106</v>
      </c>
      <c r="P2225">
        <f t="shared" si="69"/>
        <v>206.31</v>
      </c>
    </row>
    <row r="2226" spans="1:16" ht="60" hidden="1" x14ac:dyDescent="0.25">
      <c r="A2226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68"/>
        <v>243</v>
      </c>
      <c r="P2226">
        <f t="shared" si="69"/>
        <v>82.15</v>
      </c>
    </row>
    <row r="2227" spans="1:16" ht="60" hidden="1" x14ac:dyDescent="0.25">
      <c r="A222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68"/>
        <v>945</v>
      </c>
      <c r="P2227">
        <f t="shared" si="69"/>
        <v>164.8</v>
      </c>
    </row>
    <row r="2228" spans="1:16" ht="60" hidden="1" x14ac:dyDescent="0.25">
      <c r="A2228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68"/>
        <v>108</v>
      </c>
      <c r="P2228">
        <f t="shared" si="69"/>
        <v>60.82</v>
      </c>
    </row>
    <row r="2229" spans="1:16" ht="60" hidden="1" x14ac:dyDescent="0.25">
      <c r="A2229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68"/>
        <v>157</v>
      </c>
      <c r="P2229">
        <f t="shared" si="69"/>
        <v>67.97</v>
      </c>
    </row>
    <row r="2230" spans="1:16" ht="60" hidden="1" x14ac:dyDescent="0.25">
      <c r="A2230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68"/>
        <v>1174</v>
      </c>
      <c r="P2230">
        <f t="shared" si="69"/>
        <v>81.56</v>
      </c>
    </row>
    <row r="2231" spans="1:16" ht="60" hidden="1" x14ac:dyDescent="0.25">
      <c r="A2231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68"/>
        <v>171</v>
      </c>
      <c r="P2231">
        <f t="shared" si="69"/>
        <v>25.43</v>
      </c>
    </row>
    <row r="2232" spans="1:16" ht="60" hidden="1" x14ac:dyDescent="0.25">
      <c r="A2232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68"/>
        <v>126</v>
      </c>
      <c r="P2232">
        <f t="shared" si="69"/>
        <v>21.5</v>
      </c>
    </row>
    <row r="2233" spans="1:16" ht="60" hidden="1" x14ac:dyDescent="0.25">
      <c r="A2233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68"/>
        <v>1212</v>
      </c>
      <c r="P2233">
        <f t="shared" si="69"/>
        <v>27.23</v>
      </c>
    </row>
    <row r="2234" spans="1:16" ht="45" hidden="1" x14ac:dyDescent="0.25">
      <c r="A2234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68"/>
        <v>496</v>
      </c>
      <c r="P2234">
        <f t="shared" si="69"/>
        <v>25.09</v>
      </c>
    </row>
    <row r="2235" spans="1:16" ht="45" hidden="1" x14ac:dyDescent="0.25">
      <c r="A2235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68"/>
        <v>332</v>
      </c>
      <c r="P2235">
        <f t="shared" si="69"/>
        <v>21.23</v>
      </c>
    </row>
    <row r="2236" spans="1:16" ht="45" hidden="1" x14ac:dyDescent="0.25">
      <c r="A2236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68"/>
        <v>1165</v>
      </c>
      <c r="P2236">
        <f t="shared" si="69"/>
        <v>41.61</v>
      </c>
    </row>
    <row r="2237" spans="1:16" ht="45" hidden="1" x14ac:dyDescent="0.25">
      <c r="A223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68"/>
        <v>153</v>
      </c>
      <c r="P2237">
        <f t="shared" si="69"/>
        <v>135.59</v>
      </c>
    </row>
    <row r="2238" spans="1:16" ht="45" hidden="1" x14ac:dyDescent="0.25">
      <c r="A2238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68"/>
        <v>537</v>
      </c>
      <c r="P2238">
        <f t="shared" si="69"/>
        <v>22.12</v>
      </c>
    </row>
    <row r="2239" spans="1:16" ht="60" hidden="1" x14ac:dyDescent="0.25">
      <c r="A2239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68"/>
        <v>353</v>
      </c>
      <c r="P2239">
        <f t="shared" si="69"/>
        <v>64.63</v>
      </c>
    </row>
    <row r="2240" spans="1:16" ht="30" hidden="1" x14ac:dyDescent="0.25">
      <c r="A2240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68"/>
        <v>137</v>
      </c>
      <c r="P2240">
        <f t="shared" si="69"/>
        <v>69.569999999999993</v>
      </c>
    </row>
    <row r="2241" spans="1:16" ht="30" hidden="1" x14ac:dyDescent="0.25">
      <c r="A2241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68"/>
        <v>128</v>
      </c>
      <c r="P2241">
        <f t="shared" si="69"/>
        <v>75.13</v>
      </c>
    </row>
    <row r="2242" spans="1:16" ht="45" hidden="1" x14ac:dyDescent="0.25">
      <c r="A2242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70">ROUND(E2242/D2242*100,0)</f>
        <v>271</v>
      </c>
      <c r="P2242">
        <f t="shared" si="69"/>
        <v>140.97999999999999</v>
      </c>
    </row>
    <row r="2243" spans="1:16" ht="60" hidden="1" x14ac:dyDescent="0.25">
      <c r="A2243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70"/>
        <v>806</v>
      </c>
      <c r="P2243">
        <f t="shared" ref="P2243:P2306" si="71">IFERROR(ROUND(E2243/L2243,2), 0)</f>
        <v>49.47</v>
      </c>
    </row>
    <row r="2244" spans="1:16" ht="30" hidden="1" x14ac:dyDescent="0.25">
      <c r="A2244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70"/>
        <v>1360</v>
      </c>
      <c r="P2244">
        <f t="shared" si="71"/>
        <v>53.87</v>
      </c>
    </row>
    <row r="2245" spans="1:16" ht="60" hidden="1" x14ac:dyDescent="0.25">
      <c r="A2245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70"/>
        <v>930250</v>
      </c>
      <c r="P2245">
        <f t="shared" si="71"/>
        <v>4.57</v>
      </c>
    </row>
    <row r="2246" spans="1:16" ht="45" hidden="1" x14ac:dyDescent="0.25">
      <c r="A2246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70"/>
        <v>377</v>
      </c>
      <c r="P2246">
        <f t="shared" si="71"/>
        <v>65</v>
      </c>
    </row>
    <row r="2247" spans="1:16" ht="45" hidden="1" x14ac:dyDescent="0.25">
      <c r="A224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70"/>
        <v>2647</v>
      </c>
      <c r="P2247">
        <f t="shared" si="71"/>
        <v>53.48</v>
      </c>
    </row>
    <row r="2248" spans="1:16" ht="60" hidden="1" x14ac:dyDescent="0.25">
      <c r="A2248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70"/>
        <v>100</v>
      </c>
      <c r="P2248">
        <f t="shared" si="71"/>
        <v>43.91</v>
      </c>
    </row>
    <row r="2249" spans="1:16" ht="45" hidden="1" x14ac:dyDescent="0.25">
      <c r="A2249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70"/>
        <v>104</v>
      </c>
      <c r="P2249">
        <f t="shared" si="71"/>
        <v>50.85</v>
      </c>
    </row>
    <row r="2250" spans="1:16" ht="60" hidden="1" x14ac:dyDescent="0.25">
      <c r="A2250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70"/>
        <v>107</v>
      </c>
      <c r="P2250">
        <f t="shared" si="71"/>
        <v>58.63</v>
      </c>
    </row>
    <row r="2251" spans="1:16" ht="45" hidden="1" x14ac:dyDescent="0.25">
      <c r="A2251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70"/>
        <v>169</v>
      </c>
      <c r="P2251">
        <f t="shared" si="71"/>
        <v>32.82</v>
      </c>
    </row>
    <row r="2252" spans="1:16" ht="45" hidden="1" x14ac:dyDescent="0.25">
      <c r="A2252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70"/>
        <v>975</v>
      </c>
      <c r="P2252">
        <f t="shared" si="71"/>
        <v>426.93</v>
      </c>
    </row>
    <row r="2253" spans="1:16" ht="45" hidden="1" x14ac:dyDescent="0.25">
      <c r="A2253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70"/>
        <v>134</v>
      </c>
      <c r="P2253">
        <f t="shared" si="71"/>
        <v>23.81</v>
      </c>
    </row>
    <row r="2254" spans="1:16" ht="60" hidden="1" x14ac:dyDescent="0.25">
      <c r="A2254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70"/>
        <v>272</v>
      </c>
      <c r="P2254">
        <f t="shared" si="71"/>
        <v>98.41</v>
      </c>
    </row>
    <row r="2255" spans="1:16" ht="60" hidden="1" x14ac:dyDescent="0.25">
      <c r="A2255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70"/>
        <v>113</v>
      </c>
      <c r="P2255">
        <f t="shared" si="71"/>
        <v>107.32</v>
      </c>
    </row>
    <row r="2256" spans="1:16" ht="45" hidden="1" x14ac:dyDescent="0.25">
      <c r="A2256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70"/>
        <v>460</v>
      </c>
      <c r="P2256">
        <f t="shared" si="71"/>
        <v>11.67</v>
      </c>
    </row>
    <row r="2257" spans="1:16" ht="30" hidden="1" x14ac:dyDescent="0.25">
      <c r="A225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70"/>
        <v>287</v>
      </c>
      <c r="P2257">
        <f t="shared" si="71"/>
        <v>41.78</v>
      </c>
    </row>
    <row r="2258" spans="1:16" ht="45" hidden="1" x14ac:dyDescent="0.25">
      <c r="A2258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70"/>
        <v>223</v>
      </c>
      <c r="P2258">
        <f t="shared" si="71"/>
        <v>21.38</v>
      </c>
    </row>
    <row r="2259" spans="1:16" ht="60" hidden="1" x14ac:dyDescent="0.25">
      <c r="A2259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70"/>
        <v>636</v>
      </c>
      <c r="P2259">
        <f t="shared" si="71"/>
        <v>94.1</v>
      </c>
    </row>
    <row r="2260" spans="1:16" ht="30" hidden="1" x14ac:dyDescent="0.25">
      <c r="A2260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70"/>
        <v>147</v>
      </c>
      <c r="P2260">
        <f t="shared" si="71"/>
        <v>15.72</v>
      </c>
    </row>
    <row r="2261" spans="1:16" ht="60" hidden="1" x14ac:dyDescent="0.25">
      <c r="A2261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70"/>
        <v>1867</v>
      </c>
      <c r="P2261">
        <f t="shared" si="71"/>
        <v>90.64</v>
      </c>
    </row>
    <row r="2262" spans="1:16" ht="60" hidden="1" x14ac:dyDescent="0.25">
      <c r="A2262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70"/>
        <v>327</v>
      </c>
      <c r="P2262">
        <f t="shared" si="71"/>
        <v>97.3</v>
      </c>
    </row>
    <row r="2263" spans="1:16" ht="60" hidden="1" x14ac:dyDescent="0.25">
      <c r="A2263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70"/>
        <v>780</v>
      </c>
      <c r="P2263">
        <f t="shared" si="71"/>
        <v>37.119999999999997</v>
      </c>
    </row>
    <row r="2264" spans="1:16" ht="45" hidden="1" x14ac:dyDescent="0.25">
      <c r="A2264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70"/>
        <v>154</v>
      </c>
      <c r="P2264">
        <f t="shared" si="71"/>
        <v>28.1</v>
      </c>
    </row>
    <row r="2265" spans="1:16" ht="45" hidden="1" x14ac:dyDescent="0.25">
      <c r="A2265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70"/>
        <v>116</v>
      </c>
      <c r="P2265">
        <f t="shared" si="71"/>
        <v>144.43</v>
      </c>
    </row>
    <row r="2266" spans="1:16" ht="60" hidden="1" x14ac:dyDescent="0.25">
      <c r="A2266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70"/>
        <v>180</v>
      </c>
      <c r="P2266">
        <f t="shared" si="71"/>
        <v>24.27</v>
      </c>
    </row>
    <row r="2267" spans="1:16" ht="60" hidden="1" x14ac:dyDescent="0.25">
      <c r="A226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70"/>
        <v>299</v>
      </c>
      <c r="P2267">
        <f t="shared" si="71"/>
        <v>35.119999999999997</v>
      </c>
    </row>
    <row r="2268" spans="1:16" ht="45" hidden="1" x14ac:dyDescent="0.25">
      <c r="A2268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70"/>
        <v>320</v>
      </c>
      <c r="P2268">
        <f t="shared" si="71"/>
        <v>24.76</v>
      </c>
    </row>
    <row r="2269" spans="1:16" ht="60" hidden="1" x14ac:dyDescent="0.25">
      <c r="A2269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70"/>
        <v>381</v>
      </c>
      <c r="P2269">
        <f t="shared" si="71"/>
        <v>188.38</v>
      </c>
    </row>
    <row r="2270" spans="1:16" ht="60" hidden="1" x14ac:dyDescent="0.25">
      <c r="A2270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70"/>
        <v>103</v>
      </c>
      <c r="P2270">
        <f t="shared" si="71"/>
        <v>148.08000000000001</v>
      </c>
    </row>
    <row r="2271" spans="1:16" ht="45" hidden="1" x14ac:dyDescent="0.25">
      <c r="A2271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70"/>
        <v>1802</v>
      </c>
      <c r="P2271">
        <f t="shared" si="71"/>
        <v>49.93</v>
      </c>
    </row>
    <row r="2272" spans="1:16" ht="45" hidden="1" x14ac:dyDescent="0.25">
      <c r="A2272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70"/>
        <v>720</v>
      </c>
      <c r="P2272">
        <f t="shared" si="71"/>
        <v>107.82</v>
      </c>
    </row>
    <row r="2273" spans="1:16" ht="60" hidden="1" x14ac:dyDescent="0.25">
      <c r="A2273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70"/>
        <v>283</v>
      </c>
      <c r="P2273">
        <f t="shared" si="71"/>
        <v>42.63</v>
      </c>
    </row>
    <row r="2274" spans="1:16" ht="45" hidden="1" x14ac:dyDescent="0.25">
      <c r="A2274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70"/>
        <v>1357</v>
      </c>
      <c r="P2274">
        <f t="shared" si="71"/>
        <v>14.37</v>
      </c>
    </row>
    <row r="2275" spans="1:16" ht="60" hidden="1" x14ac:dyDescent="0.25">
      <c r="A2275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70"/>
        <v>220</v>
      </c>
      <c r="P2275">
        <f t="shared" si="71"/>
        <v>37.479999999999997</v>
      </c>
    </row>
    <row r="2276" spans="1:16" ht="60" hidden="1" x14ac:dyDescent="0.25">
      <c r="A2276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70"/>
        <v>120</v>
      </c>
      <c r="P2276">
        <f t="shared" si="71"/>
        <v>30.2</v>
      </c>
    </row>
    <row r="2277" spans="1:16" ht="45" hidden="1" x14ac:dyDescent="0.25">
      <c r="A227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70"/>
        <v>408</v>
      </c>
      <c r="P2277">
        <f t="shared" si="71"/>
        <v>33.549999999999997</v>
      </c>
    </row>
    <row r="2278" spans="1:16" ht="60" hidden="1" x14ac:dyDescent="0.25">
      <c r="A2278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70"/>
        <v>106</v>
      </c>
      <c r="P2278">
        <f t="shared" si="71"/>
        <v>64.75</v>
      </c>
    </row>
    <row r="2279" spans="1:16" ht="60" hidden="1" x14ac:dyDescent="0.25">
      <c r="A2279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70"/>
        <v>141</v>
      </c>
      <c r="P2279">
        <f t="shared" si="71"/>
        <v>57.93</v>
      </c>
    </row>
    <row r="2280" spans="1:16" ht="45" hidden="1" x14ac:dyDescent="0.25">
      <c r="A2280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70"/>
        <v>271</v>
      </c>
      <c r="P2280">
        <f t="shared" si="71"/>
        <v>53.08</v>
      </c>
    </row>
    <row r="2281" spans="1:16" ht="60" hidden="1" x14ac:dyDescent="0.25">
      <c r="A2281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70"/>
        <v>154</v>
      </c>
      <c r="P2281">
        <f t="shared" si="71"/>
        <v>48.06</v>
      </c>
    </row>
    <row r="2282" spans="1:16" ht="60" hidden="1" x14ac:dyDescent="0.25">
      <c r="A2282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70"/>
        <v>404</v>
      </c>
      <c r="P2282">
        <f t="shared" si="71"/>
        <v>82.4</v>
      </c>
    </row>
    <row r="2283" spans="1:16" ht="60" hidden="1" x14ac:dyDescent="0.25">
      <c r="A2283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70"/>
        <v>185</v>
      </c>
      <c r="P2283">
        <f t="shared" si="71"/>
        <v>50.45</v>
      </c>
    </row>
    <row r="2284" spans="1:16" ht="45" hidden="1" x14ac:dyDescent="0.25">
      <c r="A2284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70"/>
        <v>185</v>
      </c>
      <c r="P2284">
        <f t="shared" si="71"/>
        <v>115.83</v>
      </c>
    </row>
    <row r="2285" spans="1:16" ht="60" hidden="1" x14ac:dyDescent="0.25">
      <c r="A2285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70"/>
        <v>101</v>
      </c>
      <c r="P2285">
        <f t="shared" si="71"/>
        <v>63.03</v>
      </c>
    </row>
    <row r="2286" spans="1:16" ht="30" hidden="1" x14ac:dyDescent="0.25">
      <c r="A2286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70"/>
        <v>106</v>
      </c>
      <c r="P2286">
        <f t="shared" si="71"/>
        <v>108.02</v>
      </c>
    </row>
    <row r="2287" spans="1:16" ht="60" hidden="1" x14ac:dyDescent="0.25">
      <c r="A228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70"/>
        <v>121</v>
      </c>
      <c r="P2287">
        <f t="shared" si="71"/>
        <v>46.09</v>
      </c>
    </row>
    <row r="2288" spans="1:16" ht="45" hidden="1" x14ac:dyDescent="0.25">
      <c r="A2288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70"/>
        <v>100</v>
      </c>
      <c r="P2288">
        <f t="shared" si="71"/>
        <v>107.21</v>
      </c>
    </row>
    <row r="2289" spans="1:16" ht="45" hidden="1" x14ac:dyDescent="0.25">
      <c r="A2289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70"/>
        <v>120</v>
      </c>
      <c r="P2289">
        <f t="shared" si="71"/>
        <v>50.93</v>
      </c>
    </row>
    <row r="2290" spans="1:16" ht="60" hidden="1" x14ac:dyDescent="0.25">
      <c r="A2290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70"/>
        <v>100</v>
      </c>
      <c r="P2290">
        <f t="shared" si="71"/>
        <v>40.04</v>
      </c>
    </row>
    <row r="2291" spans="1:16" ht="60" hidden="1" x14ac:dyDescent="0.25">
      <c r="A2291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70"/>
        <v>107</v>
      </c>
      <c r="P2291">
        <f t="shared" si="71"/>
        <v>64.44</v>
      </c>
    </row>
    <row r="2292" spans="1:16" ht="45" hidden="1" x14ac:dyDescent="0.25">
      <c r="A2292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70"/>
        <v>104</v>
      </c>
      <c r="P2292">
        <f t="shared" si="71"/>
        <v>53.83</v>
      </c>
    </row>
    <row r="2293" spans="1:16" ht="60" hidden="1" x14ac:dyDescent="0.25">
      <c r="A2293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70"/>
        <v>173</v>
      </c>
      <c r="P2293">
        <f t="shared" si="71"/>
        <v>100.47</v>
      </c>
    </row>
    <row r="2294" spans="1:16" ht="60" hidden="1" x14ac:dyDescent="0.25">
      <c r="A2294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70"/>
        <v>107</v>
      </c>
      <c r="P2294">
        <f t="shared" si="71"/>
        <v>46.63</v>
      </c>
    </row>
    <row r="2295" spans="1:16" ht="30" hidden="1" x14ac:dyDescent="0.25">
      <c r="A2295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70"/>
        <v>108</v>
      </c>
      <c r="P2295">
        <f t="shared" si="71"/>
        <v>34.07</v>
      </c>
    </row>
    <row r="2296" spans="1:16" ht="60" hidden="1" x14ac:dyDescent="0.25">
      <c r="A2296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70"/>
        <v>146</v>
      </c>
      <c r="P2296">
        <f t="shared" si="71"/>
        <v>65.209999999999994</v>
      </c>
    </row>
    <row r="2297" spans="1:16" ht="60" hidden="1" x14ac:dyDescent="0.25">
      <c r="A229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70"/>
        <v>125</v>
      </c>
      <c r="P2297">
        <f t="shared" si="71"/>
        <v>44.21</v>
      </c>
    </row>
    <row r="2298" spans="1:16" ht="45" hidden="1" x14ac:dyDescent="0.25">
      <c r="A2298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70"/>
        <v>149</v>
      </c>
      <c r="P2298">
        <f t="shared" si="71"/>
        <v>71.97</v>
      </c>
    </row>
    <row r="2299" spans="1:16" ht="30" hidden="1" x14ac:dyDescent="0.25">
      <c r="A2299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70"/>
        <v>101</v>
      </c>
      <c r="P2299">
        <f t="shared" si="71"/>
        <v>52.95</v>
      </c>
    </row>
    <row r="2300" spans="1:16" ht="45" hidden="1" x14ac:dyDescent="0.25">
      <c r="A2300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70"/>
        <v>105</v>
      </c>
      <c r="P2300">
        <f t="shared" si="71"/>
        <v>109.45</v>
      </c>
    </row>
    <row r="2301" spans="1:16" ht="45" hidden="1" x14ac:dyDescent="0.25">
      <c r="A2301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70"/>
        <v>350</v>
      </c>
      <c r="P2301">
        <f t="shared" si="71"/>
        <v>75.040000000000006</v>
      </c>
    </row>
    <row r="2302" spans="1:16" ht="45" hidden="1" x14ac:dyDescent="0.25">
      <c r="A2302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70"/>
        <v>101</v>
      </c>
      <c r="P2302">
        <f t="shared" si="71"/>
        <v>115.71</v>
      </c>
    </row>
    <row r="2303" spans="1:16" ht="30" hidden="1" x14ac:dyDescent="0.25">
      <c r="A2303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70"/>
        <v>134</v>
      </c>
      <c r="P2303">
        <f t="shared" si="71"/>
        <v>31.66</v>
      </c>
    </row>
    <row r="2304" spans="1:16" ht="45" hidden="1" x14ac:dyDescent="0.25">
      <c r="A2304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70"/>
        <v>171</v>
      </c>
      <c r="P2304">
        <f t="shared" si="71"/>
        <v>46.18</v>
      </c>
    </row>
    <row r="2305" spans="1:16" ht="60" hidden="1" x14ac:dyDescent="0.25">
      <c r="A2305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70"/>
        <v>109</v>
      </c>
      <c r="P2305">
        <f t="shared" si="71"/>
        <v>68.48</v>
      </c>
    </row>
    <row r="2306" spans="1:16" ht="45" hidden="1" x14ac:dyDescent="0.25">
      <c r="A2306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72">ROUND(E2306/D2306*100,0)</f>
        <v>101</v>
      </c>
      <c r="P2306">
        <f t="shared" si="71"/>
        <v>53.47</v>
      </c>
    </row>
    <row r="2307" spans="1:16" ht="60" hidden="1" x14ac:dyDescent="0.25">
      <c r="A230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72"/>
        <v>101</v>
      </c>
      <c r="P2307">
        <f t="shared" ref="P2307:P2370" si="73">IFERROR(ROUND(E2307/L2307,2), 0)</f>
        <v>109.11</v>
      </c>
    </row>
    <row r="2308" spans="1:16" ht="45" hidden="1" x14ac:dyDescent="0.25">
      <c r="A2308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72"/>
        <v>107</v>
      </c>
      <c r="P2308">
        <f t="shared" si="73"/>
        <v>51.19</v>
      </c>
    </row>
    <row r="2309" spans="1:16" ht="45" hidden="1" x14ac:dyDescent="0.25">
      <c r="A2309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72"/>
        <v>107</v>
      </c>
      <c r="P2309">
        <f t="shared" si="73"/>
        <v>27.94</v>
      </c>
    </row>
    <row r="2310" spans="1:16" ht="60" hidden="1" x14ac:dyDescent="0.25">
      <c r="A2310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72"/>
        <v>101</v>
      </c>
      <c r="P2310">
        <f t="shared" si="73"/>
        <v>82.5</v>
      </c>
    </row>
    <row r="2311" spans="1:16" ht="45" hidden="1" x14ac:dyDescent="0.25">
      <c r="A2311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72"/>
        <v>107</v>
      </c>
      <c r="P2311">
        <f t="shared" si="73"/>
        <v>59.82</v>
      </c>
    </row>
    <row r="2312" spans="1:16" ht="60" hidden="1" x14ac:dyDescent="0.25">
      <c r="A2312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72"/>
        <v>429</v>
      </c>
      <c r="P2312">
        <f t="shared" si="73"/>
        <v>64.819999999999993</v>
      </c>
    </row>
    <row r="2313" spans="1:16" ht="45" hidden="1" x14ac:dyDescent="0.25">
      <c r="A2313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72"/>
        <v>104</v>
      </c>
      <c r="P2313">
        <f t="shared" si="73"/>
        <v>90.1</v>
      </c>
    </row>
    <row r="2314" spans="1:16" ht="45" hidden="1" x14ac:dyDescent="0.25">
      <c r="A2314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72"/>
        <v>108</v>
      </c>
      <c r="P2314">
        <f t="shared" si="73"/>
        <v>40.96</v>
      </c>
    </row>
    <row r="2315" spans="1:16" ht="30" hidden="1" x14ac:dyDescent="0.25">
      <c r="A2315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72"/>
        <v>176</v>
      </c>
      <c r="P2315">
        <f t="shared" si="73"/>
        <v>56</v>
      </c>
    </row>
    <row r="2316" spans="1:16" ht="60" hidden="1" x14ac:dyDescent="0.25">
      <c r="A2316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72"/>
        <v>157</v>
      </c>
      <c r="P2316">
        <f t="shared" si="73"/>
        <v>37.67</v>
      </c>
    </row>
    <row r="2317" spans="1:16" ht="45" hidden="1" x14ac:dyDescent="0.25">
      <c r="A231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72"/>
        <v>103</v>
      </c>
      <c r="P2317">
        <f t="shared" si="73"/>
        <v>40.08</v>
      </c>
    </row>
    <row r="2318" spans="1:16" ht="60" hidden="1" x14ac:dyDescent="0.25">
      <c r="A2318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72"/>
        <v>104</v>
      </c>
      <c r="P2318">
        <f t="shared" si="73"/>
        <v>78.03</v>
      </c>
    </row>
    <row r="2319" spans="1:16" ht="45" hidden="1" x14ac:dyDescent="0.25">
      <c r="A2319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72"/>
        <v>104</v>
      </c>
      <c r="P2319">
        <f t="shared" si="73"/>
        <v>18.91</v>
      </c>
    </row>
    <row r="2320" spans="1:16" ht="60" hidden="1" x14ac:dyDescent="0.25">
      <c r="A2320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72"/>
        <v>121</v>
      </c>
      <c r="P2320">
        <f t="shared" si="73"/>
        <v>37.130000000000003</v>
      </c>
    </row>
    <row r="2321" spans="1:16" ht="45" hidden="1" x14ac:dyDescent="0.25">
      <c r="A2321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72"/>
        <v>108</v>
      </c>
      <c r="P2321">
        <f t="shared" si="73"/>
        <v>41.96</v>
      </c>
    </row>
    <row r="2322" spans="1:16" ht="60" hidden="1" x14ac:dyDescent="0.25">
      <c r="A2322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72"/>
        <v>109</v>
      </c>
      <c r="P2322">
        <f t="shared" si="73"/>
        <v>61.04</v>
      </c>
    </row>
    <row r="2323" spans="1:16" ht="45" hidden="1" x14ac:dyDescent="0.25">
      <c r="A2323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72"/>
        <v>39</v>
      </c>
      <c r="P2323">
        <f t="shared" si="73"/>
        <v>64.53</v>
      </c>
    </row>
    <row r="2324" spans="1:16" ht="45" hidden="1" x14ac:dyDescent="0.25">
      <c r="A2324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72"/>
        <v>3</v>
      </c>
      <c r="P2324">
        <f t="shared" si="73"/>
        <v>21.25</v>
      </c>
    </row>
    <row r="2325" spans="1:16" ht="45" hidden="1" x14ac:dyDescent="0.25">
      <c r="A2325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72"/>
        <v>48</v>
      </c>
      <c r="P2325">
        <f t="shared" si="73"/>
        <v>30</v>
      </c>
    </row>
    <row r="2326" spans="1:16" ht="45" hidden="1" x14ac:dyDescent="0.25">
      <c r="A2326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72"/>
        <v>21</v>
      </c>
      <c r="P2326">
        <f t="shared" si="73"/>
        <v>25.49</v>
      </c>
    </row>
    <row r="2327" spans="1:16" ht="60" hidden="1" x14ac:dyDescent="0.25">
      <c r="A232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72"/>
        <v>8</v>
      </c>
      <c r="P2327">
        <f t="shared" si="73"/>
        <v>11.43</v>
      </c>
    </row>
    <row r="2328" spans="1:16" ht="60" hidden="1" x14ac:dyDescent="0.25">
      <c r="A2328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72"/>
        <v>1</v>
      </c>
      <c r="P2328">
        <f t="shared" si="73"/>
        <v>108</v>
      </c>
    </row>
    <row r="2329" spans="1:16" ht="45" hidden="1" x14ac:dyDescent="0.25">
      <c r="A2329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72"/>
        <v>526</v>
      </c>
      <c r="P2329">
        <f t="shared" si="73"/>
        <v>54.88</v>
      </c>
    </row>
    <row r="2330" spans="1:16" ht="60" hidden="1" x14ac:dyDescent="0.25">
      <c r="A2330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72"/>
        <v>254</v>
      </c>
      <c r="P2330">
        <f t="shared" si="73"/>
        <v>47.38</v>
      </c>
    </row>
    <row r="2331" spans="1:16" ht="45" hidden="1" x14ac:dyDescent="0.25">
      <c r="A2331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72"/>
        <v>106</v>
      </c>
      <c r="P2331">
        <f t="shared" si="73"/>
        <v>211.84</v>
      </c>
    </row>
    <row r="2332" spans="1:16" ht="60" hidden="1" x14ac:dyDescent="0.25">
      <c r="A2332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72"/>
        <v>102</v>
      </c>
      <c r="P2332">
        <f t="shared" si="73"/>
        <v>219.93</v>
      </c>
    </row>
    <row r="2333" spans="1:16" ht="45" hidden="1" x14ac:dyDescent="0.25">
      <c r="A2333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72"/>
        <v>144</v>
      </c>
      <c r="P2333">
        <f t="shared" si="73"/>
        <v>40.799999999999997</v>
      </c>
    </row>
    <row r="2334" spans="1:16" ht="60" hidden="1" x14ac:dyDescent="0.25">
      <c r="A2334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72"/>
        <v>106</v>
      </c>
      <c r="P2334">
        <f t="shared" si="73"/>
        <v>75.5</v>
      </c>
    </row>
    <row r="2335" spans="1:16" ht="60" hidden="1" x14ac:dyDescent="0.25">
      <c r="A2335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72"/>
        <v>212</v>
      </c>
      <c r="P2335">
        <f t="shared" si="73"/>
        <v>13.54</v>
      </c>
    </row>
    <row r="2336" spans="1:16" ht="45" hidden="1" x14ac:dyDescent="0.25">
      <c r="A2336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72"/>
        <v>102</v>
      </c>
      <c r="P2336">
        <f t="shared" si="73"/>
        <v>60.87</v>
      </c>
    </row>
    <row r="2337" spans="1:16" ht="60" hidden="1" x14ac:dyDescent="0.25">
      <c r="A233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72"/>
        <v>102</v>
      </c>
      <c r="P2337">
        <f t="shared" si="73"/>
        <v>115.69</v>
      </c>
    </row>
    <row r="2338" spans="1:16" ht="45" hidden="1" x14ac:dyDescent="0.25">
      <c r="A2338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72"/>
        <v>521</v>
      </c>
      <c r="P2338">
        <f t="shared" si="73"/>
        <v>48.1</v>
      </c>
    </row>
    <row r="2339" spans="1:16" ht="45" hidden="1" x14ac:dyDescent="0.25">
      <c r="A2339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72"/>
        <v>111</v>
      </c>
      <c r="P2339">
        <f t="shared" si="73"/>
        <v>74.180000000000007</v>
      </c>
    </row>
    <row r="2340" spans="1:16" ht="45" hidden="1" x14ac:dyDescent="0.25">
      <c r="A2340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72"/>
        <v>101</v>
      </c>
      <c r="P2340">
        <f t="shared" si="73"/>
        <v>123.35</v>
      </c>
    </row>
    <row r="2341" spans="1:16" ht="60" hidden="1" x14ac:dyDescent="0.25">
      <c r="A2341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72"/>
        <v>294</v>
      </c>
      <c r="P2341">
        <f t="shared" si="73"/>
        <v>66.62</v>
      </c>
    </row>
    <row r="2342" spans="1:16" ht="45" hidden="1" x14ac:dyDescent="0.25">
      <c r="A2342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72"/>
        <v>106</v>
      </c>
      <c r="P2342">
        <f t="shared" si="73"/>
        <v>104.99</v>
      </c>
    </row>
    <row r="2343" spans="1:16" ht="45" hidden="1" x14ac:dyDescent="0.25">
      <c r="A2343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72"/>
        <v>0</v>
      </c>
      <c r="P2343">
        <f t="shared" si="73"/>
        <v>0</v>
      </c>
    </row>
    <row r="2344" spans="1:16" ht="60" hidden="1" x14ac:dyDescent="0.25">
      <c r="A2344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72"/>
        <v>0</v>
      </c>
      <c r="P2344">
        <f t="shared" si="73"/>
        <v>0</v>
      </c>
    </row>
    <row r="2345" spans="1:16" ht="60" hidden="1" x14ac:dyDescent="0.25">
      <c r="A2345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72"/>
        <v>3</v>
      </c>
      <c r="P2345">
        <f t="shared" si="73"/>
        <v>300</v>
      </c>
    </row>
    <row r="2346" spans="1:16" ht="60" hidden="1" x14ac:dyDescent="0.25">
      <c r="A2346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72"/>
        <v>0</v>
      </c>
      <c r="P2346">
        <f t="shared" si="73"/>
        <v>1</v>
      </c>
    </row>
    <row r="2347" spans="1:16" ht="60" hidden="1" x14ac:dyDescent="0.25">
      <c r="A234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72"/>
        <v>0</v>
      </c>
      <c r="P2347">
        <f t="shared" si="73"/>
        <v>0</v>
      </c>
    </row>
    <row r="2348" spans="1:16" ht="45" hidden="1" x14ac:dyDescent="0.25">
      <c r="A2348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72"/>
        <v>0</v>
      </c>
      <c r="P2348">
        <f t="shared" si="73"/>
        <v>13</v>
      </c>
    </row>
    <row r="2349" spans="1:16" ht="45" hidden="1" x14ac:dyDescent="0.25">
      <c r="A2349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72"/>
        <v>2</v>
      </c>
      <c r="P2349">
        <f t="shared" si="73"/>
        <v>15</v>
      </c>
    </row>
    <row r="2350" spans="1:16" ht="60" hidden="1" x14ac:dyDescent="0.25">
      <c r="A2350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72"/>
        <v>0</v>
      </c>
      <c r="P2350">
        <f t="shared" si="73"/>
        <v>54</v>
      </c>
    </row>
    <row r="2351" spans="1:16" ht="45" hidden="1" x14ac:dyDescent="0.25">
      <c r="A2351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72"/>
        <v>0</v>
      </c>
      <c r="P2351">
        <f t="shared" si="73"/>
        <v>0</v>
      </c>
    </row>
    <row r="2352" spans="1:16" ht="45" hidden="1" x14ac:dyDescent="0.25">
      <c r="A2352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72"/>
        <v>0</v>
      </c>
      <c r="P2352">
        <f t="shared" si="73"/>
        <v>0</v>
      </c>
    </row>
    <row r="2353" spans="1:16" ht="30" hidden="1" x14ac:dyDescent="0.25">
      <c r="A2353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72"/>
        <v>1</v>
      </c>
      <c r="P2353">
        <f t="shared" si="73"/>
        <v>15.43</v>
      </c>
    </row>
    <row r="2354" spans="1:16" ht="45" hidden="1" x14ac:dyDescent="0.25">
      <c r="A2354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72"/>
        <v>0</v>
      </c>
      <c r="P2354">
        <f t="shared" si="73"/>
        <v>0</v>
      </c>
    </row>
    <row r="2355" spans="1:16" ht="60" hidden="1" x14ac:dyDescent="0.25">
      <c r="A2355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72"/>
        <v>0</v>
      </c>
      <c r="P2355">
        <f t="shared" si="73"/>
        <v>0</v>
      </c>
    </row>
    <row r="2356" spans="1:16" ht="45" hidden="1" x14ac:dyDescent="0.25">
      <c r="A2356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72"/>
        <v>0</v>
      </c>
      <c r="P2356">
        <f t="shared" si="73"/>
        <v>25</v>
      </c>
    </row>
    <row r="2357" spans="1:16" ht="45" hidden="1" x14ac:dyDescent="0.25">
      <c r="A235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72"/>
        <v>1</v>
      </c>
      <c r="P2357">
        <f t="shared" si="73"/>
        <v>27.5</v>
      </c>
    </row>
    <row r="2358" spans="1:16" ht="30" hidden="1" x14ac:dyDescent="0.25">
      <c r="A2358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72"/>
        <v>0</v>
      </c>
      <c r="P2358">
        <f t="shared" si="73"/>
        <v>0</v>
      </c>
    </row>
    <row r="2359" spans="1:16" ht="45" hidden="1" x14ac:dyDescent="0.25">
      <c r="A2359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72"/>
        <v>0</v>
      </c>
      <c r="P2359">
        <f t="shared" si="73"/>
        <v>0</v>
      </c>
    </row>
    <row r="2360" spans="1:16" ht="45" hidden="1" x14ac:dyDescent="0.25">
      <c r="A2360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72"/>
        <v>0</v>
      </c>
      <c r="P2360">
        <f t="shared" si="73"/>
        <v>0</v>
      </c>
    </row>
    <row r="2361" spans="1:16" ht="45" hidden="1" x14ac:dyDescent="0.25">
      <c r="A2361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72"/>
        <v>15</v>
      </c>
      <c r="P2361">
        <f t="shared" si="73"/>
        <v>367</v>
      </c>
    </row>
    <row r="2362" spans="1:16" ht="45" hidden="1" x14ac:dyDescent="0.25">
      <c r="A2362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72"/>
        <v>0</v>
      </c>
      <c r="P2362">
        <f t="shared" si="73"/>
        <v>2</v>
      </c>
    </row>
    <row r="2363" spans="1:16" ht="60" hidden="1" x14ac:dyDescent="0.25">
      <c r="A2363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72"/>
        <v>0</v>
      </c>
      <c r="P2363">
        <f t="shared" si="73"/>
        <v>0</v>
      </c>
    </row>
    <row r="2364" spans="1:16" ht="45" hidden="1" x14ac:dyDescent="0.25">
      <c r="A2364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72"/>
        <v>29</v>
      </c>
      <c r="P2364">
        <f t="shared" si="73"/>
        <v>60</v>
      </c>
    </row>
    <row r="2365" spans="1:16" ht="60" hidden="1" x14ac:dyDescent="0.25">
      <c r="A2365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72"/>
        <v>0</v>
      </c>
      <c r="P2365">
        <f t="shared" si="73"/>
        <v>0</v>
      </c>
    </row>
    <row r="2366" spans="1:16" ht="45" hidden="1" x14ac:dyDescent="0.25">
      <c r="A2366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72"/>
        <v>0</v>
      </c>
      <c r="P2366">
        <f t="shared" si="73"/>
        <v>0</v>
      </c>
    </row>
    <row r="2367" spans="1:16" ht="60" hidden="1" x14ac:dyDescent="0.25">
      <c r="A236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72"/>
        <v>0</v>
      </c>
      <c r="P2367">
        <f t="shared" si="73"/>
        <v>0</v>
      </c>
    </row>
    <row r="2368" spans="1:16" ht="45" hidden="1" x14ac:dyDescent="0.25">
      <c r="A2368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72"/>
        <v>11</v>
      </c>
      <c r="P2368">
        <f t="shared" si="73"/>
        <v>97.41</v>
      </c>
    </row>
    <row r="2369" spans="1:16" ht="60" hidden="1" x14ac:dyDescent="0.25">
      <c r="A2369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72"/>
        <v>1</v>
      </c>
      <c r="P2369">
        <f t="shared" si="73"/>
        <v>47.86</v>
      </c>
    </row>
    <row r="2370" spans="1:16" ht="60" hidden="1" x14ac:dyDescent="0.25">
      <c r="A2370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74">ROUND(E2370/D2370*100,0)</f>
        <v>0</v>
      </c>
      <c r="P2370">
        <f t="shared" si="73"/>
        <v>50</v>
      </c>
    </row>
    <row r="2371" spans="1:16" ht="60" hidden="1" x14ac:dyDescent="0.25">
      <c r="A2371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74"/>
        <v>0</v>
      </c>
      <c r="P2371">
        <f t="shared" ref="P2371:P2434" si="75">IFERROR(ROUND(E2371/L2371,2), 0)</f>
        <v>0</v>
      </c>
    </row>
    <row r="2372" spans="1:16" ht="60" hidden="1" x14ac:dyDescent="0.25">
      <c r="A2372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74"/>
        <v>0</v>
      </c>
      <c r="P2372">
        <f t="shared" si="75"/>
        <v>20.5</v>
      </c>
    </row>
    <row r="2373" spans="1:16" ht="60" hidden="1" x14ac:dyDescent="0.25">
      <c r="A2373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74"/>
        <v>0</v>
      </c>
      <c r="P2373">
        <f t="shared" si="75"/>
        <v>0</v>
      </c>
    </row>
    <row r="2374" spans="1:16" ht="60" hidden="1" x14ac:dyDescent="0.25">
      <c r="A2374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74"/>
        <v>3</v>
      </c>
      <c r="P2374">
        <f t="shared" si="75"/>
        <v>30</v>
      </c>
    </row>
    <row r="2375" spans="1:16" ht="30" hidden="1" x14ac:dyDescent="0.25">
      <c r="A2375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74"/>
        <v>0</v>
      </c>
      <c r="P2375">
        <f t="shared" si="75"/>
        <v>50</v>
      </c>
    </row>
    <row r="2376" spans="1:16" ht="60" hidden="1" x14ac:dyDescent="0.25">
      <c r="A2376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74"/>
        <v>0</v>
      </c>
      <c r="P2376">
        <f t="shared" si="75"/>
        <v>10</v>
      </c>
    </row>
    <row r="2377" spans="1:16" ht="60" hidden="1" x14ac:dyDescent="0.25">
      <c r="A237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74"/>
        <v>0</v>
      </c>
      <c r="P2377">
        <f t="shared" si="75"/>
        <v>0</v>
      </c>
    </row>
    <row r="2378" spans="1:16" ht="45" hidden="1" x14ac:dyDescent="0.25">
      <c r="A2378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74"/>
        <v>11</v>
      </c>
      <c r="P2378">
        <f t="shared" si="75"/>
        <v>81.58</v>
      </c>
    </row>
    <row r="2379" spans="1:16" ht="45" hidden="1" x14ac:dyDescent="0.25">
      <c r="A2379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74"/>
        <v>0</v>
      </c>
      <c r="P2379">
        <f t="shared" si="75"/>
        <v>0</v>
      </c>
    </row>
    <row r="2380" spans="1:16" ht="45" hidden="1" x14ac:dyDescent="0.25">
      <c r="A2380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74"/>
        <v>0</v>
      </c>
      <c r="P2380">
        <f t="shared" si="75"/>
        <v>0</v>
      </c>
    </row>
    <row r="2381" spans="1:16" ht="45" hidden="1" x14ac:dyDescent="0.25">
      <c r="A2381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74"/>
        <v>0</v>
      </c>
      <c r="P2381">
        <f t="shared" si="75"/>
        <v>0</v>
      </c>
    </row>
    <row r="2382" spans="1:16" ht="45" hidden="1" x14ac:dyDescent="0.25">
      <c r="A2382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74"/>
        <v>0</v>
      </c>
      <c r="P2382">
        <f t="shared" si="75"/>
        <v>18.329999999999998</v>
      </c>
    </row>
    <row r="2383" spans="1:16" ht="45" hidden="1" x14ac:dyDescent="0.25">
      <c r="A2383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74"/>
        <v>2</v>
      </c>
      <c r="P2383">
        <f t="shared" si="75"/>
        <v>224.43</v>
      </c>
    </row>
    <row r="2384" spans="1:16" ht="60" hidden="1" x14ac:dyDescent="0.25">
      <c r="A2384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74"/>
        <v>3</v>
      </c>
      <c r="P2384">
        <f t="shared" si="75"/>
        <v>37.5</v>
      </c>
    </row>
    <row r="2385" spans="1:16" ht="60" hidden="1" x14ac:dyDescent="0.25">
      <c r="A2385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74"/>
        <v>4</v>
      </c>
      <c r="P2385">
        <f t="shared" si="75"/>
        <v>145</v>
      </c>
    </row>
    <row r="2386" spans="1:16" ht="60" hidden="1" x14ac:dyDescent="0.25">
      <c r="A2386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74"/>
        <v>1</v>
      </c>
      <c r="P2386">
        <f t="shared" si="75"/>
        <v>1</v>
      </c>
    </row>
    <row r="2387" spans="1:16" ht="60" hidden="1" x14ac:dyDescent="0.25">
      <c r="A238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74"/>
        <v>1</v>
      </c>
      <c r="P2387">
        <f t="shared" si="75"/>
        <v>112.57</v>
      </c>
    </row>
    <row r="2388" spans="1:16" ht="45" hidden="1" x14ac:dyDescent="0.25">
      <c r="A2388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74"/>
        <v>0</v>
      </c>
      <c r="P2388">
        <f t="shared" si="75"/>
        <v>0</v>
      </c>
    </row>
    <row r="2389" spans="1:16" ht="60" hidden="1" x14ac:dyDescent="0.25">
      <c r="A2389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74"/>
        <v>1</v>
      </c>
      <c r="P2389">
        <f t="shared" si="75"/>
        <v>342</v>
      </c>
    </row>
    <row r="2390" spans="1:16" ht="60" hidden="1" x14ac:dyDescent="0.25">
      <c r="A2390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74"/>
        <v>1</v>
      </c>
      <c r="P2390">
        <f t="shared" si="75"/>
        <v>57.88</v>
      </c>
    </row>
    <row r="2391" spans="1:16" ht="60" hidden="1" x14ac:dyDescent="0.25">
      <c r="A2391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74"/>
        <v>0</v>
      </c>
      <c r="P2391">
        <f t="shared" si="75"/>
        <v>30</v>
      </c>
    </row>
    <row r="2392" spans="1:16" ht="60" hidden="1" x14ac:dyDescent="0.25">
      <c r="A2392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74"/>
        <v>0</v>
      </c>
      <c r="P2392">
        <f t="shared" si="75"/>
        <v>0</v>
      </c>
    </row>
    <row r="2393" spans="1:16" ht="30" hidden="1" x14ac:dyDescent="0.25">
      <c r="A2393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74"/>
        <v>0</v>
      </c>
      <c r="P2393">
        <f t="shared" si="75"/>
        <v>25</v>
      </c>
    </row>
    <row r="2394" spans="1:16" ht="60" hidden="1" x14ac:dyDescent="0.25">
      <c r="A2394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74"/>
        <v>0</v>
      </c>
      <c r="P2394">
        <f t="shared" si="75"/>
        <v>0</v>
      </c>
    </row>
    <row r="2395" spans="1:16" ht="60" hidden="1" x14ac:dyDescent="0.25">
      <c r="A2395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74"/>
        <v>0</v>
      </c>
      <c r="P2395">
        <f t="shared" si="75"/>
        <v>50</v>
      </c>
    </row>
    <row r="2396" spans="1:16" ht="60" hidden="1" x14ac:dyDescent="0.25">
      <c r="A2396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74"/>
        <v>0</v>
      </c>
      <c r="P2396">
        <f t="shared" si="75"/>
        <v>1.5</v>
      </c>
    </row>
    <row r="2397" spans="1:16" ht="45" hidden="1" x14ac:dyDescent="0.25">
      <c r="A239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74"/>
        <v>0</v>
      </c>
      <c r="P2397">
        <f t="shared" si="75"/>
        <v>0</v>
      </c>
    </row>
    <row r="2398" spans="1:16" ht="45" hidden="1" x14ac:dyDescent="0.25">
      <c r="A2398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74"/>
        <v>0</v>
      </c>
      <c r="P2398">
        <f t="shared" si="75"/>
        <v>10</v>
      </c>
    </row>
    <row r="2399" spans="1:16" ht="60" hidden="1" x14ac:dyDescent="0.25">
      <c r="A2399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74"/>
        <v>0</v>
      </c>
      <c r="P2399">
        <f t="shared" si="75"/>
        <v>0</v>
      </c>
    </row>
    <row r="2400" spans="1:16" ht="60" hidden="1" x14ac:dyDescent="0.25">
      <c r="A2400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74"/>
        <v>0</v>
      </c>
      <c r="P2400">
        <f t="shared" si="75"/>
        <v>0</v>
      </c>
    </row>
    <row r="2401" spans="1:16" ht="45" hidden="1" x14ac:dyDescent="0.25">
      <c r="A2401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74"/>
        <v>0</v>
      </c>
      <c r="P2401">
        <f t="shared" si="75"/>
        <v>0</v>
      </c>
    </row>
    <row r="2402" spans="1:16" ht="60" hidden="1" x14ac:dyDescent="0.25">
      <c r="A2402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74"/>
        <v>0</v>
      </c>
      <c r="P2402">
        <f t="shared" si="75"/>
        <v>0</v>
      </c>
    </row>
    <row r="2403" spans="1:16" ht="60" hidden="1" x14ac:dyDescent="0.25">
      <c r="A2403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74"/>
        <v>1</v>
      </c>
      <c r="P2403">
        <f t="shared" si="75"/>
        <v>22.33</v>
      </c>
    </row>
    <row r="2404" spans="1:16" ht="30" hidden="1" x14ac:dyDescent="0.25">
      <c r="A2404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74"/>
        <v>0</v>
      </c>
      <c r="P2404">
        <f t="shared" si="75"/>
        <v>52</v>
      </c>
    </row>
    <row r="2405" spans="1:16" ht="45" hidden="1" x14ac:dyDescent="0.25">
      <c r="A2405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74"/>
        <v>17</v>
      </c>
      <c r="P2405">
        <f t="shared" si="75"/>
        <v>16.829999999999998</v>
      </c>
    </row>
    <row r="2406" spans="1:16" ht="60" hidden="1" x14ac:dyDescent="0.25">
      <c r="A2406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74"/>
        <v>0</v>
      </c>
      <c r="P2406">
        <f t="shared" si="75"/>
        <v>0</v>
      </c>
    </row>
    <row r="2407" spans="1:16" ht="45" hidden="1" x14ac:dyDescent="0.25">
      <c r="A240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74"/>
        <v>23</v>
      </c>
      <c r="P2407">
        <f t="shared" si="75"/>
        <v>56.3</v>
      </c>
    </row>
    <row r="2408" spans="1:16" ht="45" hidden="1" x14ac:dyDescent="0.25">
      <c r="A2408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74"/>
        <v>41</v>
      </c>
      <c r="P2408">
        <f t="shared" si="75"/>
        <v>84.06</v>
      </c>
    </row>
    <row r="2409" spans="1:16" ht="60" hidden="1" x14ac:dyDescent="0.25">
      <c r="A2409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74"/>
        <v>25</v>
      </c>
      <c r="P2409">
        <f t="shared" si="75"/>
        <v>168.39</v>
      </c>
    </row>
    <row r="2410" spans="1:16" ht="45" hidden="1" x14ac:dyDescent="0.25">
      <c r="A2410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74"/>
        <v>0</v>
      </c>
      <c r="P2410">
        <f t="shared" si="75"/>
        <v>15</v>
      </c>
    </row>
    <row r="2411" spans="1:16" ht="45" hidden="1" x14ac:dyDescent="0.25">
      <c r="A2411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74"/>
        <v>2</v>
      </c>
      <c r="P2411">
        <f t="shared" si="75"/>
        <v>76.67</v>
      </c>
    </row>
    <row r="2412" spans="1:16" ht="60" hidden="1" x14ac:dyDescent="0.25">
      <c r="A2412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74"/>
        <v>0</v>
      </c>
      <c r="P2412">
        <f t="shared" si="75"/>
        <v>0</v>
      </c>
    </row>
    <row r="2413" spans="1:16" ht="60" hidden="1" x14ac:dyDescent="0.25">
      <c r="A2413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74"/>
        <v>1</v>
      </c>
      <c r="P2413">
        <f t="shared" si="75"/>
        <v>50.33</v>
      </c>
    </row>
    <row r="2414" spans="1:16" ht="60" hidden="1" x14ac:dyDescent="0.25">
      <c r="A2414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74"/>
        <v>0</v>
      </c>
      <c r="P2414">
        <f t="shared" si="75"/>
        <v>0</v>
      </c>
    </row>
    <row r="2415" spans="1:16" ht="45" hidden="1" x14ac:dyDescent="0.25">
      <c r="A2415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74"/>
        <v>1</v>
      </c>
      <c r="P2415">
        <f t="shared" si="75"/>
        <v>8.33</v>
      </c>
    </row>
    <row r="2416" spans="1:16" ht="60" hidden="1" x14ac:dyDescent="0.25">
      <c r="A2416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74"/>
        <v>3</v>
      </c>
      <c r="P2416">
        <f t="shared" si="75"/>
        <v>35.380000000000003</v>
      </c>
    </row>
    <row r="2417" spans="1:16" ht="45" hidden="1" x14ac:dyDescent="0.25">
      <c r="A241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74"/>
        <v>1</v>
      </c>
      <c r="P2417">
        <f t="shared" si="75"/>
        <v>55.83</v>
      </c>
    </row>
    <row r="2418" spans="1:16" ht="60" hidden="1" x14ac:dyDescent="0.25">
      <c r="A2418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74"/>
        <v>0</v>
      </c>
      <c r="P2418">
        <f t="shared" si="75"/>
        <v>5</v>
      </c>
    </row>
    <row r="2419" spans="1:16" ht="60" hidden="1" x14ac:dyDescent="0.25">
      <c r="A2419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74"/>
        <v>0</v>
      </c>
      <c r="P2419">
        <f t="shared" si="75"/>
        <v>0</v>
      </c>
    </row>
    <row r="2420" spans="1:16" hidden="1" x14ac:dyDescent="0.25">
      <c r="A2420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74"/>
        <v>0</v>
      </c>
      <c r="P2420">
        <f t="shared" si="75"/>
        <v>1</v>
      </c>
    </row>
    <row r="2421" spans="1:16" ht="60" hidden="1" x14ac:dyDescent="0.25">
      <c r="A2421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74"/>
        <v>0</v>
      </c>
      <c r="P2421">
        <f t="shared" si="75"/>
        <v>0</v>
      </c>
    </row>
    <row r="2422" spans="1:16" ht="45" hidden="1" x14ac:dyDescent="0.25">
      <c r="A2422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74"/>
        <v>15</v>
      </c>
      <c r="P2422">
        <f t="shared" si="75"/>
        <v>69.47</v>
      </c>
    </row>
    <row r="2423" spans="1:16" ht="30" hidden="1" x14ac:dyDescent="0.25">
      <c r="A2423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74"/>
        <v>0</v>
      </c>
      <c r="P2423">
        <f t="shared" si="75"/>
        <v>1</v>
      </c>
    </row>
    <row r="2424" spans="1:16" ht="30" hidden="1" x14ac:dyDescent="0.25">
      <c r="A2424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74"/>
        <v>0</v>
      </c>
      <c r="P2424">
        <f t="shared" si="75"/>
        <v>1</v>
      </c>
    </row>
    <row r="2425" spans="1:16" ht="45" hidden="1" x14ac:dyDescent="0.25">
      <c r="A2425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74"/>
        <v>0</v>
      </c>
      <c r="P2425">
        <f t="shared" si="75"/>
        <v>8</v>
      </c>
    </row>
    <row r="2426" spans="1:16" ht="30" hidden="1" x14ac:dyDescent="0.25">
      <c r="A2426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74"/>
        <v>1</v>
      </c>
      <c r="P2426">
        <f t="shared" si="75"/>
        <v>34.44</v>
      </c>
    </row>
    <row r="2427" spans="1:16" ht="60" hidden="1" x14ac:dyDescent="0.25">
      <c r="A242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74"/>
        <v>0</v>
      </c>
      <c r="P2427">
        <f t="shared" si="75"/>
        <v>1</v>
      </c>
    </row>
    <row r="2428" spans="1:16" ht="45" hidden="1" x14ac:dyDescent="0.25">
      <c r="A2428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74"/>
        <v>0</v>
      </c>
      <c r="P2428">
        <f t="shared" si="75"/>
        <v>0</v>
      </c>
    </row>
    <row r="2429" spans="1:16" ht="30" hidden="1" x14ac:dyDescent="0.25">
      <c r="A2429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74"/>
        <v>0</v>
      </c>
      <c r="P2429">
        <f t="shared" si="75"/>
        <v>1</v>
      </c>
    </row>
    <row r="2430" spans="1:16" ht="45" hidden="1" x14ac:dyDescent="0.25">
      <c r="A2430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74"/>
        <v>0</v>
      </c>
      <c r="P2430">
        <f t="shared" si="75"/>
        <v>1</v>
      </c>
    </row>
    <row r="2431" spans="1:16" ht="45" hidden="1" x14ac:dyDescent="0.25">
      <c r="A2431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74"/>
        <v>1</v>
      </c>
      <c r="P2431">
        <f t="shared" si="75"/>
        <v>501.25</v>
      </c>
    </row>
    <row r="2432" spans="1:16" ht="60" hidden="1" x14ac:dyDescent="0.25">
      <c r="A2432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74"/>
        <v>1</v>
      </c>
      <c r="P2432">
        <f t="shared" si="75"/>
        <v>10.5</v>
      </c>
    </row>
    <row r="2433" spans="1:16" ht="30" hidden="1" x14ac:dyDescent="0.25">
      <c r="A2433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74"/>
        <v>0</v>
      </c>
      <c r="P2433">
        <f t="shared" si="75"/>
        <v>1</v>
      </c>
    </row>
    <row r="2434" spans="1:16" ht="45" hidden="1" x14ac:dyDescent="0.25">
      <c r="A2434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76">ROUND(E2434/D2434*100,0)</f>
        <v>0</v>
      </c>
      <c r="P2434">
        <f t="shared" si="75"/>
        <v>1</v>
      </c>
    </row>
    <row r="2435" spans="1:16" ht="60" hidden="1" x14ac:dyDescent="0.25">
      <c r="A2435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76"/>
        <v>0</v>
      </c>
      <c r="P2435">
        <f t="shared" ref="P2435:P2498" si="77">IFERROR(ROUND(E2435/L2435,2), 0)</f>
        <v>0</v>
      </c>
    </row>
    <row r="2436" spans="1:16" ht="60" hidden="1" x14ac:dyDescent="0.25">
      <c r="A2436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76"/>
        <v>0</v>
      </c>
      <c r="P2436">
        <f t="shared" si="77"/>
        <v>13</v>
      </c>
    </row>
    <row r="2437" spans="1:16" ht="45" hidden="1" x14ac:dyDescent="0.25">
      <c r="A243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76"/>
        <v>0</v>
      </c>
      <c r="P2437">
        <f t="shared" si="77"/>
        <v>306</v>
      </c>
    </row>
    <row r="2438" spans="1:16" ht="60" hidden="1" x14ac:dyDescent="0.25">
      <c r="A2438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76"/>
        <v>0</v>
      </c>
      <c r="P2438">
        <f t="shared" si="77"/>
        <v>22.5</v>
      </c>
    </row>
    <row r="2439" spans="1:16" ht="45" hidden="1" x14ac:dyDescent="0.25">
      <c r="A2439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76"/>
        <v>0</v>
      </c>
      <c r="P2439">
        <f t="shared" si="77"/>
        <v>0</v>
      </c>
    </row>
    <row r="2440" spans="1:16" ht="60" hidden="1" x14ac:dyDescent="0.25">
      <c r="A2440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76"/>
        <v>0</v>
      </c>
      <c r="P2440">
        <f t="shared" si="77"/>
        <v>50</v>
      </c>
    </row>
    <row r="2441" spans="1:16" ht="60" hidden="1" x14ac:dyDescent="0.25">
      <c r="A2441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76"/>
        <v>0</v>
      </c>
      <c r="P2441">
        <f t="shared" si="77"/>
        <v>0</v>
      </c>
    </row>
    <row r="2442" spans="1:16" ht="30" hidden="1" x14ac:dyDescent="0.25">
      <c r="A2442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76"/>
        <v>0</v>
      </c>
      <c r="P2442">
        <f t="shared" si="77"/>
        <v>5</v>
      </c>
    </row>
    <row r="2443" spans="1:16" ht="30" hidden="1" x14ac:dyDescent="0.25">
      <c r="A2443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76"/>
        <v>108</v>
      </c>
      <c r="P2443">
        <f t="shared" si="77"/>
        <v>74.23</v>
      </c>
    </row>
    <row r="2444" spans="1:16" ht="30" hidden="1" x14ac:dyDescent="0.25">
      <c r="A2444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76"/>
        <v>126</v>
      </c>
      <c r="P2444">
        <f t="shared" si="77"/>
        <v>81.25</v>
      </c>
    </row>
    <row r="2445" spans="1:16" ht="60" hidden="1" x14ac:dyDescent="0.25">
      <c r="A2445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76"/>
        <v>203</v>
      </c>
      <c r="P2445">
        <f t="shared" si="77"/>
        <v>130.22999999999999</v>
      </c>
    </row>
    <row r="2446" spans="1:16" ht="60" hidden="1" x14ac:dyDescent="0.25">
      <c r="A2446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76"/>
        <v>109</v>
      </c>
      <c r="P2446">
        <f t="shared" si="77"/>
        <v>53.41</v>
      </c>
    </row>
    <row r="2447" spans="1:16" ht="60" hidden="1" x14ac:dyDescent="0.25">
      <c r="A244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76"/>
        <v>173</v>
      </c>
      <c r="P2447">
        <f t="shared" si="77"/>
        <v>75.13</v>
      </c>
    </row>
    <row r="2448" spans="1:16" ht="60" hidden="1" x14ac:dyDescent="0.25">
      <c r="A2448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76"/>
        <v>168</v>
      </c>
      <c r="P2448">
        <f t="shared" si="77"/>
        <v>75.67</v>
      </c>
    </row>
    <row r="2449" spans="1:16" ht="60" hidden="1" x14ac:dyDescent="0.25">
      <c r="A2449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76"/>
        <v>427</v>
      </c>
      <c r="P2449">
        <f t="shared" si="77"/>
        <v>31.69</v>
      </c>
    </row>
    <row r="2450" spans="1:16" ht="60" hidden="1" x14ac:dyDescent="0.25">
      <c r="A2450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76"/>
        <v>108</v>
      </c>
      <c r="P2450">
        <f t="shared" si="77"/>
        <v>47.78</v>
      </c>
    </row>
    <row r="2451" spans="1:16" ht="45" hidden="1" x14ac:dyDescent="0.25">
      <c r="A2451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76"/>
        <v>108</v>
      </c>
      <c r="P2451">
        <f t="shared" si="77"/>
        <v>90</v>
      </c>
    </row>
    <row r="2452" spans="1:16" ht="60" hidden="1" x14ac:dyDescent="0.25">
      <c r="A2452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76"/>
        <v>102</v>
      </c>
      <c r="P2452">
        <f t="shared" si="77"/>
        <v>149.31</v>
      </c>
    </row>
    <row r="2453" spans="1:16" ht="60" hidden="1" x14ac:dyDescent="0.25">
      <c r="A2453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76"/>
        <v>115</v>
      </c>
      <c r="P2453">
        <f t="shared" si="77"/>
        <v>62.07</v>
      </c>
    </row>
    <row r="2454" spans="1:16" ht="60" hidden="1" x14ac:dyDescent="0.25">
      <c r="A2454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76"/>
        <v>134</v>
      </c>
      <c r="P2454">
        <f t="shared" si="77"/>
        <v>53.4</v>
      </c>
    </row>
    <row r="2455" spans="1:16" ht="60" hidden="1" x14ac:dyDescent="0.25">
      <c r="A2455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76"/>
        <v>155</v>
      </c>
      <c r="P2455">
        <f t="shared" si="77"/>
        <v>69.27</v>
      </c>
    </row>
    <row r="2456" spans="1:16" ht="45" hidden="1" x14ac:dyDescent="0.25">
      <c r="A2456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76"/>
        <v>101</v>
      </c>
      <c r="P2456">
        <f t="shared" si="77"/>
        <v>271.51</v>
      </c>
    </row>
    <row r="2457" spans="1:16" ht="45" hidden="1" x14ac:dyDescent="0.25">
      <c r="A245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76"/>
        <v>182</v>
      </c>
      <c r="P2457">
        <f t="shared" si="77"/>
        <v>34.130000000000003</v>
      </c>
    </row>
    <row r="2458" spans="1:16" ht="45" hidden="1" x14ac:dyDescent="0.25">
      <c r="A2458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76"/>
        <v>181</v>
      </c>
      <c r="P2458">
        <f t="shared" si="77"/>
        <v>40.49</v>
      </c>
    </row>
    <row r="2459" spans="1:16" ht="45" hidden="1" x14ac:dyDescent="0.25">
      <c r="A2459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76"/>
        <v>102</v>
      </c>
      <c r="P2459">
        <f t="shared" si="77"/>
        <v>189.76</v>
      </c>
    </row>
    <row r="2460" spans="1:16" ht="60" hidden="1" x14ac:dyDescent="0.25">
      <c r="A2460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76"/>
        <v>110</v>
      </c>
      <c r="P2460">
        <f t="shared" si="77"/>
        <v>68.86</v>
      </c>
    </row>
    <row r="2461" spans="1:16" ht="60" hidden="1" x14ac:dyDescent="0.25">
      <c r="A2461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76"/>
        <v>102</v>
      </c>
      <c r="P2461">
        <f t="shared" si="77"/>
        <v>108.78</v>
      </c>
    </row>
    <row r="2462" spans="1:16" ht="60" hidden="1" x14ac:dyDescent="0.25">
      <c r="A2462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76"/>
        <v>101</v>
      </c>
      <c r="P2462">
        <f t="shared" si="77"/>
        <v>125.99</v>
      </c>
    </row>
    <row r="2463" spans="1:16" ht="60" hidden="1" x14ac:dyDescent="0.25">
      <c r="A2463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76"/>
        <v>104</v>
      </c>
      <c r="P2463">
        <f t="shared" si="77"/>
        <v>90.52</v>
      </c>
    </row>
    <row r="2464" spans="1:16" ht="60" hidden="1" x14ac:dyDescent="0.25">
      <c r="A2464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76"/>
        <v>111</v>
      </c>
      <c r="P2464">
        <f t="shared" si="77"/>
        <v>28.88</v>
      </c>
    </row>
    <row r="2465" spans="1:16" ht="30" hidden="1" x14ac:dyDescent="0.25">
      <c r="A2465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76"/>
        <v>116</v>
      </c>
      <c r="P2465">
        <f t="shared" si="77"/>
        <v>31</v>
      </c>
    </row>
    <row r="2466" spans="1:16" ht="45" hidden="1" x14ac:dyDescent="0.25">
      <c r="A2466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76"/>
        <v>111</v>
      </c>
      <c r="P2466">
        <f t="shared" si="77"/>
        <v>51.67</v>
      </c>
    </row>
    <row r="2467" spans="1:16" ht="45" hidden="1" x14ac:dyDescent="0.25">
      <c r="A246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76"/>
        <v>180</v>
      </c>
      <c r="P2467">
        <f t="shared" si="77"/>
        <v>26.27</v>
      </c>
    </row>
    <row r="2468" spans="1:16" ht="45" hidden="1" x14ac:dyDescent="0.25">
      <c r="A2468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76"/>
        <v>100</v>
      </c>
      <c r="P2468">
        <f t="shared" si="77"/>
        <v>48.08</v>
      </c>
    </row>
    <row r="2469" spans="1:16" ht="45" hidden="1" x14ac:dyDescent="0.25">
      <c r="A2469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76"/>
        <v>119</v>
      </c>
      <c r="P2469">
        <f t="shared" si="77"/>
        <v>27.56</v>
      </c>
    </row>
    <row r="2470" spans="1:16" ht="45" hidden="1" x14ac:dyDescent="0.25">
      <c r="A2470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76"/>
        <v>107</v>
      </c>
      <c r="P2470">
        <f t="shared" si="77"/>
        <v>36.97</v>
      </c>
    </row>
    <row r="2471" spans="1:16" ht="60" hidden="1" x14ac:dyDescent="0.25">
      <c r="A2471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76"/>
        <v>114</v>
      </c>
      <c r="P2471">
        <f t="shared" si="77"/>
        <v>29.02</v>
      </c>
    </row>
    <row r="2472" spans="1:16" ht="45" hidden="1" x14ac:dyDescent="0.25">
      <c r="A2472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76"/>
        <v>103</v>
      </c>
      <c r="P2472">
        <f t="shared" si="77"/>
        <v>28.66</v>
      </c>
    </row>
    <row r="2473" spans="1:16" ht="60" hidden="1" x14ac:dyDescent="0.25">
      <c r="A2473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76"/>
        <v>128</v>
      </c>
      <c r="P2473">
        <f t="shared" si="77"/>
        <v>37.65</v>
      </c>
    </row>
    <row r="2474" spans="1:16" ht="60" hidden="1" x14ac:dyDescent="0.25">
      <c r="A2474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76"/>
        <v>136</v>
      </c>
      <c r="P2474">
        <f t="shared" si="77"/>
        <v>97.9</v>
      </c>
    </row>
    <row r="2475" spans="1:16" ht="45" hidden="1" x14ac:dyDescent="0.25">
      <c r="A2475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76"/>
        <v>100</v>
      </c>
      <c r="P2475">
        <f t="shared" si="77"/>
        <v>42.55</v>
      </c>
    </row>
    <row r="2476" spans="1:16" ht="60" hidden="1" x14ac:dyDescent="0.25">
      <c r="A2476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76"/>
        <v>100</v>
      </c>
      <c r="P2476">
        <f t="shared" si="77"/>
        <v>131.58000000000001</v>
      </c>
    </row>
    <row r="2477" spans="1:16" ht="30" hidden="1" x14ac:dyDescent="0.25">
      <c r="A247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76"/>
        <v>105</v>
      </c>
      <c r="P2477">
        <f t="shared" si="77"/>
        <v>32.32</v>
      </c>
    </row>
    <row r="2478" spans="1:16" ht="45" hidden="1" x14ac:dyDescent="0.25">
      <c r="A2478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76"/>
        <v>105</v>
      </c>
      <c r="P2478">
        <f t="shared" si="77"/>
        <v>61.1</v>
      </c>
    </row>
    <row r="2479" spans="1:16" ht="30" hidden="1" x14ac:dyDescent="0.25">
      <c r="A2479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76"/>
        <v>171</v>
      </c>
      <c r="P2479">
        <f t="shared" si="77"/>
        <v>31.34</v>
      </c>
    </row>
    <row r="2480" spans="1:16" ht="60" hidden="1" x14ac:dyDescent="0.25">
      <c r="A2480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76"/>
        <v>128</v>
      </c>
      <c r="P2480">
        <f t="shared" si="77"/>
        <v>129.11000000000001</v>
      </c>
    </row>
    <row r="2481" spans="1:16" ht="45" hidden="1" x14ac:dyDescent="0.25">
      <c r="A2481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76"/>
        <v>133</v>
      </c>
      <c r="P2481">
        <f t="shared" si="77"/>
        <v>25.02</v>
      </c>
    </row>
    <row r="2482" spans="1:16" ht="60" hidden="1" x14ac:dyDescent="0.25">
      <c r="A2482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76"/>
        <v>100</v>
      </c>
      <c r="P2482">
        <f t="shared" si="77"/>
        <v>250</v>
      </c>
    </row>
    <row r="2483" spans="1:16" ht="60" hidden="1" x14ac:dyDescent="0.25">
      <c r="A2483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76"/>
        <v>113</v>
      </c>
      <c r="P2483">
        <f t="shared" si="77"/>
        <v>47.54</v>
      </c>
    </row>
    <row r="2484" spans="1:16" ht="60" hidden="1" x14ac:dyDescent="0.25">
      <c r="A2484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76"/>
        <v>100</v>
      </c>
      <c r="P2484">
        <f t="shared" si="77"/>
        <v>40.04</v>
      </c>
    </row>
    <row r="2485" spans="1:16" ht="45" hidden="1" x14ac:dyDescent="0.25">
      <c r="A2485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76"/>
        <v>114</v>
      </c>
      <c r="P2485">
        <f t="shared" si="77"/>
        <v>65.84</v>
      </c>
    </row>
    <row r="2486" spans="1:16" ht="60" hidden="1" x14ac:dyDescent="0.25">
      <c r="A2486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76"/>
        <v>119</v>
      </c>
      <c r="P2486">
        <f t="shared" si="77"/>
        <v>46.4</v>
      </c>
    </row>
    <row r="2487" spans="1:16" ht="60" hidden="1" x14ac:dyDescent="0.25">
      <c r="A248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76"/>
        <v>103</v>
      </c>
      <c r="P2487">
        <f t="shared" si="77"/>
        <v>50.37</v>
      </c>
    </row>
    <row r="2488" spans="1:16" ht="60" hidden="1" x14ac:dyDescent="0.25">
      <c r="A2488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76"/>
        <v>266</v>
      </c>
      <c r="P2488">
        <f t="shared" si="77"/>
        <v>26.57</v>
      </c>
    </row>
    <row r="2489" spans="1:16" ht="45" hidden="1" x14ac:dyDescent="0.25">
      <c r="A2489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76"/>
        <v>100</v>
      </c>
      <c r="P2489">
        <f t="shared" si="77"/>
        <v>39.49</v>
      </c>
    </row>
    <row r="2490" spans="1:16" ht="60" hidden="1" x14ac:dyDescent="0.25">
      <c r="A2490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76"/>
        <v>107</v>
      </c>
      <c r="P2490">
        <f t="shared" si="77"/>
        <v>49.25</v>
      </c>
    </row>
    <row r="2491" spans="1:16" ht="60" hidden="1" x14ac:dyDescent="0.25">
      <c r="A2491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76"/>
        <v>134</v>
      </c>
      <c r="P2491">
        <f t="shared" si="77"/>
        <v>62.38</v>
      </c>
    </row>
    <row r="2492" spans="1:16" ht="45" hidden="1" x14ac:dyDescent="0.25">
      <c r="A2492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76"/>
        <v>121</v>
      </c>
      <c r="P2492">
        <f t="shared" si="77"/>
        <v>37.94</v>
      </c>
    </row>
    <row r="2493" spans="1:16" ht="60" hidden="1" x14ac:dyDescent="0.25">
      <c r="A2493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76"/>
        <v>103</v>
      </c>
      <c r="P2493">
        <f t="shared" si="77"/>
        <v>51.6</v>
      </c>
    </row>
    <row r="2494" spans="1:16" ht="30" hidden="1" x14ac:dyDescent="0.25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76"/>
        <v>125</v>
      </c>
      <c r="P2494">
        <f t="shared" si="77"/>
        <v>27.78</v>
      </c>
    </row>
    <row r="2495" spans="1:16" ht="60" hidden="1" x14ac:dyDescent="0.25">
      <c r="A2495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76"/>
        <v>129</v>
      </c>
      <c r="P2495">
        <f t="shared" si="77"/>
        <v>99.38</v>
      </c>
    </row>
    <row r="2496" spans="1:16" ht="45" hidden="1" x14ac:dyDescent="0.25">
      <c r="A2496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76"/>
        <v>101</v>
      </c>
      <c r="P2496">
        <f t="shared" si="77"/>
        <v>38.85</v>
      </c>
    </row>
    <row r="2497" spans="1:16" ht="45" hidden="1" x14ac:dyDescent="0.25">
      <c r="A249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76"/>
        <v>128</v>
      </c>
      <c r="P2497">
        <f t="shared" si="77"/>
        <v>45.55</v>
      </c>
    </row>
    <row r="2498" spans="1:16" ht="30" hidden="1" x14ac:dyDescent="0.25">
      <c r="A2498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78">ROUND(E2498/D2498*100,0)</f>
        <v>100</v>
      </c>
      <c r="P2498">
        <f t="shared" si="77"/>
        <v>600</v>
      </c>
    </row>
    <row r="2499" spans="1:16" ht="45" hidden="1" x14ac:dyDescent="0.25">
      <c r="A2499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78"/>
        <v>113</v>
      </c>
      <c r="P2499">
        <f t="shared" ref="P2499:P2562" si="79">IFERROR(ROUND(E2499/L2499,2), 0)</f>
        <v>80.55</v>
      </c>
    </row>
    <row r="2500" spans="1:16" ht="45" hidden="1" x14ac:dyDescent="0.25">
      <c r="A2500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78"/>
        <v>106</v>
      </c>
      <c r="P2500">
        <f t="shared" si="79"/>
        <v>52.8</v>
      </c>
    </row>
    <row r="2501" spans="1:16" ht="60" hidden="1" x14ac:dyDescent="0.25">
      <c r="A2501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78"/>
        <v>203</v>
      </c>
      <c r="P2501">
        <f t="shared" si="79"/>
        <v>47.68</v>
      </c>
    </row>
    <row r="2502" spans="1:16" ht="45" hidden="1" x14ac:dyDescent="0.25">
      <c r="A2502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78"/>
        <v>113</v>
      </c>
      <c r="P2502">
        <f t="shared" si="79"/>
        <v>23.45</v>
      </c>
    </row>
    <row r="2503" spans="1:16" ht="60" hidden="1" x14ac:dyDescent="0.25">
      <c r="A2503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78"/>
        <v>3</v>
      </c>
      <c r="P2503">
        <f t="shared" si="79"/>
        <v>40.14</v>
      </c>
    </row>
    <row r="2504" spans="1:16" ht="60" hidden="1" x14ac:dyDescent="0.25">
      <c r="A2504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78"/>
        <v>0</v>
      </c>
      <c r="P2504">
        <f t="shared" si="79"/>
        <v>17.2</v>
      </c>
    </row>
    <row r="2505" spans="1:16" ht="60" hidden="1" x14ac:dyDescent="0.25">
      <c r="A2505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78"/>
        <v>0</v>
      </c>
      <c r="P2505">
        <f t="shared" si="79"/>
        <v>0</v>
      </c>
    </row>
    <row r="2506" spans="1:16" ht="45" hidden="1" x14ac:dyDescent="0.25">
      <c r="A2506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78"/>
        <v>0</v>
      </c>
      <c r="P2506">
        <f t="shared" si="79"/>
        <v>0</v>
      </c>
    </row>
    <row r="2507" spans="1:16" ht="60" hidden="1" x14ac:dyDescent="0.25">
      <c r="A250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78"/>
        <v>0</v>
      </c>
      <c r="P2507">
        <f t="shared" si="79"/>
        <v>0</v>
      </c>
    </row>
    <row r="2508" spans="1:16" ht="60" hidden="1" x14ac:dyDescent="0.25">
      <c r="A2508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78"/>
        <v>1</v>
      </c>
      <c r="P2508">
        <f t="shared" si="79"/>
        <v>15</v>
      </c>
    </row>
    <row r="2509" spans="1:16" hidden="1" x14ac:dyDescent="0.25">
      <c r="A2509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78"/>
        <v>0</v>
      </c>
      <c r="P2509">
        <f t="shared" si="79"/>
        <v>0</v>
      </c>
    </row>
    <row r="2510" spans="1:16" ht="60" hidden="1" x14ac:dyDescent="0.25">
      <c r="A2510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78"/>
        <v>0</v>
      </c>
      <c r="P2510">
        <f t="shared" si="79"/>
        <v>0</v>
      </c>
    </row>
    <row r="2511" spans="1:16" ht="60" hidden="1" x14ac:dyDescent="0.25">
      <c r="A2511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78"/>
        <v>1</v>
      </c>
      <c r="P2511">
        <f t="shared" si="79"/>
        <v>35.71</v>
      </c>
    </row>
    <row r="2512" spans="1:16" ht="60" hidden="1" x14ac:dyDescent="0.25">
      <c r="A2512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78"/>
        <v>0</v>
      </c>
      <c r="P2512">
        <f t="shared" si="79"/>
        <v>37.5</v>
      </c>
    </row>
    <row r="2513" spans="1:16" ht="45" hidden="1" x14ac:dyDescent="0.25">
      <c r="A2513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78"/>
        <v>0</v>
      </c>
      <c r="P2513">
        <f t="shared" si="79"/>
        <v>0</v>
      </c>
    </row>
    <row r="2514" spans="1:16" ht="45" hidden="1" x14ac:dyDescent="0.25">
      <c r="A2514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78"/>
        <v>0</v>
      </c>
      <c r="P2514">
        <f t="shared" si="79"/>
        <v>0</v>
      </c>
    </row>
    <row r="2515" spans="1:16" ht="60" hidden="1" x14ac:dyDescent="0.25">
      <c r="A2515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78"/>
        <v>0</v>
      </c>
      <c r="P2515">
        <f t="shared" si="79"/>
        <v>0</v>
      </c>
    </row>
    <row r="2516" spans="1:16" ht="60" hidden="1" x14ac:dyDescent="0.25">
      <c r="A2516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78"/>
        <v>2</v>
      </c>
      <c r="P2516">
        <f t="shared" si="79"/>
        <v>52.5</v>
      </c>
    </row>
    <row r="2517" spans="1:16" ht="60" hidden="1" x14ac:dyDescent="0.25">
      <c r="A251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78"/>
        <v>19</v>
      </c>
      <c r="P2517">
        <f t="shared" si="79"/>
        <v>77.5</v>
      </c>
    </row>
    <row r="2518" spans="1:16" ht="60" hidden="1" x14ac:dyDescent="0.25">
      <c r="A2518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78"/>
        <v>0</v>
      </c>
      <c r="P2518">
        <f t="shared" si="79"/>
        <v>0</v>
      </c>
    </row>
    <row r="2519" spans="1:16" ht="60" hidden="1" x14ac:dyDescent="0.25">
      <c r="A2519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78"/>
        <v>10</v>
      </c>
      <c r="P2519">
        <f t="shared" si="79"/>
        <v>53.55</v>
      </c>
    </row>
    <row r="2520" spans="1:16" ht="45" hidden="1" x14ac:dyDescent="0.25">
      <c r="A2520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78"/>
        <v>0</v>
      </c>
      <c r="P2520">
        <f t="shared" si="79"/>
        <v>0</v>
      </c>
    </row>
    <row r="2521" spans="1:16" ht="45" hidden="1" x14ac:dyDescent="0.25">
      <c r="A2521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78"/>
        <v>0</v>
      </c>
      <c r="P2521">
        <f t="shared" si="79"/>
        <v>16.25</v>
      </c>
    </row>
    <row r="2522" spans="1:16" ht="60" hidden="1" x14ac:dyDescent="0.25">
      <c r="A2522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78"/>
        <v>0</v>
      </c>
      <c r="P2522">
        <f t="shared" si="79"/>
        <v>0</v>
      </c>
    </row>
    <row r="2523" spans="1:16" ht="60" hidden="1" x14ac:dyDescent="0.25">
      <c r="A2523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78"/>
        <v>109</v>
      </c>
      <c r="P2523">
        <f t="shared" si="79"/>
        <v>103.68</v>
      </c>
    </row>
    <row r="2524" spans="1:16" ht="60" hidden="1" x14ac:dyDescent="0.25">
      <c r="A2524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78"/>
        <v>100</v>
      </c>
      <c r="P2524">
        <f t="shared" si="79"/>
        <v>185.19</v>
      </c>
    </row>
    <row r="2525" spans="1:16" ht="45" hidden="1" x14ac:dyDescent="0.25">
      <c r="A2525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78"/>
        <v>156</v>
      </c>
      <c r="P2525">
        <f t="shared" si="79"/>
        <v>54.15</v>
      </c>
    </row>
    <row r="2526" spans="1:16" ht="45" hidden="1" x14ac:dyDescent="0.25">
      <c r="A2526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78"/>
        <v>102</v>
      </c>
      <c r="P2526">
        <f t="shared" si="79"/>
        <v>177.21</v>
      </c>
    </row>
    <row r="2527" spans="1:16" ht="45" hidden="1" x14ac:dyDescent="0.25">
      <c r="A252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78"/>
        <v>100</v>
      </c>
      <c r="P2527">
        <f t="shared" si="79"/>
        <v>100.33</v>
      </c>
    </row>
    <row r="2528" spans="1:16" ht="45" hidden="1" x14ac:dyDescent="0.25">
      <c r="A2528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78"/>
        <v>113</v>
      </c>
      <c r="P2528">
        <f t="shared" si="79"/>
        <v>136.91</v>
      </c>
    </row>
    <row r="2529" spans="1:16" ht="45" hidden="1" x14ac:dyDescent="0.25">
      <c r="A2529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78"/>
        <v>102</v>
      </c>
      <c r="P2529">
        <f t="shared" si="79"/>
        <v>57.54</v>
      </c>
    </row>
    <row r="2530" spans="1:16" ht="60" hidden="1" x14ac:dyDescent="0.25">
      <c r="A2530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78"/>
        <v>107</v>
      </c>
      <c r="P2530">
        <f t="shared" si="79"/>
        <v>52.96</v>
      </c>
    </row>
    <row r="2531" spans="1:16" ht="30" hidden="1" x14ac:dyDescent="0.25">
      <c r="A2531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78"/>
        <v>104</v>
      </c>
      <c r="P2531">
        <f t="shared" si="79"/>
        <v>82.33</v>
      </c>
    </row>
    <row r="2532" spans="1:16" ht="45" hidden="1" x14ac:dyDescent="0.25">
      <c r="A2532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78"/>
        <v>100</v>
      </c>
      <c r="P2532">
        <f t="shared" si="79"/>
        <v>135.41999999999999</v>
      </c>
    </row>
    <row r="2533" spans="1:16" ht="60" hidden="1" x14ac:dyDescent="0.25">
      <c r="A2533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78"/>
        <v>100</v>
      </c>
      <c r="P2533">
        <f t="shared" si="79"/>
        <v>74.069999999999993</v>
      </c>
    </row>
    <row r="2534" spans="1:16" ht="60" hidden="1" x14ac:dyDescent="0.25">
      <c r="A2534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78"/>
        <v>126</v>
      </c>
      <c r="P2534">
        <f t="shared" si="79"/>
        <v>84.08</v>
      </c>
    </row>
    <row r="2535" spans="1:16" ht="60" hidden="1" x14ac:dyDescent="0.25">
      <c r="A2535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78"/>
        <v>111</v>
      </c>
      <c r="P2535">
        <f t="shared" si="79"/>
        <v>61.03</v>
      </c>
    </row>
    <row r="2536" spans="1:16" ht="75" hidden="1" x14ac:dyDescent="0.25">
      <c r="A2536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78"/>
        <v>105</v>
      </c>
      <c r="P2536">
        <f t="shared" si="79"/>
        <v>150</v>
      </c>
    </row>
    <row r="2537" spans="1:16" hidden="1" x14ac:dyDescent="0.25">
      <c r="A253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78"/>
        <v>104</v>
      </c>
      <c r="P2537">
        <f t="shared" si="79"/>
        <v>266.08999999999997</v>
      </c>
    </row>
    <row r="2538" spans="1:16" ht="60" hidden="1" x14ac:dyDescent="0.25">
      <c r="A2538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78"/>
        <v>116</v>
      </c>
      <c r="P2538">
        <f t="shared" si="79"/>
        <v>7.25</v>
      </c>
    </row>
    <row r="2539" spans="1:16" ht="45" hidden="1" x14ac:dyDescent="0.25">
      <c r="A2539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78"/>
        <v>110</v>
      </c>
      <c r="P2539">
        <f t="shared" si="79"/>
        <v>100</v>
      </c>
    </row>
    <row r="2540" spans="1:16" ht="45" hidden="1" x14ac:dyDescent="0.25">
      <c r="A2540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78"/>
        <v>113</v>
      </c>
      <c r="P2540">
        <f t="shared" si="79"/>
        <v>109.96</v>
      </c>
    </row>
    <row r="2541" spans="1:16" ht="60" hidden="1" x14ac:dyDescent="0.25">
      <c r="A2541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78"/>
        <v>100</v>
      </c>
      <c r="P2541">
        <f t="shared" si="79"/>
        <v>169.92</v>
      </c>
    </row>
    <row r="2542" spans="1:16" ht="60" hidden="1" x14ac:dyDescent="0.25">
      <c r="A2542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78"/>
        <v>103</v>
      </c>
      <c r="P2542">
        <f t="shared" si="79"/>
        <v>95.74</v>
      </c>
    </row>
    <row r="2543" spans="1:16" ht="60" hidden="1" x14ac:dyDescent="0.25">
      <c r="A2543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78"/>
        <v>107</v>
      </c>
      <c r="P2543">
        <f t="shared" si="79"/>
        <v>59.46</v>
      </c>
    </row>
    <row r="2544" spans="1:16" ht="45" hidden="1" x14ac:dyDescent="0.25">
      <c r="A2544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78"/>
        <v>104</v>
      </c>
      <c r="P2544">
        <f t="shared" si="79"/>
        <v>55.77</v>
      </c>
    </row>
    <row r="2545" spans="1:16" ht="60" hidden="1" x14ac:dyDescent="0.25">
      <c r="A2545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78"/>
        <v>156</v>
      </c>
      <c r="P2545">
        <f t="shared" si="79"/>
        <v>30.08</v>
      </c>
    </row>
    <row r="2546" spans="1:16" ht="45" hidden="1" x14ac:dyDescent="0.25">
      <c r="A2546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78"/>
        <v>101</v>
      </c>
      <c r="P2546">
        <f t="shared" si="79"/>
        <v>88.44</v>
      </c>
    </row>
    <row r="2547" spans="1:16" ht="45" hidden="1" x14ac:dyDescent="0.25">
      <c r="A254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78"/>
        <v>195</v>
      </c>
      <c r="P2547">
        <f t="shared" si="79"/>
        <v>64.03</v>
      </c>
    </row>
    <row r="2548" spans="1:16" ht="45" hidden="1" x14ac:dyDescent="0.25">
      <c r="A2548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78"/>
        <v>112</v>
      </c>
      <c r="P2548">
        <f t="shared" si="79"/>
        <v>60.15</v>
      </c>
    </row>
    <row r="2549" spans="1:16" ht="60" hidden="1" x14ac:dyDescent="0.25">
      <c r="A2549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78"/>
        <v>120</v>
      </c>
      <c r="P2549">
        <f t="shared" si="79"/>
        <v>49.19</v>
      </c>
    </row>
    <row r="2550" spans="1:16" ht="60" hidden="1" x14ac:dyDescent="0.25">
      <c r="A2550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78"/>
        <v>102</v>
      </c>
      <c r="P2550">
        <f t="shared" si="79"/>
        <v>165.16</v>
      </c>
    </row>
    <row r="2551" spans="1:16" ht="45" hidden="1" x14ac:dyDescent="0.25">
      <c r="A2551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78"/>
        <v>103</v>
      </c>
      <c r="P2551">
        <f t="shared" si="79"/>
        <v>43.62</v>
      </c>
    </row>
    <row r="2552" spans="1:16" ht="60" hidden="1" x14ac:dyDescent="0.25">
      <c r="A2552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78"/>
        <v>101</v>
      </c>
      <c r="P2552">
        <f t="shared" si="79"/>
        <v>43.7</v>
      </c>
    </row>
    <row r="2553" spans="1:16" ht="45" hidden="1" x14ac:dyDescent="0.25">
      <c r="A2553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78"/>
        <v>103</v>
      </c>
      <c r="P2553">
        <f t="shared" si="79"/>
        <v>67.42</v>
      </c>
    </row>
    <row r="2554" spans="1:16" ht="60" hidden="1" x14ac:dyDescent="0.25">
      <c r="A2554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78"/>
        <v>107</v>
      </c>
      <c r="P2554">
        <f t="shared" si="79"/>
        <v>177.5</v>
      </c>
    </row>
    <row r="2555" spans="1:16" ht="45" hidden="1" x14ac:dyDescent="0.25">
      <c r="A2555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78"/>
        <v>156</v>
      </c>
      <c r="P2555">
        <f t="shared" si="79"/>
        <v>38.880000000000003</v>
      </c>
    </row>
    <row r="2556" spans="1:16" ht="60" hidden="1" x14ac:dyDescent="0.25">
      <c r="A2556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78"/>
        <v>123</v>
      </c>
      <c r="P2556">
        <f t="shared" si="79"/>
        <v>54.99</v>
      </c>
    </row>
    <row r="2557" spans="1:16" ht="60" hidden="1" x14ac:dyDescent="0.25">
      <c r="A255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78"/>
        <v>107</v>
      </c>
      <c r="P2557">
        <f t="shared" si="79"/>
        <v>61.34</v>
      </c>
    </row>
    <row r="2558" spans="1:16" ht="60" hidden="1" x14ac:dyDescent="0.25">
      <c r="A2558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78"/>
        <v>106</v>
      </c>
      <c r="P2558">
        <f t="shared" si="79"/>
        <v>23.12</v>
      </c>
    </row>
    <row r="2559" spans="1:16" ht="30" hidden="1" x14ac:dyDescent="0.25">
      <c r="A2559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78"/>
        <v>118</v>
      </c>
      <c r="P2559">
        <f t="shared" si="79"/>
        <v>29.61</v>
      </c>
    </row>
    <row r="2560" spans="1:16" ht="45" hidden="1" x14ac:dyDescent="0.25">
      <c r="A2560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78"/>
        <v>109</v>
      </c>
      <c r="P2560">
        <f t="shared" si="79"/>
        <v>75.61</v>
      </c>
    </row>
    <row r="2561" spans="1:16" ht="60" hidden="1" x14ac:dyDescent="0.25">
      <c r="A2561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78"/>
        <v>111</v>
      </c>
      <c r="P2561">
        <f t="shared" si="79"/>
        <v>35.6</v>
      </c>
    </row>
    <row r="2562" spans="1:16" ht="60" hidden="1" x14ac:dyDescent="0.25">
      <c r="A2562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80">ROUND(E2562/D2562*100,0)</f>
        <v>100</v>
      </c>
      <c r="P2562">
        <f t="shared" si="79"/>
        <v>143</v>
      </c>
    </row>
    <row r="2563" spans="1:16" ht="60" hidden="1" x14ac:dyDescent="0.25">
      <c r="A2563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80"/>
        <v>0</v>
      </c>
      <c r="P2563">
        <f t="shared" ref="P2563:P2626" si="81">IFERROR(ROUND(E2563/L2563,2), 0)</f>
        <v>0</v>
      </c>
    </row>
    <row r="2564" spans="1:16" ht="60" hidden="1" x14ac:dyDescent="0.25">
      <c r="A2564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80"/>
        <v>1</v>
      </c>
      <c r="P2564">
        <f t="shared" si="81"/>
        <v>25</v>
      </c>
    </row>
    <row r="2565" spans="1:16" ht="30" hidden="1" x14ac:dyDescent="0.25">
      <c r="A2565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80"/>
        <v>0</v>
      </c>
      <c r="P2565">
        <f t="shared" si="81"/>
        <v>0</v>
      </c>
    </row>
    <row r="2566" spans="1:16" ht="45" hidden="1" x14ac:dyDescent="0.25">
      <c r="A2566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80"/>
        <v>0</v>
      </c>
      <c r="P2566">
        <f t="shared" si="81"/>
        <v>0</v>
      </c>
    </row>
    <row r="2567" spans="1:16" ht="45" hidden="1" x14ac:dyDescent="0.25">
      <c r="A256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80"/>
        <v>1</v>
      </c>
      <c r="P2567">
        <f t="shared" si="81"/>
        <v>100</v>
      </c>
    </row>
    <row r="2568" spans="1:16" ht="45" hidden="1" x14ac:dyDescent="0.25">
      <c r="A2568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80"/>
        <v>0</v>
      </c>
      <c r="P2568">
        <f t="shared" si="81"/>
        <v>0</v>
      </c>
    </row>
    <row r="2569" spans="1:16" ht="45" hidden="1" x14ac:dyDescent="0.25">
      <c r="A2569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80"/>
        <v>0</v>
      </c>
      <c r="P2569">
        <f t="shared" si="81"/>
        <v>60</v>
      </c>
    </row>
    <row r="2570" spans="1:16" ht="60" hidden="1" x14ac:dyDescent="0.25">
      <c r="A2570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80"/>
        <v>1</v>
      </c>
      <c r="P2570">
        <f t="shared" si="81"/>
        <v>50</v>
      </c>
    </row>
    <row r="2571" spans="1:16" ht="45" hidden="1" x14ac:dyDescent="0.25">
      <c r="A2571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80"/>
        <v>2</v>
      </c>
      <c r="P2571">
        <f t="shared" si="81"/>
        <v>72.5</v>
      </c>
    </row>
    <row r="2572" spans="1:16" ht="45" hidden="1" x14ac:dyDescent="0.25">
      <c r="A2572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80"/>
        <v>1</v>
      </c>
      <c r="P2572">
        <f t="shared" si="81"/>
        <v>29.5</v>
      </c>
    </row>
    <row r="2573" spans="1:16" ht="45" hidden="1" x14ac:dyDescent="0.25">
      <c r="A2573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80"/>
        <v>0</v>
      </c>
      <c r="P2573">
        <f t="shared" si="81"/>
        <v>62.5</v>
      </c>
    </row>
    <row r="2574" spans="1:16" ht="45" hidden="1" x14ac:dyDescent="0.25">
      <c r="A2574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80"/>
        <v>0</v>
      </c>
      <c r="P2574">
        <f t="shared" si="81"/>
        <v>0</v>
      </c>
    </row>
    <row r="2575" spans="1:16" ht="60" hidden="1" x14ac:dyDescent="0.25">
      <c r="A2575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80"/>
        <v>0</v>
      </c>
      <c r="P2575">
        <f t="shared" si="81"/>
        <v>0</v>
      </c>
    </row>
    <row r="2576" spans="1:16" ht="60" hidden="1" x14ac:dyDescent="0.25">
      <c r="A2576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80"/>
        <v>0</v>
      </c>
      <c r="P2576">
        <f t="shared" si="81"/>
        <v>0</v>
      </c>
    </row>
    <row r="2577" spans="1:16" ht="60" hidden="1" x14ac:dyDescent="0.25">
      <c r="A257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80"/>
        <v>0</v>
      </c>
      <c r="P2577">
        <f t="shared" si="81"/>
        <v>0</v>
      </c>
    </row>
    <row r="2578" spans="1:16" ht="30" hidden="1" x14ac:dyDescent="0.25">
      <c r="A2578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80"/>
        <v>0</v>
      </c>
      <c r="P2578">
        <f t="shared" si="81"/>
        <v>0</v>
      </c>
    </row>
    <row r="2579" spans="1:16" ht="60" hidden="1" x14ac:dyDescent="0.25">
      <c r="A2579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80"/>
        <v>0</v>
      </c>
      <c r="P2579">
        <f t="shared" si="81"/>
        <v>0</v>
      </c>
    </row>
    <row r="2580" spans="1:16" ht="60" hidden="1" x14ac:dyDescent="0.25">
      <c r="A2580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80"/>
        <v>0</v>
      </c>
      <c r="P2580">
        <f t="shared" si="81"/>
        <v>0</v>
      </c>
    </row>
    <row r="2581" spans="1:16" ht="45" hidden="1" x14ac:dyDescent="0.25">
      <c r="A2581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80"/>
        <v>0</v>
      </c>
      <c r="P2581">
        <f t="shared" si="81"/>
        <v>23.08</v>
      </c>
    </row>
    <row r="2582" spans="1:16" ht="45" hidden="1" x14ac:dyDescent="0.25">
      <c r="A2582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80"/>
        <v>1</v>
      </c>
      <c r="P2582">
        <f t="shared" si="81"/>
        <v>25.5</v>
      </c>
    </row>
    <row r="2583" spans="1:16" ht="45" hidden="1" x14ac:dyDescent="0.25">
      <c r="A2583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80"/>
        <v>11</v>
      </c>
      <c r="P2583">
        <f t="shared" si="81"/>
        <v>48.18</v>
      </c>
    </row>
    <row r="2584" spans="1:16" ht="30" hidden="1" x14ac:dyDescent="0.25">
      <c r="A2584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80"/>
        <v>0</v>
      </c>
      <c r="P2584">
        <f t="shared" si="81"/>
        <v>1</v>
      </c>
    </row>
    <row r="2585" spans="1:16" ht="45" hidden="1" x14ac:dyDescent="0.25">
      <c r="A2585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80"/>
        <v>1</v>
      </c>
      <c r="P2585">
        <f t="shared" si="81"/>
        <v>1</v>
      </c>
    </row>
    <row r="2586" spans="1:16" ht="45" hidden="1" x14ac:dyDescent="0.25">
      <c r="A2586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80"/>
        <v>0</v>
      </c>
      <c r="P2586">
        <f t="shared" si="81"/>
        <v>0</v>
      </c>
    </row>
    <row r="2587" spans="1:16" ht="45" hidden="1" x14ac:dyDescent="0.25">
      <c r="A258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80"/>
        <v>0</v>
      </c>
      <c r="P2587">
        <f t="shared" si="81"/>
        <v>50</v>
      </c>
    </row>
    <row r="2588" spans="1:16" ht="30" hidden="1" x14ac:dyDescent="0.25">
      <c r="A2588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80"/>
        <v>0</v>
      </c>
      <c r="P2588">
        <f t="shared" si="81"/>
        <v>5</v>
      </c>
    </row>
    <row r="2589" spans="1:16" ht="45" hidden="1" x14ac:dyDescent="0.25">
      <c r="A2589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80"/>
        <v>2</v>
      </c>
      <c r="P2589">
        <f t="shared" si="81"/>
        <v>202.83</v>
      </c>
    </row>
    <row r="2590" spans="1:16" ht="60" hidden="1" x14ac:dyDescent="0.25">
      <c r="A2590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80"/>
        <v>4</v>
      </c>
      <c r="P2590">
        <f t="shared" si="81"/>
        <v>29.13</v>
      </c>
    </row>
    <row r="2591" spans="1:16" ht="60" hidden="1" x14ac:dyDescent="0.25">
      <c r="A2591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80"/>
        <v>0</v>
      </c>
      <c r="P2591">
        <f t="shared" si="81"/>
        <v>5</v>
      </c>
    </row>
    <row r="2592" spans="1:16" ht="60" hidden="1" x14ac:dyDescent="0.25">
      <c r="A2592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80"/>
        <v>0</v>
      </c>
      <c r="P2592">
        <f t="shared" si="81"/>
        <v>0</v>
      </c>
    </row>
    <row r="2593" spans="1:16" ht="60" hidden="1" x14ac:dyDescent="0.25">
      <c r="A2593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80"/>
        <v>2</v>
      </c>
      <c r="P2593">
        <f t="shared" si="81"/>
        <v>13</v>
      </c>
    </row>
    <row r="2594" spans="1:16" ht="60" hidden="1" x14ac:dyDescent="0.25">
      <c r="A2594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80"/>
        <v>0</v>
      </c>
      <c r="P2594">
        <f t="shared" si="81"/>
        <v>50</v>
      </c>
    </row>
    <row r="2595" spans="1:16" ht="45" hidden="1" x14ac:dyDescent="0.25">
      <c r="A2595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80"/>
        <v>0</v>
      </c>
      <c r="P2595">
        <f t="shared" si="81"/>
        <v>0</v>
      </c>
    </row>
    <row r="2596" spans="1:16" ht="45" hidden="1" x14ac:dyDescent="0.25">
      <c r="A2596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80"/>
        <v>0</v>
      </c>
      <c r="P2596">
        <f t="shared" si="81"/>
        <v>1</v>
      </c>
    </row>
    <row r="2597" spans="1:16" ht="30" hidden="1" x14ac:dyDescent="0.25">
      <c r="A259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80"/>
        <v>12</v>
      </c>
      <c r="P2597">
        <f t="shared" si="81"/>
        <v>96.05</v>
      </c>
    </row>
    <row r="2598" spans="1:16" ht="60" hidden="1" x14ac:dyDescent="0.25">
      <c r="A2598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80"/>
        <v>24</v>
      </c>
      <c r="P2598">
        <f t="shared" si="81"/>
        <v>305.77999999999997</v>
      </c>
    </row>
    <row r="2599" spans="1:16" ht="45" hidden="1" x14ac:dyDescent="0.25">
      <c r="A2599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80"/>
        <v>6</v>
      </c>
      <c r="P2599">
        <f t="shared" si="81"/>
        <v>12.14</v>
      </c>
    </row>
    <row r="2600" spans="1:16" ht="45" hidden="1" x14ac:dyDescent="0.25">
      <c r="A2600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80"/>
        <v>39</v>
      </c>
      <c r="P2600">
        <f t="shared" si="81"/>
        <v>83.57</v>
      </c>
    </row>
    <row r="2601" spans="1:16" ht="45" hidden="1" x14ac:dyDescent="0.25">
      <c r="A2601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80"/>
        <v>1</v>
      </c>
      <c r="P2601">
        <f t="shared" si="81"/>
        <v>18</v>
      </c>
    </row>
    <row r="2602" spans="1:16" ht="45" hidden="1" x14ac:dyDescent="0.25">
      <c r="A2602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80"/>
        <v>7</v>
      </c>
      <c r="P2602">
        <f t="shared" si="81"/>
        <v>115.53</v>
      </c>
    </row>
    <row r="2603" spans="1:16" ht="60" hidden="1" x14ac:dyDescent="0.25">
      <c r="A2603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80"/>
        <v>661</v>
      </c>
      <c r="P2603">
        <f t="shared" si="81"/>
        <v>21.9</v>
      </c>
    </row>
    <row r="2604" spans="1:16" ht="45" hidden="1" x14ac:dyDescent="0.25">
      <c r="A2604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80"/>
        <v>326</v>
      </c>
      <c r="P2604">
        <f t="shared" si="81"/>
        <v>80.02</v>
      </c>
    </row>
    <row r="2605" spans="1:16" ht="30" hidden="1" x14ac:dyDescent="0.25">
      <c r="A2605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80"/>
        <v>101</v>
      </c>
      <c r="P2605">
        <f t="shared" si="81"/>
        <v>35.520000000000003</v>
      </c>
    </row>
    <row r="2606" spans="1:16" ht="45" hidden="1" x14ac:dyDescent="0.25">
      <c r="A2606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80"/>
        <v>104</v>
      </c>
      <c r="P2606">
        <f t="shared" si="81"/>
        <v>64.930000000000007</v>
      </c>
    </row>
    <row r="2607" spans="1:16" ht="60" hidden="1" x14ac:dyDescent="0.25">
      <c r="A260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80"/>
        <v>107</v>
      </c>
      <c r="P2607">
        <f t="shared" si="81"/>
        <v>60.97</v>
      </c>
    </row>
    <row r="2608" spans="1:16" ht="75" hidden="1" x14ac:dyDescent="0.25">
      <c r="A2608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80"/>
        <v>110</v>
      </c>
      <c r="P2608">
        <f t="shared" si="81"/>
        <v>31.44</v>
      </c>
    </row>
    <row r="2609" spans="1:16" ht="60" hidden="1" x14ac:dyDescent="0.25">
      <c r="A2609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80"/>
        <v>408</v>
      </c>
      <c r="P2609">
        <f t="shared" si="81"/>
        <v>81.95</v>
      </c>
    </row>
    <row r="2610" spans="1:16" ht="45" hidden="1" x14ac:dyDescent="0.25">
      <c r="A2610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80"/>
        <v>224</v>
      </c>
      <c r="P2610">
        <f t="shared" si="81"/>
        <v>58.93</v>
      </c>
    </row>
    <row r="2611" spans="1:16" ht="60" hidden="1" x14ac:dyDescent="0.25">
      <c r="A2611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80"/>
        <v>304</v>
      </c>
      <c r="P2611">
        <f t="shared" si="81"/>
        <v>157.29</v>
      </c>
    </row>
    <row r="2612" spans="1:16" ht="45" hidden="1" x14ac:dyDescent="0.25">
      <c r="A2612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80"/>
        <v>141</v>
      </c>
      <c r="P2612">
        <f t="shared" si="81"/>
        <v>55.76</v>
      </c>
    </row>
    <row r="2613" spans="1:16" ht="60" hidden="1" x14ac:dyDescent="0.25">
      <c r="A2613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80"/>
        <v>2791</v>
      </c>
      <c r="P2613">
        <f t="shared" si="81"/>
        <v>83.8</v>
      </c>
    </row>
    <row r="2614" spans="1:16" ht="45" hidden="1" x14ac:dyDescent="0.25">
      <c r="A2614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80"/>
        <v>172</v>
      </c>
      <c r="P2614">
        <f t="shared" si="81"/>
        <v>58.42</v>
      </c>
    </row>
    <row r="2615" spans="1:16" ht="60" hidden="1" x14ac:dyDescent="0.25">
      <c r="A2615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80"/>
        <v>101</v>
      </c>
      <c r="P2615">
        <f t="shared" si="81"/>
        <v>270.57</v>
      </c>
    </row>
    <row r="2616" spans="1:16" ht="60" hidden="1" x14ac:dyDescent="0.25">
      <c r="A2616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80"/>
        <v>102</v>
      </c>
      <c r="P2616">
        <f t="shared" si="81"/>
        <v>107.1</v>
      </c>
    </row>
    <row r="2617" spans="1:16" ht="60" hidden="1" x14ac:dyDescent="0.25">
      <c r="A261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80"/>
        <v>170</v>
      </c>
      <c r="P2617">
        <f t="shared" si="81"/>
        <v>47.18</v>
      </c>
    </row>
    <row r="2618" spans="1:16" ht="45" hidden="1" x14ac:dyDescent="0.25">
      <c r="A2618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80"/>
        <v>115</v>
      </c>
      <c r="P2618">
        <f t="shared" si="81"/>
        <v>120.31</v>
      </c>
    </row>
    <row r="2619" spans="1:16" ht="60" hidden="1" x14ac:dyDescent="0.25">
      <c r="A2619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80"/>
        <v>878</v>
      </c>
      <c r="P2619">
        <f t="shared" si="81"/>
        <v>27.6</v>
      </c>
    </row>
    <row r="2620" spans="1:16" ht="30" hidden="1" x14ac:dyDescent="0.25">
      <c r="A2620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80"/>
        <v>105</v>
      </c>
      <c r="P2620">
        <f t="shared" si="81"/>
        <v>205.3</v>
      </c>
    </row>
    <row r="2621" spans="1:16" ht="60" hidden="1" x14ac:dyDescent="0.25">
      <c r="A2621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80"/>
        <v>188</v>
      </c>
      <c r="P2621">
        <f t="shared" si="81"/>
        <v>35.549999999999997</v>
      </c>
    </row>
    <row r="2622" spans="1:16" ht="60" hidden="1" x14ac:dyDescent="0.25">
      <c r="A2622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80"/>
        <v>144</v>
      </c>
      <c r="P2622">
        <f t="shared" si="81"/>
        <v>74.64</v>
      </c>
    </row>
    <row r="2623" spans="1:16" ht="60" hidden="1" x14ac:dyDescent="0.25">
      <c r="A2623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80"/>
        <v>146</v>
      </c>
      <c r="P2623">
        <f t="shared" si="81"/>
        <v>47.06</v>
      </c>
    </row>
    <row r="2624" spans="1:16" ht="60" hidden="1" x14ac:dyDescent="0.25">
      <c r="A2624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80"/>
        <v>131</v>
      </c>
      <c r="P2624">
        <f t="shared" si="81"/>
        <v>26.59</v>
      </c>
    </row>
    <row r="2625" spans="1:16" ht="60" hidden="1" x14ac:dyDescent="0.25">
      <c r="A2625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80"/>
        <v>114</v>
      </c>
      <c r="P2625">
        <f t="shared" si="81"/>
        <v>36.770000000000003</v>
      </c>
    </row>
    <row r="2626" spans="1:16" ht="60" hidden="1" x14ac:dyDescent="0.25">
      <c r="A2626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82">ROUND(E2626/D2626*100,0)</f>
        <v>1379</v>
      </c>
      <c r="P2626">
        <f t="shared" si="81"/>
        <v>31.82</v>
      </c>
    </row>
    <row r="2627" spans="1:16" ht="60" hidden="1" x14ac:dyDescent="0.25">
      <c r="A262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82"/>
        <v>956</v>
      </c>
      <c r="P2627">
        <f t="shared" ref="P2627:P2690" si="83">IFERROR(ROUND(E2627/L2627,2), 0)</f>
        <v>27.58</v>
      </c>
    </row>
    <row r="2628" spans="1:16" ht="45" hidden="1" x14ac:dyDescent="0.25">
      <c r="A2628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82"/>
        <v>112</v>
      </c>
      <c r="P2628">
        <f t="shared" si="83"/>
        <v>56</v>
      </c>
    </row>
    <row r="2629" spans="1:16" ht="60" hidden="1" x14ac:dyDescent="0.25">
      <c r="A2629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82"/>
        <v>647</v>
      </c>
      <c r="P2629">
        <f t="shared" si="83"/>
        <v>21.56</v>
      </c>
    </row>
    <row r="2630" spans="1:16" ht="45" hidden="1" x14ac:dyDescent="0.25">
      <c r="A2630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82"/>
        <v>110</v>
      </c>
      <c r="P2630">
        <f t="shared" si="83"/>
        <v>44.1</v>
      </c>
    </row>
    <row r="2631" spans="1:16" ht="45" hidden="1" x14ac:dyDescent="0.25">
      <c r="A2631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82"/>
        <v>128</v>
      </c>
      <c r="P2631">
        <f t="shared" si="83"/>
        <v>63.87</v>
      </c>
    </row>
    <row r="2632" spans="1:16" ht="60" hidden="1" x14ac:dyDescent="0.25">
      <c r="A2632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82"/>
        <v>158</v>
      </c>
      <c r="P2632">
        <f t="shared" si="83"/>
        <v>38.99</v>
      </c>
    </row>
    <row r="2633" spans="1:16" ht="45" hidden="1" x14ac:dyDescent="0.25">
      <c r="A2633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82"/>
        <v>115</v>
      </c>
      <c r="P2633">
        <f t="shared" si="83"/>
        <v>80.19</v>
      </c>
    </row>
    <row r="2634" spans="1:16" ht="45" hidden="1" x14ac:dyDescent="0.25">
      <c r="A2634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82"/>
        <v>137</v>
      </c>
      <c r="P2634">
        <f t="shared" si="83"/>
        <v>34.9</v>
      </c>
    </row>
    <row r="2635" spans="1:16" ht="60" hidden="1" x14ac:dyDescent="0.25">
      <c r="A2635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82"/>
        <v>355</v>
      </c>
      <c r="P2635">
        <f t="shared" si="83"/>
        <v>89.1</v>
      </c>
    </row>
    <row r="2636" spans="1:16" ht="45" hidden="1" x14ac:dyDescent="0.25">
      <c r="A2636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82"/>
        <v>106</v>
      </c>
      <c r="P2636">
        <f t="shared" si="83"/>
        <v>39.44</v>
      </c>
    </row>
    <row r="2637" spans="1:16" ht="60" hidden="1" x14ac:dyDescent="0.25">
      <c r="A263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82"/>
        <v>100</v>
      </c>
      <c r="P2637">
        <f t="shared" si="83"/>
        <v>136.9</v>
      </c>
    </row>
    <row r="2638" spans="1:16" ht="60" hidden="1" x14ac:dyDescent="0.25">
      <c r="A2638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82"/>
        <v>187</v>
      </c>
      <c r="P2638">
        <f t="shared" si="83"/>
        <v>37.46</v>
      </c>
    </row>
    <row r="2639" spans="1:16" ht="45" hidden="1" x14ac:dyDescent="0.25">
      <c r="A2639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82"/>
        <v>166</v>
      </c>
      <c r="P2639">
        <f t="shared" si="83"/>
        <v>31.96</v>
      </c>
    </row>
    <row r="2640" spans="1:16" ht="45" hidden="1" x14ac:dyDescent="0.25">
      <c r="A2640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82"/>
        <v>102</v>
      </c>
      <c r="P2640">
        <f t="shared" si="83"/>
        <v>25.21</v>
      </c>
    </row>
    <row r="2641" spans="1:16" ht="60" hidden="1" x14ac:dyDescent="0.25">
      <c r="A2641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82"/>
        <v>164</v>
      </c>
      <c r="P2641">
        <f t="shared" si="83"/>
        <v>10.039999999999999</v>
      </c>
    </row>
    <row r="2642" spans="1:16" ht="75" hidden="1" x14ac:dyDescent="0.25">
      <c r="A2642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82"/>
        <v>106</v>
      </c>
      <c r="P2642">
        <f t="shared" si="83"/>
        <v>45.94</v>
      </c>
    </row>
    <row r="2643" spans="1:16" ht="30" hidden="1" x14ac:dyDescent="0.25">
      <c r="A2643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82"/>
        <v>1</v>
      </c>
      <c r="P2643">
        <f t="shared" si="83"/>
        <v>15</v>
      </c>
    </row>
    <row r="2644" spans="1:16" ht="60" hidden="1" x14ac:dyDescent="0.25">
      <c r="A2644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82"/>
        <v>0</v>
      </c>
      <c r="P2644">
        <f t="shared" si="83"/>
        <v>0</v>
      </c>
    </row>
    <row r="2645" spans="1:16" ht="60" hidden="1" x14ac:dyDescent="0.25">
      <c r="A2645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82"/>
        <v>34</v>
      </c>
      <c r="P2645">
        <f t="shared" si="83"/>
        <v>223.58</v>
      </c>
    </row>
    <row r="2646" spans="1:16" ht="45" hidden="1" x14ac:dyDescent="0.25">
      <c r="A2646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82"/>
        <v>2</v>
      </c>
      <c r="P2646">
        <f t="shared" si="83"/>
        <v>39.479999999999997</v>
      </c>
    </row>
    <row r="2647" spans="1:16" ht="60" hidden="1" x14ac:dyDescent="0.25">
      <c r="A264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82"/>
        <v>11</v>
      </c>
      <c r="P2647">
        <f t="shared" si="83"/>
        <v>91.3</v>
      </c>
    </row>
    <row r="2648" spans="1:16" ht="45" hidden="1" x14ac:dyDescent="0.25">
      <c r="A2648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82"/>
        <v>8</v>
      </c>
      <c r="P2648">
        <f t="shared" si="83"/>
        <v>78.67</v>
      </c>
    </row>
    <row r="2649" spans="1:16" ht="60" hidden="1" x14ac:dyDescent="0.25">
      <c r="A2649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82"/>
        <v>1</v>
      </c>
      <c r="P2649">
        <f t="shared" si="83"/>
        <v>12</v>
      </c>
    </row>
    <row r="2650" spans="1:16" ht="60" hidden="1" x14ac:dyDescent="0.25">
      <c r="A2650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82"/>
        <v>1</v>
      </c>
      <c r="P2650">
        <f t="shared" si="83"/>
        <v>17.670000000000002</v>
      </c>
    </row>
    <row r="2651" spans="1:16" ht="30" hidden="1" x14ac:dyDescent="0.25">
      <c r="A2651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82"/>
        <v>0</v>
      </c>
      <c r="P2651">
        <f t="shared" si="83"/>
        <v>41.33</v>
      </c>
    </row>
    <row r="2652" spans="1:16" ht="60" hidden="1" x14ac:dyDescent="0.25">
      <c r="A2652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82"/>
        <v>1</v>
      </c>
      <c r="P2652">
        <f t="shared" si="83"/>
        <v>71.599999999999994</v>
      </c>
    </row>
    <row r="2653" spans="1:16" ht="60" hidden="1" x14ac:dyDescent="0.25">
      <c r="A2653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82"/>
        <v>2</v>
      </c>
      <c r="P2653">
        <f t="shared" si="83"/>
        <v>307.82</v>
      </c>
    </row>
    <row r="2654" spans="1:16" ht="60" hidden="1" x14ac:dyDescent="0.25">
      <c r="A2654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82"/>
        <v>1</v>
      </c>
      <c r="P2654">
        <f t="shared" si="83"/>
        <v>80.45</v>
      </c>
    </row>
    <row r="2655" spans="1:16" ht="45" hidden="1" x14ac:dyDescent="0.25">
      <c r="A2655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82"/>
        <v>12</v>
      </c>
      <c r="P2655">
        <f t="shared" si="83"/>
        <v>83.94</v>
      </c>
    </row>
    <row r="2656" spans="1:16" ht="60" hidden="1" x14ac:dyDescent="0.25">
      <c r="A2656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82"/>
        <v>0</v>
      </c>
      <c r="P2656">
        <f t="shared" si="83"/>
        <v>8.5</v>
      </c>
    </row>
    <row r="2657" spans="1:16" hidden="1" x14ac:dyDescent="0.25">
      <c r="A265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82"/>
        <v>21</v>
      </c>
      <c r="P2657">
        <f t="shared" si="83"/>
        <v>73.37</v>
      </c>
    </row>
    <row r="2658" spans="1:16" ht="30" hidden="1" x14ac:dyDescent="0.25">
      <c r="A2658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82"/>
        <v>11</v>
      </c>
      <c r="P2658">
        <f t="shared" si="83"/>
        <v>112.86</v>
      </c>
    </row>
    <row r="2659" spans="1:16" ht="60" hidden="1" x14ac:dyDescent="0.25">
      <c r="A2659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82"/>
        <v>19</v>
      </c>
      <c r="P2659">
        <f t="shared" si="83"/>
        <v>95.28</v>
      </c>
    </row>
    <row r="2660" spans="1:16" ht="45" hidden="1" x14ac:dyDescent="0.25">
      <c r="A2660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82"/>
        <v>0</v>
      </c>
      <c r="P2660">
        <f t="shared" si="83"/>
        <v>22.75</v>
      </c>
    </row>
    <row r="2661" spans="1:16" hidden="1" x14ac:dyDescent="0.25">
      <c r="A2661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82"/>
        <v>3</v>
      </c>
      <c r="P2661">
        <f t="shared" si="83"/>
        <v>133.30000000000001</v>
      </c>
    </row>
    <row r="2662" spans="1:16" ht="60" hidden="1" x14ac:dyDescent="0.25">
      <c r="A2662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82"/>
        <v>0</v>
      </c>
      <c r="P2662">
        <f t="shared" si="83"/>
        <v>3.8</v>
      </c>
    </row>
    <row r="2663" spans="1:16" ht="45" hidden="1" x14ac:dyDescent="0.25">
      <c r="A2663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82"/>
        <v>103</v>
      </c>
      <c r="P2663">
        <f t="shared" si="83"/>
        <v>85.75</v>
      </c>
    </row>
    <row r="2664" spans="1:16" ht="45" hidden="1" x14ac:dyDescent="0.25">
      <c r="A2664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82"/>
        <v>107</v>
      </c>
      <c r="P2664">
        <f t="shared" si="83"/>
        <v>267</v>
      </c>
    </row>
    <row r="2665" spans="1:16" ht="60" hidden="1" x14ac:dyDescent="0.25">
      <c r="A2665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82"/>
        <v>105</v>
      </c>
      <c r="P2665">
        <f t="shared" si="83"/>
        <v>373.56</v>
      </c>
    </row>
    <row r="2666" spans="1:16" ht="60" hidden="1" x14ac:dyDescent="0.25">
      <c r="A2666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82"/>
        <v>103</v>
      </c>
      <c r="P2666">
        <f t="shared" si="83"/>
        <v>174.04</v>
      </c>
    </row>
    <row r="2667" spans="1:16" ht="60" hidden="1" x14ac:dyDescent="0.25">
      <c r="A266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82"/>
        <v>123</v>
      </c>
      <c r="P2667">
        <f t="shared" si="83"/>
        <v>93.7</v>
      </c>
    </row>
    <row r="2668" spans="1:16" ht="60" hidden="1" x14ac:dyDescent="0.25">
      <c r="A2668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82"/>
        <v>159</v>
      </c>
      <c r="P2668">
        <f t="shared" si="83"/>
        <v>77.33</v>
      </c>
    </row>
    <row r="2669" spans="1:16" ht="60" hidden="1" x14ac:dyDescent="0.25">
      <c r="A2669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82"/>
        <v>111</v>
      </c>
      <c r="P2669">
        <f t="shared" si="83"/>
        <v>92.22</v>
      </c>
    </row>
    <row r="2670" spans="1:16" ht="30" hidden="1" x14ac:dyDescent="0.25">
      <c r="A2670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82"/>
        <v>171</v>
      </c>
      <c r="P2670">
        <f t="shared" si="83"/>
        <v>60.96</v>
      </c>
    </row>
    <row r="2671" spans="1:16" ht="60" hidden="1" x14ac:dyDescent="0.25">
      <c r="A2671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82"/>
        <v>125</v>
      </c>
      <c r="P2671">
        <f t="shared" si="83"/>
        <v>91</v>
      </c>
    </row>
    <row r="2672" spans="1:16" ht="60" hidden="1" x14ac:dyDescent="0.25">
      <c r="A2672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82"/>
        <v>6</v>
      </c>
      <c r="P2672">
        <f t="shared" si="83"/>
        <v>41.58</v>
      </c>
    </row>
    <row r="2673" spans="1:16" ht="45" hidden="1" x14ac:dyDescent="0.25">
      <c r="A2673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82"/>
        <v>11</v>
      </c>
      <c r="P2673">
        <f t="shared" si="83"/>
        <v>33.76</v>
      </c>
    </row>
    <row r="2674" spans="1:16" ht="60" hidden="1" x14ac:dyDescent="0.25">
      <c r="A2674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82"/>
        <v>33</v>
      </c>
      <c r="P2674">
        <f t="shared" si="83"/>
        <v>70.62</v>
      </c>
    </row>
    <row r="2675" spans="1:16" ht="60" hidden="1" x14ac:dyDescent="0.25">
      <c r="A2675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82"/>
        <v>28</v>
      </c>
      <c r="P2675">
        <f t="shared" si="83"/>
        <v>167.15</v>
      </c>
    </row>
    <row r="2676" spans="1:16" ht="60" hidden="1" x14ac:dyDescent="0.25">
      <c r="A2676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82"/>
        <v>63</v>
      </c>
      <c r="P2676">
        <f t="shared" si="83"/>
        <v>128.62</v>
      </c>
    </row>
    <row r="2677" spans="1:16" ht="60" hidden="1" x14ac:dyDescent="0.25">
      <c r="A267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82"/>
        <v>8</v>
      </c>
      <c r="P2677">
        <f t="shared" si="83"/>
        <v>65.41</v>
      </c>
    </row>
    <row r="2678" spans="1:16" ht="60" hidden="1" x14ac:dyDescent="0.25">
      <c r="A2678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82"/>
        <v>50</v>
      </c>
      <c r="P2678">
        <f t="shared" si="83"/>
        <v>117.56</v>
      </c>
    </row>
    <row r="2679" spans="1:16" ht="45" hidden="1" x14ac:dyDescent="0.25">
      <c r="A2679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82"/>
        <v>18</v>
      </c>
      <c r="P2679">
        <f t="shared" si="83"/>
        <v>126.48</v>
      </c>
    </row>
    <row r="2680" spans="1:16" ht="60" hidden="1" x14ac:dyDescent="0.25">
      <c r="A2680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82"/>
        <v>0</v>
      </c>
      <c r="P2680">
        <f t="shared" si="83"/>
        <v>550</v>
      </c>
    </row>
    <row r="2681" spans="1:16" ht="60" hidden="1" x14ac:dyDescent="0.25">
      <c r="A2681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82"/>
        <v>0</v>
      </c>
      <c r="P2681">
        <f t="shared" si="83"/>
        <v>44</v>
      </c>
    </row>
    <row r="2682" spans="1:16" hidden="1" x14ac:dyDescent="0.25">
      <c r="A2682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82"/>
        <v>1</v>
      </c>
      <c r="P2682">
        <f t="shared" si="83"/>
        <v>69</v>
      </c>
    </row>
    <row r="2683" spans="1:16" ht="45" hidden="1" x14ac:dyDescent="0.25">
      <c r="A2683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82"/>
        <v>1</v>
      </c>
      <c r="P2683">
        <f t="shared" si="83"/>
        <v>27.5</v>
      </c>
    </row>
    <row r="2684" spans="1:16" ht="45" hidden="1" x14ac:dyDescent="0.25">
      <c r="A2684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82"/>
        <v>28</v>
      </c>
      <c r="P2684">
        <f t="shared" si="83"/>
        <v>84.9</v>
      </c>
    </row>
    <row r="2685" spans="1:16" ht="60" hidden="1" x14ac:dyDescent="0.25">
      <c r="A2685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82"/>
        <v>0</v>
      </c>
      <c r="P2685">
        <f t="shared" si="83"/>
        <v>12</v>
      </c>
    </row>
    <row r="2686" spans="1:16" ht="60" hidden="1" x14ac:dyDescent="0.25">
      <c r="A2686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82"/>
        <v>1</v>
      </c>
      <c r="P2686">
        <f t="shared" si="83"/>
        <v>200</v>
      </c>
    </row>
    <row r="2687" spans="1:16" ht="60" hidden="1" x14ac:dyDescent="0.25">
      <c r="A268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82"/>
        <v>0</v>
      </c>
      <c r="P2687">
        <f t="shared" si="83"/>
        <v>10</v>
      </c>
    </row>
    <row r="2688" spans="1:16" ht="60" hidden="1" x14ac:dyDescent="0.25">
      <c r="A2688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82"/>
        <v>0</v>
      </c>
      <c r="P2688">
        <f t="shared" si="83"/>
        <v>0</v>
      </c>
    </row>
    <row r="2689" spans="1:16" ht="45" hidden="1" x14ac:dyDescent="0.25">
      <c r="A2689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82"/>
        <v>0</v>
      </c>
      <c r="P2689">
        <f t="shared" si="83"/>
        <v>0</v>
      </c>
    </row>
    <row r="2690" spans="1:16" ht="30" hidden="1" x14ac:dyDescent="0.25">
      <c r="A2690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84">ROUND(E2690/D2690*100,0)</f>
        <v>0</v>
      </c>
      <c r="P2690">
        <f t="shared" si="83"/>
        <v>5.29</v>
      </c>
    </row>
    <row r="2691" spans="1:16" ht="60" hidden="1" x14ac:dyDescent="0.25">
      <c r="A2691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84"/>
        <v>0</v>
      </c>
      <c r="P2691">
        <f t="shared" ref="P2691:P2754" si="85">IFERROR(ROUND(E2691/L2691,2), 0)</f>
        <v>1</v>
      </c>
    </row>
    <row r="2692" spans="1:16" ht="60" hidden="1" x14ac:dyDescent="0.25">
      <c r="A2692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84"/>
        <v>11</v>
      </c>
      <c r="P2692">
        <f t="shared" si="85"/>
        <v>72.760000000000005</v>
      </c>
    </row>
    <row r="2693" spans="1:16" ht="30" hidden="1" x14ac:dyDescent="0.25">
      <c r="A2693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84"/>
        <v>0</v>
      </c>
      <c r="P2693">
        <f t="shared" si="85"/>
        <v>17.5</v>
      </c>
    </row>
    <row r="2694" spans="1:16" ht="45" hidden="1" x14ac:dyDescent="0.25">
      <c r="A2694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84"/>
        <v>1</v>
      </c>
      <c r="P2694">
        <f t="shared" si="85"/>
        <v>25</v>
      </c>
    </row>
    <row r="2695" spans="1:16" ht="60" hidden="1" x14ac:dyDescent="0.25">
      <c r="A2695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84"/>
        <v>1</v>
      </c>
      <c r="P2695">
        <f t="shared" si="85"/>
        <v>13.33</v>
      </c>
    </row>
    <row r="2696" spans="1:16" ht="60" hidden="1" x14ac:dyDescent="0.25">
      <c r="A2696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84"/>
        <v>0</v>
      </c>
      <c r="P2696">
        <f t="shared" si="85"/>
        <v>1</v>
      </c>
    </row>
    <row r="2697" spans="1:16" ht="45" hidden="1" x14ac:dyDescent="0.25">
      <c r="A269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84"/>
        <v>0</v>
      </c>
      <c r="P2697">
        <f t="shared" si="85"/>
        <v>23.67</v>
      </c>
    </row>
    <row r="2698" spans="1:16" ht="60" hidden="1" x14ac:dyDescent="0.25">
      <c r="A2698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84"/>
        <v>6</v>
      </c>
      <c r="P2698">
        <f t="shared" si="85"/>
        <v>89.21</v>
      </c>
    </row>
    <row r="2699" spans="1:16" ht="45" hidden="1" x14ac:dyDescent="0.25">
      <c r="A2699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84"/>
        <v>26</v>
      </c>
      <c r="P2699">
        <f t="shared" si="85"/>
        <v>116.56</v>
      </c>
    </row>
    <row r="2700" spans="1:16" ht="45" hidden="1" x14ac:dyDescent="0.25">
      <c r="A2700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84"/>
        <v>0</v>
      </c>
      <c r="P2700">
        <f t="shared" si="85"/>
        <v>13.01</v>
      </c>
    </row>
    <row r="2701" spans="1:16" ht="45" hidden="1" x14ac:dyDescent="0.25">
      <c r="A2701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84"/>
        <v>0</v>
      </c>
      <c r="P2701">
        <f t="shared" si="85"/>
        <v>0</v>
      </c>
    </row>
    <row r="2702" spans="1:16" ht="45" hidden="1" x14ac:dyDescent="0.25">
      <c r="A2702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84"/>
        <v>1</v>
      </c>
      <c r="P2702">
        <f t="shared" si="85"/>
        <v>17.5</v>
      </c>
    </row>
    <row r="2703" spans="1:16" ht="60" x14ac:dyDescent="0.25">
      <c r="A2703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84"/>
        <v>46</v>
      </c>
      <c r="P2703">
        <f t="shared" si="85"/>
        <v>34.130000000000003</v>
      </c>
    </row>
    <row r="2704" spans="1:16" ht="60" x14ac:dyDescent="0.25">
      <c r="A2704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84"/>
        <v>34</v>
      </c>
      <c r="P2704">
        <f t="shared" si="85"/>
        <v>132.35</v>
      </c>
    </row>
    <row r="2705" spans="1:16" ht="45" x14ac:dyDescent="0.25">
      <c r="A2705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84"/>
        <v>104</v>
      </c>
      <c r="P2705">
        <f t="shared" si="85"/>
        <v>922.22</v>
      </c>
    </row>
    <row r="2706" spans="1:16" ht="60" x14ac:dyDescent="0.25">
      <c r="A2706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84"/>
        <v>6</v>
      </c>
      <c r="P2706">
        <f t="shared" si="85"/>
        <v>163.57</v>
      </c>
    </row>
    <row r="2707" spans="1:16" ht="30" x14ac:dyDescent="0.25">
      <c r="A270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84"/>
        <v>11</v>
      </c>
      <c r="P2707">
        <f t="shared" si="85"/>
        <v>217.38</v>
      </c>
    </row>
    <row r="2708" spans="1:16" ht="45" x14ac:dyDescent="0.25">
      <c r="A2708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84"/>
        <v>112</v>
      </c>
      <c r="P2708">
        <f t="shared" si="85"/>
        <v>149.44</v>
      </c>
    </row>
    <row r="2709" spans="1:16" ht="45" x14ac:dyDescent="0.25">
      <c r="A2709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84"/>
        <v>351</v>
      </c>
      <c r="P2709">
        <f t="shared" si="85"/>
        <v>71.239999999999995</v>
      </c>
    </row>
    <row r="2710" spans="1:16" ht="45" x14ac:dyDescent="0.25">
      <c r="A2710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84"/>
        <v>233</v>
      </c>
      <c r="P2710">
        <f t="shared" si="85"/>
        <v>44.46</v>
      </c>
    </row>
    <row r="2711" spans="1:16" ht="45" x14ac:dyDescent="0.25">
      <c r="A2711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84"/>
        <v>102</v>
      </c>
      <c r="P2711">
        <f t="shared" si="85"/>
        <v>164.94</v>
      </c>
    </row>
    <row r="2712" spans="1:16" ht="30" x14ac:dyDescent="0.25">
      <c r="A2712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84"/>
        <v>154</v>
      </c>
      <c r="P2712">
        <f t="shared" si="85"/>
        <v>84.87</v>
      </c>
    </row>
    <row r="2713" spans="1:16" ht="60" x14ac:dyDescent="0.25">
      <c r="A2713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84"/>
        <v>101</v>
      </c>
      <c r="P2713">
        <f t="shared" si="85"/>
        <v>53.95</v>
      </c>
    </row>
    <row r="2714" spans="1:16" ht="60" x14ac:dyDescent="0.25">
      <c r="A2714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84"/>
        <v>131</v>
      </c>
      <c r="P2714">
        <f t="shared" si="85"/>
        <v>50.53</v>
      </c>
    </row>
    <row r="2715" spans="1:16" ht="60" x14ac:dyDescent="0.25">
      <c r="A2715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84"/>
        <v>102</v>
      </c>
      <c r="P2715">
        <f t="shared" si="85"/>
        <v>108</v>
      </c>
    </row>
    <row r="2716" spans="1:16" ht="45" x14ac:dyDescent="0.25">
      <c r="A2716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84"/>
        <v>116</v>
      </c>
      <c r="P2716">
        <f t="shared" si="85"/>
        <v>95.37</v>
      </c>
    </row>
    <row r="2717" spans="1:16" ht="60" x14ac:dyDescent="0.25">
      <c r="A271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84"/>
        <v>265</v>
      </c>
      <c r="P2717">
        <f t="shared" si="85"/>
        <v>57.63</v>
      </c>
    </row>
    <row r="2718" spans="1:16" ht="75" x14ac:dyDescent="0.25">
      <c r="A2718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84"/>
        <v>120</v>
      </c>
      <c r="P2718">
        <f t="shared" si="85"/>
        <v>64.16</v>
      </c>
    </row>
    <row r="2719" spans="1:16" ht="45" x14ac:dyDescent="0.25">
      <c r="A2719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84"/>
        <v>120</v>
      </c>
      <c r="P2719">
        <f t="shared" si="85"/>
        <v>92.39</v>
      </c>
    </row>
    <row r="2720" spans="1:16" ht="60" x14ac:dyDescent="0.25">
      <c r="A2720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84"/>
        <v>104</v>
      </c>
      <c r="P2720">
        <f t="shared" si="85"/>
        <v>125.98</v>
      </c>
    </row>
    <row r="2721" spans="1:16" ht="60" x14ac:dyDescent="0.25">
      <c r="A2721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84"/>
        <v>109</v>
      </c>
      <c r="P2721">
        <f t="shared" si="85"/>
        <v>94.64</v>
      </c>
    </row>
    <row r="2722" spans="1:16" ht="45" x14ac:dyDescent="0.25">
      <c r="A2722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84"/>
        <v>118</v>
      </c>
      <c r="P2722">
        <f t="shared" si="85"/>
        <v>170.7</v>
      </c>
    </row>
    <row r="2723" spans="1:16" ht="60" hidden="1" x14ac:dyDescent="0.25">
      <c r="A2723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84"/>
        <v>1462</v>
      </c>
      <c r="P2723">
        <f t="shared" si="85"/>
        <v>40.76</v>
      </c>
    </row>
    <row r="2724" spans="1:16" ht="60" hidden="1" x14ac:dyDescent="0.25">
      <c r="A2724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84"/>
        <v>253</v>
      </c>
      <c r="P2724">
        <f t="shared" si="85"/>
        <v>68.25</v>
      </c>
    </row>
    <row r="2725" spans="1:16" ht="60" hidden="1" x14ac:dyDescent="0.25">
      <c r="A2725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84"/>
        <v>140</v>
      </c>
      <c r="P2725">
        <f t="shared" si="85"/>
        <v>95.49</v>
      </c>
    </row>
    <row r="2726" spans="1:16" ht="60" hidden="1" x14ac:dyDescent="0.25">
      <c r="A2726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84"/>
        <v>297</v>
      </c>
      <c r="P2726">
        <f t="shared" si="85"/>
        <v>7.19</v>
      </c>
    </row>
    <row r="2727" spans="1:16" ht="45" hidden="1" x14ac:dyDescent="0.25">
      <c r="A272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84"/>
        <v>145</v>
      </c>
      <c r="P2727">
        <f t="shared" si="85"/>
        <v>511.65</v>
      </c>
    </row>
    <row r="2728" spans="1:16" hidden="1" x14ac:dyDescent="0.25">
      <c r="A2728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84"/>
        <v>106</v>
      </c>
      <c r="P2728">
        <f t="shared" si="85"/>
        <v>261.75</v>
      </c>
    </row>
    <row r="2729" spans="1:16" ht="45" hidden="1" x14ac:dyDescent="0.25">
      <c r="A2729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84"/>
        <v>493</v>
      </c>
      <c r="P2729">
        <f t="shared" si="85"/>
        <v>69.760000000000005</v>
      </c>
    </row>
    <row r="2730" spans="1:16" ht="30" hidden="1" x14ac:dyDescent="0.25">
      <c r="A2730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84"/>
        <v>202</v>
      </c>
      <c r="P2730">
        <f t="shared" si="85"/>
        <v>77.23</v>
      </c>
    </row>
    <row r="2731" spans="1:16" ht="30" hidden="1" x14ac:dyDescent="0.25">
      <c r="A2731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84"/>
        <v>104</v>
      </c>
      <c r="P2731">
        <f t="shared" si="85"/>
        <v>340.57</v>
      </c>
    </row>
    <row r="2732" spans="1:16" ht="45" hidden="1" x14ac:dyDescent="0.25">
      <c r="A2732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84"/>
        <v>170</v>
      </c>
      <c r="P2732">
        <f t="shared" si="85"/>
        <v>67.42</v>
      </c>
    </row>
    <row r="2733" spans="1:16" ht="60" hidden="1" x14ac:dyDescent="0.25">
      <c r="A2733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84"/>
        <v>104</v>
      </c>
      <c r="P2733">
        <f t="shared" si="85"/>
        <v>845.7</v>
      </c>
    </row>
    <row r="2734" spans="1:16" ht="60" hidden="1" x14ac:dyDescent="0.25">
      <c r="A2734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84"/>
        <v>118</v>
      </c>
      <c r="P2734">
        <f t="shared" si="85"/>
        <v>97.19</v>
      </c>
    </row>
    <row r="2735" spans="1:16" ht="60" hidden="1" x14ac:dyDescent="0.25">
      <c r="A2735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84"/>
        <v>108</v>
      </c>
      <c r="P2735">
        <f t="shared" si="85"/>
        <v>451.84</v>
      </c>
    </row>
    <row r="2736" spans="1:16" ht="60" hidden="1" x14ac:dyDescent="0.25">
      <c r="A2736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84"/>
        <v>2260300</v>
      </c>
      <c r="P2736">
        <f t="shared" si="85"/>
        <v>138.66999999999999</v>
      </c>
    </row>
    <row r="2737" spans="1:16" ht="60" hidden="1" x14ac:dyDescent="0.25">
      <c r="A273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84"/>
        <v>978</v>
      </c>
      <c r="P2737">
        <f t="shared" si="85"/>
        <v>21.64</v>
      </c>
    </row>
    <row r="2738" spans="1:16" ht="75" hidden="1" x14ac:dyDescent="0.25">
      <c r="A2738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84"/>
        <v>123</v>
      </c>
      <c r="P2738">
        <f t="shared" si="85"/>
        <v>169.52</v>
      </c>
    </row>
    <row r="2739" spans="1:16" ht="60" hidden="1" x14ac:dyDescent="0.25">
      <c r="A2739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84"/>
        <v>246</v>
      </c>
      <c r="P2739">
        <f t="shared" si="85"/>
        <v>161.88</v>
      </c>
    </row>
    <row r="2740" spans="1:16" ht="45" hidden="1" x14ac:dyDescent="0.25">
      <c r="A2740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84"/>
        <v>148</v>
      </c>
      <c r="P2740">
        <f t="shared" si="85"/>
        <v>493.13</v>
      </c>
    </row>
    <row r="2741" spans="1:16" ht="60" hidden="1" x14ac:dyDescent="0.25">
      <c r="A2741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84"/>
        <v>384</v>
      </c>
      <c r="P2741">
        <f t="shared" si="85"/>
        <v>22.12</v>
      </c>
    </row>
    <row r="2742" spans="1:16" ht="45" hidden="1" x14ac:dyDescent="0.25">
      <c r="A2742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84"/>
        <v>103</v>
      </c>
      <c r="P2742">
        <f t="shared" si="85"/>
        <v>18.239999999999998</v>
      </c>
    </row>
    <row r="2743" spans="1:16" ht="30" hidden="1" x14ac:dyDescent="0.25">
      <c r="A2743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84"/>
        <v>0</v>
      </c>
      <c r="P2743">
        <f t="shared" si="85"/>
        <v>8.75</v>
      </c>
    </row>
    <row r="2744" spans="1:16" ht="45" hidden="1" x14ac:dyDescent="0.25">
      <c r="A2744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84"/>
        <v>29</v>
      </c>
      <c r="P2744">
        <f t="shared" si="85"/>
        <v>40.61</v>
      </c>
    </row>
    <row r="2745" spans="1:16" ht="60" hidden="1" x14ac:dyDescent="0.25">
      <c r="A2745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84"/>
        <v>0</v>
      </c>
      <c r="P2745">
        <f t="shared" si="85"/>
        <v>0</v>
      </c>
    </row>
    <row r="2746" spans="1:16" ht="60" hidden="1" x14ac:dyDescent="0.25">
      <c r="A2746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84"/>
        <v>5</v>
      </c>
      <c r="P2746">
        <f t="shared" si="85"/>
        <v>37.950000000000003</v>
      </c>
    </row>
    <row r="2747" spans="1:16" ht="60" hidden="1" x14ac:dyDescent="0.25">
      <c r="A274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84"/>
        <v>22</v>
      </c>
      <c r="P2747">
        <f t="shared" si="85"/>
        <v>35.729999999999997</v>
      </c>
    </row>
    <row r="2748" spans="1:16" ht="60" hidden="1" x14ac:dyDescent="0.25">
      <c r="A2748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84"/>
        <v>27</v>
      </c>
      <c r="P2748">
        <f t="shared" si="85"/>
        <v>42.16</v>
      </c>
    </row>
    <row r="2749" spans="1:16" ht="45" hidden="1" x14ac:dyDescent="0.25">
      <c r="A2749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84"/>
        <v>28</v>
      </c>
      <c r="P2749">
        <f t="shared" si="85"/>
        <v>35</v>
      </c>
    </row>
    <row r="2750" spans="1:16" ht="45" hidden="1" x14ac:dyDescent="0.25">
      <c r="A2750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84"/>
        <v>1</v>
      </c>
      <c r="P2750">
        <f t="shared" si="85"/>
        <v>13.25</v>
      </c>
    </row>
    <row r="2751" spans="1:16" ht="30" hidden="1" x14ac:dyDescent="0.25">
      <c r="A2751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84"/>
        <v>1</v>
      </c>
      <c r="P2751">
        <f t="shared" si="85"/>
        <v>55</v>
      </c>
    </row>
    <row r="2752" spans="1:16" ht="45" hidden="1" x14ac:dyDescent="0.25">
      <c r="A2752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84"/>
        <v>0</v>
      </c>
      <c r="P2752">
        <f t="shared" si="85"/>
        <v>0</v>
      </c>
    </row>
    <row r="2753" spans="1:16" ht="60" hidden="1" x14ac:dyDescent="0.25">
      <c r="A2753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84"/>
        <v>0</v>
      </c>
      <c r="P2753">
        <f t="shared" si="85"/>
        <v>0</v>
      </c>
    </row>
    <row r="2754" spans="1:16" ht="60" hidden="1" x14ac:dyDescent="0.25">
      <c r="A2754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86">ROUND(E2754/D2754*100,0)</f>
        <v>11</v>
      </c>
      <c r="P2754">
        <f t="shared" si="85"/>
        <v>39.29</v>
      </c>
    </row>
    <row r="2755" spans="1:16" ht="45" hidden="1" x14ac:dyDescent="0.25">
      <c r="A2755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86"/>
        <v>19</v>
      </c>
      <c r="P2755">
        <f t="shared" ref="P2755:P2818" si="87">IFERROR(ROUND(E2755/L2755,2), 0)</f>
        <v>47.5</v>
      </c>
    </row>
    <row r="2756" spans="1:16" ht="45" hidden="1" x14ac:dyDescent="0.25">
      <c r="A2756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86"/>
        <v>0</v>
      </c>
      <c r="P2756">
        <f t="shared" si="87"/>
        <v>0</v>
      </c>
    </row>
    <row r="2757" spans="1:16" ht="45" hidden="1" x14ac:dyDescent="0.25">
      <c r="A275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86"/>
        <v>52</v>
      </c>
      <c r="P2757">
        <f t="shared" si="87"/>
        <v>17.329999999999998</v>
      </c>
    </row>
    <row r="2758" spans="1:16" ht="45" hidden="1" x14ac:dyDescent="0.25">
      <c r="A2758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86"/>
        <v>10</v>
      </c>
      <c r="P2758">
        <f t="shared" si="87"/>
        <v>31.76</v>
      </c>
    </row>
    <row r="2759" spans="1:16" ht="30" hidden="1" x14ac:dyDescent="0.25">
      <c r="A2759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86"/>
        <v>1</v>
      </c>
      <c r="P2759">
        <f t="shared" si="87"/>
        <v>5</v>
      </c>
    </row>
    <row r="2760" spans="1:16" ht="60" hidden="1" x14ac:dyDescent="0.25">
      <c r="A2760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86"/>
        <v>12</v>
      </c>
      <c r="P2760">
        <f t="shared" si="87"/>
        <v>39</v>
      </c>
    </row>
    <row r="2761" spans="1:16" ht="60" hidden="1" x14ac:dyDescent="0.25">
      <c r="A2761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86"/>
        <v>11</v>
      </c>
      <c r="P2761">
        <f t="shared" si="87"/>
        <v>52.5</v>
      </c>
    </row>
    <row r="2762" spans="1:16" ht="60" hidden="1" x14ac:dyDescent="0.25">
      <c r="A2762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86"/>
        <v>0</v>
      </c>
      <c r="P2762">
        <f t="shared" si="87"/>
        <v>0</v>
      </c>
    </row>
    <row r="2763" spans="1:16" ht="30" hidden="1" x14ac:dyDescent="0.25">
      <c r="A2763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86"/>
        <v>1</v>
      </c>
      <c r="P2763">
        <f t="shared" si="87"/>
        <v>9</v>
      </c>
    </row>
    <row r="2764" spans="1:16" ht="45" hidden="1" x14ac:dyDescent="0.25">
      <c r="A2764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86"/>
        <v>1</v>
      </c>
      <c r="P2764">
        <f t="shared" si="87"/>
        <v>25</v>
      </c>
    </row>
    <row r="2765" spans="1:16" ht="30" hidden="1" x14ac:dyDescent="0.25">
      <c r="A2765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86"/>
        <v>0</v>
      </c>
      <c r="P2765">
        <f t="shared" si="87"/>
        <v>30</v>
      </c>
    </row>
    <row r="2766" spans="1:16" ht="60" hidden="1" x14ac:dyDescent="0.25">
      <c r="A2766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86"/>
        <v>1</v>
      </c>
      <c r="P2766">
        <f t="shared" si="87"/>
        <v>11.25</v>
      </c>
    </row>
    <row r="2767" spans="1:16" ht="45" hidden="1" x14ac:dyDescent="0.25">
      <c r="A276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86"/>
        <v>0</v>
      </c>
      <c r="P2767">
        <f t="shared" si="87"/>
        <v>0</v>
      </c>
    </row>
    <row r="2768" spans="1:16" ht="60" hidden="1" x14ac:dyDescent="0.25">
      <c r="A2768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86"/>
        <v>2</v>
      </c>
      <c r="P2768">
        <f t="shared" si="87"/>
        <v>25</v>
      </c>
    </row>
    <row r="2769" spans="1:16" ht="45" hidden="1" x14ac:dyDescent="0.25">
      <c r="A2769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86"/>
        <v>1</v>
      </c>
      <c r="P2769">
        <f t="shared" si="87"/>
        <v>11.33</v>
      </c>
    </row>
    <row r="2770" spans="1:16" ht="45" hidden="1" x14ac:dyDescent="0.25">
      <c r="A2770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86"/>
        <v>14</v>
      </c>
      <c r="P2770">
        <f t="shared" si="87"/>
        <v>29.47</v>
      </c>
    </row>
    <row r="2771" spans="1:16" ht="45" hidden="1" x14ac:dyDescent="0.25">
      <c r="A2771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86"/>
        <v>0</v>
      </c>
      <c r="P2771">
        <f t="shared" si="87"/>
        <v>1</v>
      </c>
    </row>
    <row r="2772" spans="1:16" ht="60" hidden="1" x14ac:dyDescent="0.25">
      <c r="A2772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86"/>
        <v>10</v>
      </c>
      <c r="P2772">
        <f t="shared" si="87"/>
        <v>63.1</v>
      </c>
    </row>
    <row r="2773" spans="1:16" ht="60" hidden="1" x14ac:dyDescent="0.25">
      <c r="A2773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86"/>
        <v>0</v>
      </c>
      <c r="P2773">
        <f t="shared" si="87"/>
        <v>0</v>
      </c>
    </row>
    <row r="2774" spans="1:16" ht="45" hidden="1" x14ac:dyDescent="0.25">
      <c r="A2774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86"/>
        <v>0</v>
      </c>
      <c r="P2774">
        <f t="shared" si="87"/>
        <v>0</v>
      </c>
    </row>
    <row r="2775" spans="1:16" ht="45" hidden="1" x14ac:dyDescent="0.25">
      <c r="A2775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86"/>
        <v>0</v>
      </c>
      <c r="P2775">
        <f t="shared" si="87"/>
        <v>1</v>
      </c>
    </row>
    <row r="2776" spans="1:16" ht="60" hidden="1" x14ac:dyDescent="0.25">
      <c r="A2776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86"/>
        <v>14</v>
      </c>
      <c r="P2776">
        <f t="shared" si="87"/>
        <v>43.85</v>
      </c>
    </row>
    <row r="2777" spans="1:16" ht="45" hidden="1" x14ac:dyDescent="0.25">
      <c r="A277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86"/>
        <v>3</v>
      </c>
      <c r="P2777">
        <f t="shared" si="87"/>
        <v>75</v>
      </c>
    </row>
    <row r="2778" spans="1:16" ht="60" hidden="1" x14ac:dyDescent="0.25">
      <c r="A2778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86"/>
        <v>8</v>
      </c>
      <c r="P2778">
        <f t="shared" si="87"/>
        <v>45.97</v>
      </c>
    </row>
    <row r="2779" spans="1:16" ht="60" hidden="1" x14ac:dyDescent="0.25">
      <c r="A2779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86"/>
        <v>0</v>
      </c>
      <c r="P2779">
        <f t="shared" si="87"/>
        <v>10</v>
      </c>
    </row>
    <row r="2780" spans="1:16" ht="60" hidden="1" x14ac:dyDescent="0.25">
      <c r="A2780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86"/>
        <v>26</v>
      </c>
      <c r="P2780">
        <f t="shared" si="87"/>
        <v>93.67</v>
      </c>
    </row>
    <row r="2781" spans="1:16" ht="45" hidden="1" x14ac:dyDescent="0.25">
      <c r="A2781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86"/>
        <v>2</v>
      </c>
      <c r="P2781">
        <f t="shared" si="87"/>
        <v>53</v>
      </c>
    </row>
    <row r="2782" spans="1:16" ht="45" hidden="1" x14ac:dyDescent="0.25">
      <c r="A2782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86"/>
        <v>0</v>
      </c>
      <c r="P2782">
        <f t="shared" si="87"/>
        <v>0</v>
      </c>
    </row>
    <row r="2783" spans="1:16" ht="45" x14ac:dyDescent="0.25">
      <c r="A2783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86"/>
        <v>105</v>
      </c>
      <c r="P2783">
        <f t="shared" si="87"/>
        <v>47</v>
      </c>
    </row>
    <row r="2784" spans="1:16" ht="45" x14ac:dyDescent="0.25">
      <c r="A2784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86"/>
        <v>120</v>
      </c>
      <c r="P2784">
        <f t="shared" si="87"/>
        <v>66.67</v>
      </c>
    </row>
    <row r="2785" spans="1:16" ht="60" x14ac:dyDescent="0.25">
      <c r="A2785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86"/>
        <v>115</v>
      </c>
      <c r="P2785">
        <f t="shared" si="87"/>
        <v>18.77</v>
      </c>
    </row>
    <row r="2786" spans="1:16" ht="45" x14ac:dyDescent="0.25">
      <c r="A2786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86"/>
        <v>119</v>
      </c>
      <c r="P2786">
        <f t="shared" si="87"/>
        <v>66.11</v>
      </c>
    </row>
    <row r="2787" spans="1:16" ht="45" x14ac:dyDescent="0.25">
      <c r="A278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86"/>
        <v>105</v>
      </c>
      <c r="P2787">
        <f t="shared" si="87"/>
        <v>36.86</v>
      </c>
    </row>
    <row r="2788" spans="1:16" ht="30" x14ac:dyDescent="0.25">
      <c r="A2788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86"/>
        <v>118</v>
      </c>
      <c r="P2788">
        <f t="shared" si="87"/>
        <v>39.81</v>
      </c>
    </row>
    <row r="2789" spans="1:16" ht="60" x14ac:dyDescent="0.25">
      <c r="A2789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86"/>
        <v>120</v>
      </c>
      <c r="P2789">
        <f t="shared" si="87"/>
        <v>31.5</v>
      </c>
    </row>
    <row r="2790" spans="1:16" ht="45" x14ac:dyDescent="0.25">
      <c r="A2790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86"/>
        <v>103</v>
      </c>
      <c r="P2790">
        <f t="shared" si="87"/>
        <v>102.5</v>
      </c>
    </row>
    <row r="2791" spans="1:16" ht="30" x14ac:dyDescent="0.25">
      <c r="A2791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86"/>
        <v>101</v>
      </c>
      <c r="P2791">
        <f t="shared" si="87"/>
        <v>126.46</v>
      </c>
    </row>
    <row r="2792" spans="1:16" ht="60" x14ac:dyDescent="0.25">
      <c r="A2792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86"/>
        <v>105</v>
      </c>
      <c r="P2792">
        <f t="shared" si="87"/>
        <v>47.88</v>
      </c>
    </row>
    <row r="2793" spans="1:16" ht="60" x14ac:dyDescent="0.25">
      <c r="A2793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86"/>
        <v>103</v>
      </c>
      <c r="P2793">
        <f t="shared" si="87"/>
        <v>73.209999999999994</v>
      </c>
    </row>
    <row r="2794" spans="1:16" ht="45" x14ac:dyDescent="0.25">
      <c r="A2794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86"/>
        <v>108</v>
      </c>
      <c r="P2794">
        <f t="shared" si="87"/>
        <v>89.67</v>
      </c>
    </row>
    <row r="2795" spans="1:16" ht="60" x14ac:dyDescent="0.25">
      <c r="A2795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86"/>
        <v>111</v>
      </c>
      <c r="P2795">
        <f t="shared" si="87"/>
        <v>151.46</v>
      </c>
    </row>
    <row r="2796" spans="1:16" ht="60" x14ac:dyDescent="0.25">
      <c r="A2796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86"/>
        <v>150</v>
      </c>
      <c r="P2796">
        <f t="shared" si="87"/>
        <v>25</v>
      </c>
    </row>
    <row r="2797" spans="1:16" ht="45" x14ac:dyDescent="0.25">
      <c r="A279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86"/>
        <v>104</v>
      </c>
      <c r="P2797">
        <f t="shared" si="87"/>
        <v>36.5</v>
      </c>
    </row>
    <row r="2798" spans="1:16" ht="45" x14ac:dyDescent="0.25">
      <c r="A2798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86"/>
        <v>116</v>
      </c>
      <c r="P2798">
        <f t="shared" si="87"/>
        <v>44</v>
      </c>
    </row>
    <row r="2799" spans="1:16" ht="45" x14ac:dyDescent="0.25">
      <c r="A2799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86"/>
        <v>103</v>
      </c>
      <c r="P2799">
        <f t="shared" si="87"/>
        <v>87.36</v>
      </c>
    </row>
    <row r="2800" spans="1:16" ht="60" x14ac:dyDescent="0.25">
      <c r="A2800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86"/>
        <v>101</v>
      </c>
      <c r="P2800">
        <f t="shared" si="87"/>
        <v>36.47</v>
      </c>
    </row>
    <row r="2801" spans="1:16" ht="60" x14ac:dyDescent="0.25">
      <c r="A2801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86"/>
        <v>117</v>
      </c>
      <c r="P2801">
        <f t="shared" si="87"/>
        <v>44.86</v>
      </c>
    </row>
    <row r="2802" spans="1:16" ht="45" x14ac:dyDescent="0.25">
      <c r="A2802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86"/>
        <v>133</v>
      </c>
      <c r="P2802">
        <f t="shared" si="87"/>
        <v>42.9</v>
      </c>
    </row>
    <row r="2803" spans="1:16" ht="45" x14ac:dyDescent="0.25">
      <c r="A2803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86"/>
        <v>133</v>
      </c>
      <c r="P2803">
        <f t="shared" si="87"/>
        <v>51.23</v>
      </c>
    </row>
    <row r="2804" spans="1:16" ht="60" x14ac:dyDescent="0.25">
      <c r="A2804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86"/>
        <v>102</v>
      </c>
      <c r="P2804">
        <f t="shared" si="87"/>
        <v>33.94</v>
      </c>
    </row>
    <row r="2805" spans="1:16" ht="60" x14ac:dyDescent="0.25">
      <c r="A2805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86"/>
        <v>128</v>
      </c>
      <c r="P2805">
        <f t="shared" si="87"/>
        <v>90.74</v>
      </c>
    </row>
    <row r="2806" spans="1:16" ht="60" x14ac:dyDescent="0.25">
      <c r="A2806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86"/>
        <v>115</v>
      </c>
      <c r="P2806">
        <f t="shared" si="87"/>
        <v>50</v>
      </c>
    </row>
    <row r="2807" spans="1:16" ht="60" x14ac:dyDescent="0.25">
      <c r="A280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86"/>
        <v>110</v>
      </c>
      <c r="P2807">
        <f t="shared" si="87"/>
        <v>24.44</v>
      </c>
    </row>
    <row r="2808" spans="1:16" ht="45" x14ac:dyDescent="0.25">
      <c r="A2808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86"/>
        <v>112</v>
      </c>
      <c r="P2808">
        <f t="shared" si="87"/>
        <v>44.25</v>
      </c>
    </row>
    <row r="2809" spans="1:16" ht="30" x14ac:dyDescent="0.25">
      <c r="A2809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86"/>
        <v>126</v>
      </c>
      <c r="P2809">
        <f t="shared" si="87"/>
        <v>67.739999999999995</v>
      </c>
    </row>
    <row r="2810" spans="1:16" ht="60" x14ac:dyDescent="0.25">
      <c r="A2810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86"/>
        <v>100</v>
      </c>
      <c r="P2810">
        <f t="shared" si="87"/>
        <v>65.38</v>
      </c>
    </row>
    <row r="2811" spans="1:16" ht="60" x14ac:dyDescent="0.25">
      <c r="A2811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86"/>
        <v>102</v>
      </c>
      <c r="P2811">
        <f t="shared" si="87"/>
        <v>121.9</v>
      </c>
    </row>
    <row r="2812" spans="1:16" ht="45" x14ac:dyDescent="0.25">
      <c r="A2812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86"/>
        <v>108</v>
      </c>
      <c r="P2812">
        <f t="shared" si="87"/>
        <v>47.46</v>
      </c>
    </row>
    <row r="2813" spans="1:16" ht="45" x14ac:dyDescent="0.25">
      <c r="A2813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86"/>
        <v>100</v>
      </c>
      <c r="P2813">
        <f t="shared" si="87"/>
        <v>92.84</v>
      </c>
    </row>
    <row r="2814" spans="1:16" ht="45" x14ac:dyDescent="0.25">
      <c r="A2814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86"/>
        <v>113</v>
      </c>
      <c r="P2814">
        <f t="shared" si="87"/>
        <v>68.25</v>
      </c>
    </row>
    <row r="2815" spans="1:16" ht="45" x14ac:dyDescent="0.25">
      <c r="A2815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86"/>
        <v>128</v>
      </c>
      <c r="P2815">
        <f t="shared" si="87"/>
        <v>37.21</v>
      </c>
    </row>
    <row r="2816" spans="1:16" ht="45" x14ac:dyDescent="0.25">
      <c r="A2816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86"/>
        <v>108</v>
      </c>
      <c r="P2816">
        <f t="shared" si="87"/>
        <v>25.25</v>
      </c>
    </row>
    <row r="2817" spans="1:16" ht="45" x14ac:dyDescent="0.25">
      <c r="A281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86"/>
        <v>242</v>
      </c>
      <c r="P2817">
        <f t="shared" si="87"/>
        <v>43.21</v>
      </c>
    </row>
    <row r="2818" spans="1:16" ht="45" x14ac:dyDescent="0.25">
      <c r="A2818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88">ROUND(E2818/D2818*100,0)</f>
        <v>142</v>
      </c>
      <c r="P2818">
        <f t="shared" si="87"/>
        <v>25.13</v>
      </c>
    </row>
    <row r="2819" spans="1:16" ht="60" x14ac:dyDescent="0.25">
      <c r="A2819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88"/>
        <v>130</v>
      </c>
      <c r="P2819">
        <f t="shared" ref="P2819:P2882" si="89">IFERROR(ROUND(E2819/L2819,2), 0)</f>
        <v>23.64</v>
      </c>
    </row>
    <row r="2820" spans="1:16" ht="45" x14ac:dyDescent="0.25">
      <c r="A2820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88"/>
        <v>106</v>
      </c>
      <c r="P2820">
        <f t="shared" si="89"/>
        <v>103.95</v>
      </c>
    </row>
    <row r="2821" spans="1:16" ht="60" x14ac:dyDescent="0.25">
      <c r="A2821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88"/>
        <v>105</v>
      </c>
      <c r="P2821">
        <f t="shared" si="89"/>
        <v>50.38</v>
      </c>
    </row>
    <row r="2822" spans="1:16" ht="60" x14ac:dyDescent="0.25">
      <c r="A2822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88"/>
        <v>136</v>
      </c>
      <c r="P2822">
        <f t="shared" si="89"/>
        <v>13.6</v>
      </c>
    </row>
    <row r="2823" spans="1:16" ht="60" x14ac:dyDescent="0.25">
      <c r="A2823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88"/>
        <v>100</v>
      </c>
      <c r="P2823">
        <f t="shared" si="89"/>
        <v>28.57</v>
      </c>
    </row>
    <row r="2824" spans="1:16" ht="60" x14ac:dyDescent="0.25">
      <c r="A2824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88"/>
        <v>100</v>
      </c>
      <c r="P2824">
        <f t="shared" si="89"/>
        <v>63.83</v>
      </c>
    </row>
    <row r="2825" spans="1:16" ht="60" x14ac:dyDescent="0.25">
      <c r="A2825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88"/>
        <v>124</v>
      </c>
      <c r="P2825">
        <f t="shared" si="89"/>
        <v>8.86</v>
      </c>
    </row>
    <row r="2826" spans="1:16" ht="45" x14ac:dyDescent="0.25">
      <c r="A2826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88"/>
        <v>117</v>
      </c>
      <c r="P2826">
        <f t="shared" si="89"/>
        <v>50.67</v>
      </c>
    </row>
    <row r="2827" spans="1:16" ht="60" x14ac:dyDescent="0.25">
      <c r="A282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88"/>
        <v>103</v>
      </c>
      <c r="P2827">
        <f t="shared" si="89"/>
        <v>60.78</v>
      </c>
    </row>
    <row r="2828" spans="1:16" ht="60" x14ac:dyDescent="0.25">
      <c r="A2828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88"/>
        <v>108</v>
      </c>
      <c r="P2828">
        <f t="shared" si="89"/>
        <v>113.42</v>
      </c>
    </row>
    <row r="2829" spans="1:16" ht="60" x14ac:dyDescent="0.25">
      <c r="A2829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88"/>
        <v>120</v>
      </c>
      <c r="P2829">
        <f t="shared" si="89"/>
        <v>104.57</v>
      </c>
    </row>
    <row r="2830" spans="1:16" ht="60" x14ac:dyDescent="0.25">
      <c r="A2830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88"/>
        <v>100</v>
      </c>
      <c r="P2830">
        <f t="shared" si="89"/>
        <v>98.31</v>
      </c>
    </row>
    <row r="2831" spans="1:16" ht="60" x14ac:dyDescent="0.25">
      <c r="A2831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88"/>
        <v>107</v>
      </c>
      <c r="P2831">
        <f t="shared" si="89"/>
        <v>35.04</v>
      </c>
    </row>
    <row r="2832" spans="1:16" ht="45" x14ac:dyDescent="0.25">
      <c r="A2832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88"/>
        <v>100</v>
      </c>
      <c r="P2832">
        <f t="shared" si="89"/>
        <v>272.73</v>
      </c>
    </row>
    <row r="2833" spans="1:16" ht="45" x14ac:dyDescent="0.25">
      <c r="A2833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88"/>
        <v>111</v>
      </c>
      <c r="P2833">
        <f t="shared" si="89"/>
        <v>63.85</v>
      </c>
    </row>
    <row r="2834" spans="1:16" ht="60" x14ac:dyDescent="0.25">
      <c r="A2834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88"/>
        <v>115</v>
      </c>
      <c r="P2834">
        <f t="shared" si="89"/>
        <v>30.19</v>
      </c>
    </row>
    <row r="2835" spans="1:16" x14ac:dyDescent="0.25">
      <c r="A2835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88"/>
        <v>108</v>
      </c>
      <c r="P2835">
        <f t="shared" si="89"/>
        <v>83.51</v>
      </c>
    </row>
    <row r="2836" spans="1:16" ht="45" x14ac:dyDescent="0.25">
      <c r="A2836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88"/>
        <v>170</v>
      </c>
      <c r="P2836">
        <f t="shared" si="89"/>
        <v>64.760000000000005</v>
      </c>
    </row>
    <row r="2837" spans="1:16" ht="45" x14ac:dyDescent="0.25">
      <c r="A283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88"/>
        <v>187</v>
      </c>
      <c r="P2837">
        <f t="shared" si="89"/>
        <v>20.12</v>
      </c>
    </row>
    <row r="2838" spans="1:16" ht="60" x14ac:dyDescent="0.25">
      <c r="A2838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88"/>
        <v>108</v>
      </c>
      <c r="P2838">
        <f t="shared" si="89"/>
        <v>44.09</v>
      </c>
    </row>
    <row r="2839" spans="1:16" ht="60" x14ac:dyDescent="0.25">
      <c r="A2839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88"/>
        <v>100</v>
      </c>
      <c r="P2839">
        <f t="shared" si="89"/>
        <v>40.479999999999997</v>
      </c>
    </row>
    <row r="2840" spans="1:16" ht="45" x14ac:dyDescent="0.25">
      <c r="A2840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88"/>
        <v>120</v>
      </c>
      <c r="P2840">
        <f t="shared" si="89"/>
        <v>44.54</v>
      </c>
    </row>
    <row r="2841" spans="1:16" ht="60" x14ac:dyDescent="0.25">
      <c r="A2841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88"/>
        <v>111</v>
      </c>
      <c r="P2841">
        <f t="shared" si="89"/>
        <v>125.81</v>
      </c>
    </row>
    <row r="2842" spans="1:16" ht="60" x14ac:dyDescent="0.25">
      <c r="A2842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88"/>
        <v>104</v>
      </c>
      <c r="P2842">
        <f t="shared" si="89"/>
        <v>19.7</v>
      </c>
    </row>
    <row r="2843" spans="1:16" ht="60" x14ac:dyDescent="0.25">
      <c r="A2843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88"/>
        <v>1</v>
      </c>
      <c r="P2843">
        <f t="shared" si="89"/>
        <v>10</v>
      </c>
    </row>
    <row r="2844" spans="1:16" ht="60" x14ac:dyDescent="0.25">
      <c r="A2844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88"/>
        <v>0</v>
      </c>
      <c r="P2844">
        <f t="shared" si="89"/>
        <v>0</v>
      </c>
    </row>
    <row r="2845" spans="1:16" ht="60" x14ac:dyDescent="0.25">
      <c r="A2845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88"/>
        <v>0</v>
      </c>
      <c r="P2845">
        <f t="shared" si="89"/>
        <v>0</v>
      </c>
    </row>
    <row r="2846" spans="1:16" ht="60" x14ac:dyDescent="0.25">
      <c r="A2846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88"/>
        <v>5</v>
      </c>
      <c r="P2846">
        <f t="shared" si="89"/>
        <v>30</v>
      </c>
    </row>
    <row r="2847" spans="1:16" ht="45" x14ac:dyDescent="0.25">
      <c r="A284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88"/>
        <v>32</v>
      </c>
      <c r="P2847">
        <f t="shared" si="89"/>
        <v>60.67</v>
      </c>
    </row>
    <row r="2848" spans="1:16" ht="60" x14ac:dyDescent="0.25">
      <c r="A2848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88"/>
        <v>0</v>
      </c>
      <c r="P2848">
        <f t="shared" si="89"/>
        <v>0</v>
      </c>
    </row>
    <row r="2849" spans="1:16" ht="60" x14ac:dyDescent="0.25">
      <c r="A2849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88"/>
        <v>0</v>
      </c>
      <c r="P2849">
        <f t="shared" si="89"/>
        <v>0</v>
      </c>
    </row>
    <row r="2850" spans="1:16" ht="60" x14ac:dyDescent="0.25">
      <c r="A2850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88"/>
        <v>0</v>
      </c>
      <c r="P2850">
        <f t="shared" si="89"/>
        <v>23.33</v>
      </c>
    </row>
    <row r="2851" spans="1:16" ht="60" x14ac:dyDescent="0.25">
      <c r="A2851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88"/>
        <v>1</v>
      </c>
      <c r="P2851">
        <f t="shared" si="89"/>
        <v>5</v>
      </c>
    </row>
    <row r="2852" spans="1:16" ht="60" x14ac:dyDescent="0.25">
      <c r="A2852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88"/>
        <v>4</v>
      </c>
      <c r="P2852">
        <f t="shared" si="89"/>
        <v>23.92</v>
      </c>
    </row>
    <row r="2853" spans="1:16" ht="60" x14ac:dyDescent="0.25">
      <c r="A2853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88"/>
        <v>0</v>
      </c>
      <c r="P2853">
        <f t="shared" si="89"/>
        <v>0</v>
      </c>
    </row>
    <row r="2854" spans="1:16" ht="45" x14ac:dyDescent="0.25">
      <c r="A2854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88"/>
        <v>2</v>
      </c>
      <c r="P2854">
        <f t="shared" si="89"/>
        <v>15.83</v>
      </c>
    </row>
    <row r="2855" spans="1:16" ht="60" x14ac:dyDescent="0.25">
      <c r="A2855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88"/>
        <v>0</v>
      </c>
      <c r="P2855">
        <f t="shared" si="89"/>
        <v>0</v>
      </c>
    </row>
    <row r="2856" spans="1:16" ht="45" x14ac:dyDescent="0.25">
      <c r="A2856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88"/>
        <v>42</v>
      </c>
      <c r="P2856">
        <f t="shared" si="89"/>
        <v>29.79</v>
      </c>
    </row>
    <row r="2857" spans="1:16" ht="60" x14ac:dyDescent="0.25">
      <c r="A285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88"/>
        <v>50</v>
      </c>
      <c r="P2857">
        <f t="shared" si="89"/>
        <v>60</v>
      </c>
    </row>
    <row r="2858" spans="1:16" ht="45" x14ac:dyDescent="0.25">
      <c r="A2858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88"/>
        <v>5</v>
      </c>
      <c r="P2858">
        <f t="shared" si="89"/>
        <v>24.33</v>
      </c>
    </row>
    <row r="2859" spans="1:16" ht="60" x14ac:dyDescent="0.25">
      <c r="A2859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88"/>
        <v>20</v>
      </c>
      <c r="P2859">
        <f t="shared" si="89"/>
        <v>500</v>
      </c>
    </row>
    <row r="2860" spans="1:16" ht="60" x14ac:dyDescent="0.25">
      <c r="A2860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88"/>
        <v>0</v>
      </c>
      <c r="P2860">
        <f t="shared" si="89"/>
        <v>0</v>
      </c>
    </row>
    <row r="2861" spans="1:16" ht="45" x14ac:dyDescent="0.25">
      <c r="A2861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88"/>
        <v>2</v>
      </c>
      <c r="P2861">
        <f t="shared" si="89"/>
        <v>35</v>
      </c>
    </row>
    <row r="2862" spans="1:16" ht="60" x14ac:dyDescent="0.25">
      <c r="A2862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88"/>
        <v>7</v>
      </c>
      <c r="P2862">
        <f t="shared" si="89"/>
        <v>29.56</v>
      </c>
    </row>
    <row r="2863" spans="1:16" ht="60" x14ac:dyDescent="0.25">
      <c r="A2863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88"/>
        <v>32</v>
      </c>
      <c r="P2863">
        <f t="shared" si="89"/>
        <v>26.67</v>
      </c>
    </row>
    <row r="2864" spans="1:16" ht="45" x14ac:dyDescent="0.25">
      <c r="A2864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88"/>
        <v>0</v>
      </c>
      <c r="P2864">
        <f t="shared" si="89"/>
        <v>18.329999999999998</v>
      </c>
    </row>
    <row r="2865" spans="1:16" ht="60" x14ac:dyDescent="0.25">
      <c r="A2865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88"/>
        <v>0</v>
      </c>
      <c r="P2865">
        <f t="shared" si="89"/>
        <v>20</v>
      </c>
    </row>
    <row r="2866" spans="1:16" x14ac:dyDescent="0.25">
      <c r="A2866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88"/>
        <v>2</v>
      </c>
      <c r="P2866">
        <f t="shared" si="89"/>
        <v>13.33</v>
      </c>
    </row>
    <row r="2867" spans="1:16" ht="60" x14ac:dyDescent="0.25">
      <c r="A286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88"/>
        <v>0</v>
      </c>
      <c r="P2867">
        <f t="shared" si="89"/>
        <v>0</v>
      </c>
    </row>
    <row r="2868" spans="1:16" ht="45" x14ac:dyDescent="0.25">
      <c r="A2868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88"/>
        <v>1</v>
      </c>
      <c r="P2868">
        <f t="shared" si="89"/>
        <v>22.5</v>
      </c>
    </row>
    <row r="2869" spans="1:16" ht="60" x14ac:dyDescent="0.25">
      <c r="A2869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88"/>
        <v>20</v>
      </c>
      <c r="P2869">
        <f t="shared" si="89"/>
        <v>50.4</v>
      </c>
    </row>
    <row r="2870" spans="1:16" ht="60" x14ac:dyDescent="0.25">
      <c r="A2870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88"/>
        <v>42</v>
      </c>
      <c r="P2870">
        <f t="shared" si="89"/>
        <v>105.03</v>
      </c>
    </row>
    <row r="2871" spans="1:16" ht="60" x14ac:dyDescent="0.25">
      <c r="A2871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88"/>
        <v>1</v>
      </c>
      <c r="P2871">
        <f t="shared" si="89"/>
        <v>35.4</v>
      </c>
    </row>
    <row r="2872" spans="1:16" ht="60" x14ac:dyDescent="0.25">
      <c r="A2872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88"/>
        <v>15</v>
      </c>
      <c r="P2872">
        <f t="shared" si="89"/>
        <v>83.33</v>
      </c>
    </row>
    <row r="2873" spans="1:16" ht="45" x14ac:dyDescent="0.25">
      <c r="A2873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88"/>
        <v>5</v>
      </c>
      <c r="P2873">
        <f t="shared" si="89"/>
        <v>35.92</v>
      </c>
    </row>
    <row r="2874" spans="1:16" ht="45" x14ac:dyDescent="0.25">
      <c r="A2874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88"/>
        <v>0</v>
      </c>
      <c r="P2874">
        <f t="shared" si="89"/>
        <v>0</v>
      </c>
    </row>
    <row r="2875" spans="1:16" ht="60" x14ac:dyDescent="0.25">
      <c r="A2875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88"/>
        <v>38</v>
      </c>
      <c r="P2875">
        <f t="shared" si="89"/>
        <v>119.13</v>
      </c>
    </row>
    <row r="2876" spans="1:16" ht="60" x14ac:dyDescent="0.25">
      <c r="A2876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88"/>
        <v>5</v>
      </c>
      <c r="P2876">
        <f t="shared" si="89"/>
        <v>90.33</v>
      </c>
    </row>
    <row r="2877" spans="1:16" ht="60" x14ac:dyDescent="0.25">
      <c r="A287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88"/>
        <v>0</v>
      </c>
      <c r="P2877">
        <f t="shared" si="89"/>
        <v>2.33</v>
      </c>
    </row>
    <row r="2878" spans="1:16" ht="60" x14ac:dyDescent="0.25">
      <c r="A2878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88"/>
        <v>0</v>
      </c>
      <c r="P2878">
        <f t="shared" si="89"/>
        <v>0</v>
      </c>
    </row>
    <row r="2879" spans="1:16" ht="60" x14ac:dyDescent="0.25">
      <c r="A2879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88"/>
        <v>11</v>
      </c>
      <c r="P2879">
        <f t="shared" si="89"/>
        <v>108.33</v>
      </c>
    </row>
    <row r="2880" spans="1:16" ht="45" x14ac:dyDescent="0.25">
      <c r="A2880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88"/>
        <v>2</v>
      </c>
      <c r="P2880">
        <f t="shared" si="89"/>
        <v>15.75</v>
      </c>
    </row>
    <row r="2881" spans="1:16" ht="45" x14ac:dyDescent="0.25">
      <c r="A2881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88"/>
        <v>0</v>
      </c>
      <c r="P2881">
        <f t="shared" si="89"/>
        <v>29</v>
      </c>
    </row>
    <row r="2882" spans="1:16" ht="60" x14ac:dyDescent="0.25">
      <c r="A2882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90">ROUND(E2882/D2882*100,0)</f>
        <v>23</v>
      </c>
      <c r="P2882">
        <f t="shared" si="89"/>
        <v>96.55</v>
      </c>
    </row>
    <row r="2883" spans="1:16" ht="60" x14ac:dyDescent="0.25">
      <c r="A2883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90"/>
        <v>0</v>
      </c>
      <c r="P2883">
        <f t="shared" ref="P2883:P2946" si="91">IFERROR(ROUND(E2883/L2883,2), 0)</f>
        <v>0</v>
      </c>
    </row>
    <row r="2884" spans="1:16" ht="60" x14ac:dyDescent="0.25">
      <c r="A2884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90"/>
        <v>34</v>
      </c>
      <c r="P2884">
        <f t="shared" si="91"/>
        <v>63</v>
      </c>
    </row>
    <row r="2885" spans="1:16" ht="60" x14ac:dyDescent="0.25">
      <c r="A2885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90"/>
        <v>19</v>
      </c>
      <c r="P2885">
        <f t="shared" si="91"/>
        <v>381.6</v>
      </c>
    </row>
    <row r="2886" spans="1:16" ht="45" x14ac:dyDescent="0.25">
      <c r="A2886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90"/>
        <v>0</v>
      </c>
      <c r="P2886">
        <f t="shared" si="91"/>
        <v>46.25</v>
      </c>
    </row>
    <row r="2887" spans="1:16" ht="30" x14ac:dyDescent="0.25">
      <c r="A288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90"/>
        <v>33</v>
      </c>
      <c r="P2887">
        <f t="shared" si="91"/>
        <v>26</v>
      </c>
    </row>
    <row r="2888" spans="1:16" ht="60" x14ac:dyDescent="0.25">
      <c r="A2888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90"/>
        <v>5</v>
      </c>
      <c r="P2888">
        <f t="shared" si="91"/>
        <v>10</v>
      </c>
    </row>
    <row r="2889" spans="1:16" ht="60" x14ac:dyDescent="0.25">
      <c r="A2889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90"/>
        <v>0</v>
      </c>
      <c r="P2889">
        <f t="shared" si="91"/>
        <v>5</v>
      </c>
    </row>
    <row r="2890" spans="1:16" ht="60" x14ac:dyDescent="0.25">
      <c r="A2890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90"/>
        <v>0</v>
      </c>
      <c r="P2890">
        <f t="shared" si="91"/>
        <v>0</v>
      </c>
    </row>
    <row r="2891" spans="1:16" ht="45" x14ac:dyDescent="0.25">
      <c r="A2891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90"/>
        <v>38</v>
      </c>
      <c r="P2891">
        <f t="shared" si="91"/>
        <v>81.569999999999993</v>
      </c>
    </row>
    <row r="2892" spans="1:16" ht="60" x14ac:dyDescent="0.25">
      <c r="A2892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90"/>
        <v>1</v>
      </c>
      <c r="P2892">
        <f t="shared" si="91"/>
        <v>7</v>
      </c>
    </row>
    <row r="2893" spans="1:16" ht="60" x14ac:dyDescent="0.25">
      <c r="A2893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90"/>
        <v>3</v>
      </c>
      <c r="P2893">
        <f t="shared" si="91"/>
        <v>27.3</v>
      </c>
    </row>
    <row r="2894" spans="1:16" ht="45" x14ac:dyDescent="0.25">
      <c r="A2894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90"/>
        <v>9</v>
      </c>
      <c r="P2894">
        <f t="shared" si="91"/>
        <v>29.41</v>
      </c>
    </row>
    <row r="2895" spans="1:16" ht="30" x14ac:dyDescent="0.25">
      <c r="A2895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90"/>
        <v>1</v>
      </c>
      <c r="P2895">
        <f t="shared" si="91"/>
        <v>12.5</v>
      </c>
    </row>
    <row r="2896" spans="1:16" ht="30" x14ac:dyDescent="0.25">
      <c r="A2896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90"/>
        <v>0</v>
      </c>
      <c r="P2896">
        <f t="shared" si="91"/>
        <v>0</v>
      </c>
    </row>
    <row r="2897" spans="1:16" ht="60" x14ac:dyDescent="0.25">
      <c r="A289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90"/>
        <v>5</v>
      </c>
      <c r="P2897">
        <f t="shared" si="91"/>
        <v>5.75</v>
      </c>
    </row>
    <row r="2898" spans="1:16" ht="45" x14ac:dyDescent="0.25">
      <c r="A2898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90"/>
        <v>21</v>
      </c>
      <c r="P2898">
        <f t="shared" si="91"/>
        <v>52.08</v>
      </c>
    </row>
    <row r="2899" spans="1:16" ht="60" x14ac:dyDescent="0.25">
      <c r="A2899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90"/>
        <v>5</v>
      </c>
      <c r="P2899">
        <f t="shared" si="91"/>
        <v>183.33</v>
      </c>
    </row>
    <row r="2900" spans="1:16" ht="60" x14ac:dyDescent="0.25">
      <c r="A2900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90"/>
        <v>4</v>
      </c>
      <c r="P2900">
        <f t="shared" si="91"/>
        <v>26.33</v>
      </c>
    </row>
    <row r="2901" spans="1:16" ht="60" x14ac:dyDescent="0.25">
      <c r="A2901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90"/>
        <v>0</v>
      </c>
      <c r="P2901">
        <f t="shared" si="91"/>
        <v>0</v>
      </c>
    </row>
    <row r="2902" spans="1:16" ht="60" x14ac:dyDescent="0.25">
      <c r="A2902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90"/>
        <v>62</v>
      </c>
      <c r="P2902">
        <f t="shared" si="91"/>
        <v>486.43</v>
      </c>
    </row>
    <row r="2903" spans="1:16" ht="60" x14ac:dyDescent="0.25">
      <c r="A2903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90"/>
        <v>1</v>
      </c>
      <c r="P2903">
        <f t="shared" si="91"/>
        <v>3</v>
      </c>
    </row>
    <row r="2904" spans="1:16" ht="45" x14ac:dyDescent="0.25">
      <c r="A2904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90"/>
        <v>0</v>
      </c>
      <c r="P2904">
        <f t="shared" si="91"/>
        <v>25</v>
      </c>
    </row>
    <row r="2905" spans="1:16" ht="60" x14ac:dyDescent="0.25">
      <c r="A2905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90"/>
        <v>1</v>
      </c>
      <c r="P2905">
        <f t="shared" si="91"/>
        <v>9.75</v>
      </c>
    </row>
    <row r="2906" spans="1:16" ht="60" x14ac:dyDescent="0.25">
      <c r="A2906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90"/>
        <v>5</v>
      </c>
      <c r="P2906">
        <f t="shared" si="91"/>
        <v>18.75</v>
      </c>
    </row>
    <row r="2907" spans="1:16" ht="45" x14ac:dyDescent="0.25">
      <c r="A290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90"/>
        <v>18</v>
      </c>
      <c r="P2907">
        <f t="shared" si="91"/>
        <v>36.590000000000003</v>
      </c>
    </row>
    <row r="2908" spans="1:16" ht="60" x14ac:dyDescent="0.25">
      <c r="A2908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90"/>
        <v>9</v>
      </c>
      <c r="P2908">
        <f t="shared" si="91"/>
        <v>80.709999999999994</v>
      </c>
    </row>
    <row r="2909" spans="1:16" ht="60" x14ac:dyDescent="0.25">
      <c r="A2909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90"/>
        <v>0</v>
      </c>
      <c r="P2909">
        <f t="shared" si="91"/>
        <v>1</v>
      </c>
    </row>
    <row r="2910" spans="1:16" ht="60" x14ac:dyDescent="0.25">
      <c r="A2910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90"/>
        <v>3</v>
      </c>
      <c r="P2910">
        <f t="shared" si="91"/>
        <v>52.8</v>
      </c>
    </row>
    <row r="2911" spans="1:16" ht="60" x14ac:dyDescent="0.25">
      <c r="A2911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90"/>
        <v>0</v>
      </c>
      <c r="P2911">
        <f t="shared" si="91"/>
        <v>20</v>
      </c>
    </row>
    <row r="2912" spans="1:16" ht="45" x14ac:dyDescent="0.25">
      <c r="A2912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90"/>
        <v>0</v>
      </c>
      <c r="P2912">
        <f t="shared" si="91"/>
        <v>1</v>
      </c>
    </row>
    <row r="2913" spans="1:16" ht="60" x14ac:dyDescent="0.25">
      <c r="A2913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90"/>
        <v>37</v>
      </c>
      <c r="P2913">
        <f t="shared" si="91"/>
        <v>46.93</v>
      </c>
    </row>
    <row r="2914" spans="1:16" ht="60" x14ac:dyDescent="0.25">
      <c r="A2914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90"/>
        <v>14</v>
      </c>
      <c r="P2914">
        <f t="shared" si="91"/>
        <v>78.08</v>
      </c>
    </row>
    <row r="2915" spans="1:16" ht="60" x14ac:dyDescent="0.25">
      <c r="A2915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90"/>
        <v>0</v>
      </c>
      <c r="P2915">
        <f t="shared" si="91"/>
        <v>1</v>
      </c>
    </row>
    <row r="2916" spans="1:16" ht="30" x14ac:dyDescent="0.25">
      <c r="A2916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90"/>
        <v>0</v>
      </c>
      <c r="P2916">
        <f t="shared" si="91"/>
        <v>1</v>
      </c>
    </row>
    <row r="2917" spans="1:16" ht="45" x14ac:dyDescent="0.25">
      <c r="A291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90"/>
        <v>61</v>
      </c>
      <c r="P2917">
        <f t="shared" si="91"/>
        <v>203.67</v>
      </c>
    </row>
    <row r="2918" spans="1:16" ht="45" x14ac:dyDescent="0.25">
      <c r="A2918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90"/>
        <v>8</v>
      </c>
      <c r="P2918">
        <f t="shared" si="91"/>
        <v>20.71</v>
      </c>
    </row>
    <row r="2919" spans="1:16" ht="45" x14ac:dyDescent="0.25">
      <c r="A2919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90"/>
        <v>22</v>
      </c>
      <c r="P2919">
        <f t="shared" si="91"/>
        <v>48.56</v>
      </c>
    </row>
    <row r="2920" spans="1:16" ht="45" x14ac:dyDescent="0.25">
      <c r="A2920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90"/>
        <v>27</v>
      </c>
      <c r="P2920">
        <f t="shared" si="91"/>
        <v>68.099999999999994</v>
      </c>
    </row>
    <row r="2921" spans="1:16" ht="45" x14ac:dyDescent="0.25">
      <c r="A2921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90"/>
        <v>9</v>
      </c>
      <c r="P2921">
        <f t="shared" si="91"/>
        <v>8.5</v>
      </c>
    </row>
    <row r="2922" spans="1:16" ht="60" x14ac:dyDescent="0.25">
      <c r="A2922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90"/>
        <v>27</v>
      </c>
      <c r="P2922">
        <f t="shared" si="91"/>
        <v>51.62</v>
      </c>
    </row>
    <row r="2923" spans="1:16" ht="45" x14ac:dyDescent="0.25">
      <c r="A2923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90"/>
        <v>129</v>
      </c>
      <c r="P2923">
        <f t="shared" si="91"/>
        <v>43</v>
      </c>
    </row>
    <row r="2924" spans="1:16" ht="60" x14ac:dyDescent="0.25">
      <c r="A2924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90"/>
        <v>100</v>
      </c>
      <c r="P2924">
        <f t="shared" si="91"/>
        <v>83.33</v>
      </c>
    </row>
    <row r="2925" spans="1:16" ht="45" x14ac:dyDescent="0.25">
      <c r="A2925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90"/>
        <v>100</v>
      </c>
      <c r="P2925">
        <f t="shared" si="91"/>
        <v>30</v>
      </c>
    </row>
    <row r="2926" spans="1:16" ht="60" x14ac:dyDescent="0.25">
      <c r="A2926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90"/>
        <v>103</v>
      </c>
      <c r="P2926">
        <f t="shared" si="91"/>
        <v>175.51</v>
      </c>
    </row>
    <row r="2927" spans="1:16" ht="45" x14ac:dyDescent="0.25">
      <c r="A292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90"/>
        <v>102</v>
      </c>
      <c r="P2927">
        <f t="shared" si="91"/>
        <v>231.66</v>
      </c>
    </row>
    <row r="2928" spans="1:16" ht="60" x14ac:dyDescent="0.25">
      <c r="A2928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90"/>
        <v>125</v>
      </c>
      <c r="P2928">
        <f t="shared" si="91"/>
        <v>75</v>
      </c>
    </row>
    <row r="2929" spans="1:16" ht="60" x14ac:dyDescent="0.25">
      <c r="A2929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90"/>
        <v>131</v>
      </c>
      <c r="P2929">
        <f t="shared" si="91"/>
        <v>112.14</v>
      </c>
    </row>
    <row r="2930" spans="1:16" ht="30" x14ac:dyDescent="0.25">
      <c r="A2930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90"/>
        <v>100</v>
      </c>
      <c r="P2930">
        <f t="shared" si="91"/>
        <v>41.67</v>
      </c>
    </row>
    <row r="2931" spans="1:16" ht="60" x14ac:dyDescent="0.25">
      <c r="A2931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90"/>
        <v>102</v>
      </c>
      <c r="P2931">
        <f t="shared" si="91"/>
        <v>255.17</v>
      </c>
    </row>
    <row r="2932" spans="1:16" ht="60" x14ac:dyDescent="0.25">
      <c r="A2932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90"/>
        <v>101</v>
      </c>
      <c r="P2932">
        <f t="shared" si="91"/>
        <v>162.77000000000001</v>
      </c>
    </row>
    <row r="2933" spans="1:16" ht="60" x14ac:dyDescent="0.25">
      <c r="A2933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90"/>
        <v>106</v>
      </c>
      <c r="P2933">
        <f t="shared" si="91"/>
        <v>88.33</v>
      </c>
    </row>
    <row r="2934" spans="1:16" ht="60" x14ac:dyDescent="0.25">
      <c r="A2934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90"/>
        <v>105</v>
      </c>
      <c r="P2934">
        <f t="shared" si="91"/>
        <v>85.74</v>
      </c>
    </row>
    <row r="2935" spans="1:16" ht="60" x14ac:dyDescent="0.25">
      <c r="A2935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90"/>
        <v>103</v>
      </c>
      <c r="P2935">
        <f t="shared" si="91"/>
        <v>47.57</v>
      </c>
    </row>
    <row r="2936" spans="1:16" ht="45" x14ac:dyDescent="0.25">
      <c r="A2936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90"/>
        <v>108</v>
      </c>
      <c r="P2936">
        <f t="shared" si="91"/>
        <v>72.97</v>
      </c>
    </row>
    <row r="2937" spans="1:16" ht="45" x14ac:dyDescent="0.25">
      <c r="A293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90"/>
        <v>101</v>
      </c>
      <c r="P2937">
        <f t="shared" si="91"/>
        <v>90.54</v>
      </c>
    </row>
    <row r="2938" spans="1:16" ht="60" x14ac:dyDescent="0.25">
      <c r="A2938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90"/>
        <v>128</v>
      </c>
      <c r="P2938">
        <f t="shared" si="91"/>
        <v>37.65</v>
      </c>
    </row>
    <row r="2939" spans="1:16" ht="30" x14ac:dyDescent="0.25">
      <c r="A2939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90"/>
        <v>133</v>
      </c>
      <c r="P2939">
        <f t="shared" si="91"/>
        <v>36.36</v>
      </c>
    </row>
    <row r="2940" spans="1:16" ht="60" x14ac:dyDescent="0.25">
      <c r="A2940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90"/>
        <v>101</v>
      </c>
      <c r="P2940">
        <f t="shared" si="91"/>
        <v>126.72</v>
      </c>
    </row>
    <row r="2941" spans="1:16" ht="60" x14ac:dyDescent="0.25">
      <c r="A2941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90"/>
        <v>103</v>
      </c>
      <c r="P2941">
        <f t="shared" si="91"/>
        <v>329.2</v>
      </c>
    </row>
    <row r="2942" spans="1:16" ht="45" x14ac:dyDescent="0.25">
      <c r="A2942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90"/>
        <v>107</v>
      </c>
      <c r="P2942">
        <f t="shared" si="91"/>
        <v>81.239999999999995</v>
      </c>
    </row>
    <row r="2943" spans="1:16" ht="60" x14ac:dyDescent="0.25">
      <c r="A2943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90"/>
        <v>0</v>
      </c>
      <c r="P2943">
        <f t="shared" si="91"/>
        <v>1</v>
      </c>
    </row>
    <row r="2944" spans="1:16" ht="60" x14ac:dyDescent="0.25">
      <c r="A2944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90"/>
        <v>20</v>
      </c>
      <c r="P2944">
        <f t="shared" si="91"/>
        <v>202.23</v>
      </c>
    </row>
    <row r="2945" spans="1:16" ht="60" x14ac:dyDescent="0.25">
      <c r="A2945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90"/>
        <v>0</v>
      </c>
      <c r="P2945">
        <f t="shared" si="91"/>
        <v>0</v>
      </c>
    </row>
    <row r="2946" spans="1:16" ht="45" x14ac:dyDescent="0.25">
      <c r="A2946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92">ROUND(E2946/D2946*100,0)</f>
        <v>1</v>
      </c>
      <c r="P2946">
        <f t="shared" si="91"/>
        <v>100</v>
      </c>
    </row>
    <row r="2947" spans="1:16" ht="60" x14ac:dyDescent="0.25">
      <c r="A294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92"/>
        <v>0</v>
      </c>
      <c r="P2947">
        <f t="shared" ref="P2947:P3010" si="93">IFERROR(ROUND(E2947/L2947,2), 0)</f>
        <v>0</v>
      </c>
    </row>
    <row r="2948" spans="1:16" ht="60" x14ac:dyDescent="0.25">
      <c r="A2948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92"/>
        <v>0</v>
      </c>
      <c r="P2948">
        <f t="shared" si="93"/>
        <v>1</v>
      </c>
    </row>
    <row r="2949" spans="1:16" ht="60" x14ac:dyDescent="0.25">
      <c r="A2949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92"/>
        <v>4</v>
      </c>
      <c r="P2949">
        <f t="shared" si="93"/>
        <v>82.46</v>
      </c>
    </row>
    <row r="2950" spans="1:16" ht="60" x14ac:dyDescent="0.25">
      <c r="A2950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92"/>
        <v>0</v>
      </c>
      <c r="P2950">
        <f t="shared" si="93"/>
        <v>2.67</v>
      </c>
    </row>
    <row r="2951" spans="1:16" ht="60" x14ac:dyDescent="0.25">
      <c r="A2951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92"/>
        <v>3</v>
      </c>
      <c r="P2951">
        <f t="shared" si="93"/>
        <v>12.5</v>
      </c>
    </row>
    <row r="2952" spans="1:16" ht="60" x14ac:dyDescent="0.25">
      <c r="A2952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92"/>
        <v>0</v>
      </c>
      <c r="P2952">
        <f t="shared" si="93"/>
        <v>0</v>
      </c>
    </row>
    <row r="2953" spans="1:16" ht="60" x14ac:dyDescent="0.25">
      <c r="A2953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92"/>
        <v>2</v>
      </c>
      <c r="P2953">
        <f t="shared" si="93"/>
        <v>18.899999999999999</v>
      </c>
    </row>
    <row r="2954" spans="1:16" ht="60" x14ac:dyDescent="0.25">
      <c r="A2954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92"/>
        <v>8</v>
      </c>
      <c r="P2954">
        <f t="shared" si="93"/>
        <v>200.63</v>
      </c>
    </row>
    <row r="2955" spans="1:16" ht="45" x14ac:dyDescent="0.25">
      <c r="A2955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92"/>
        <v>0</v>
      </c>
      <c r="P2955">
        <f t="shared" si="93"/>
        <v>201.67</v>
      </c>
    </row>
    <row r="2956" spans="1:16" ht="45" x14ac:dyDescent="0.25">
      <c r="A2956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92"/>
        <v>0</v>
      </c>
      <c r="P2956">
        <f t="shared" si="93"/>
        <v>0</v>
      </c>
    </row>
    <row r="2957" spans="1:16" ht="45" x14ac:dyDescent="0.25">
      <c r="A295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92"/>
        <v>60</v>
      </c>
      <c r="P2957">
        <f t="shared" si="93"/>
        <v>65</v>
      </c>
    </row>
    <row r="2958" spans="1:16" ht="60" x14ac:dyDescent="0.25">
      <c r="A2958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92"/>
        <v>17</v>
      </c>
      <c r="P2958">
        <f t="shared" si="93"/>
        <v>66.099999999999994</v>
      </c>
    </row>
    <row r="2959" spans="1:16" ht="45" x14ac:dyDescent="0.25">
      <c r="A2959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92"/>
        <v>2</v>
      </c>
      <c r="P2959">
        <f t="shared" si="93"/>
        <v>93.33</v>
      </c>
    </row>
    <row r="2960" spans="1:16" ht="45" x14ac:dyDescent="0.25">
      <c r="A2960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92"/>
        <v>0</v>
      </c>
      <c r="P2960">
        <f t="shared" si="93"/>
        <v>0</v>
      </c>
    </row>
    <row r="2961" spans="1:16" ht="60" x14ac:dyDescent="0.25">
      <c r="A2961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92"/>
        <v>0</v>
      </c>
      <c r="P2961">
        <f t="shared" si="93"/>
        <v>0</v>
      </c>
    </row>
    <row r="2962" spans="1:16" ht="45" x14ac:dyDescent="0.25">
      <c r="A2962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92"/>
        <v>0</v>
      </c>
      <c r="P2962">
        <f t="shared" si="93"/>
        <v>0</v>
      </c>
    </row>
    <row r="2963" spans="1:16" ht="60" x14ac:dyDescent="0.25">
      <c r="A2963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92"/>
        <v>110</v>
      </c>
      <c r="P2963">
        <f t="shared" si="93"/>
        <v>50.75</v>
      </c>
    </row>
    <row r="2964" spans="1:16" ht="60" x14ac:dyDescent="0.25">
      <c r="A2964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92"/>
        <v>122</v>
      </c>
      <c r="P2964">
        <f t="shared" si="93"/>
        <v>60.9</v>
      </c>
    </row>
    <row r="2965" spans="1:16" ht="60" x14ac:dyDescent="0.25">
      <c r="A2965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92"/>
        <v>107</v>
      </c>
      <c r="P2965">
        <f t="shared" si="93"/>
        <v>109.03</v>
      </c>
    </row>
    <row r="2966" spans="1:16" ht="60" x14ac:dyDescent="0.25">
      <c r="A2966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92"/>
        <v>101</v>
      </c>
      <c r="P2966">
        <f t="shared" si="93"/>
        <v>25.69</v>
      </c>
    </row>
    <row r="2967" spans="1:16" ht="60" x14ac:dyDescent="0.25">
      <c r="A296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92"/>
        <v>109</v>
      </c>
      <c r="P2967">
        <f t="shared" si="93"/>
        <v>41.92</v>
      </c>
    </row>
    <row r="2968" spans="1:16" ht="60" x14ac:dyDescent="0.25">
      <c r="A2968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92"/>
        <v>114</v>
      </c>
      <c r="P2968">
        <f t="shared" si="93"/>
        <v>88.77</v>
      </c>
    </row>
    <row r="2969" spans="1:16" ht="45" x14ac:dyDescent="0.25">
      <c r="A2969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92"/>
        <v>114</v>
      </c>
      <c r="P2969">
        <f t="shared" si="93"/>
        <v>80.23</v>
      </c>
    </row>
    <row r="2970" spans="1:16" ht="30" x14ac:dyDescent="0.25">
      <c r="A2970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92"/>
        <v>106</v>
      </c>
      <c r="P2970">
        <f t="shared" si="93"/>
        <v>78.94</v>
      </c>
    </row>
    <row r="2971" spans="1:16" ht="60" x14ac:dyDescent="0.25">
      <c r="A2971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92"/>
        <v>163</v>
      </c>
      <c r="P2971">
        <f t="shared" si="93"/>
        <v>95.59</v>
      </c>
    </row>
    <row r="2972" spans="1:16" ht="45" x14ac:dyDescent="0.25">
      <c r="A2972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92"/>
        <v>106</v>
      </c>
      <c r="P2972">
        <f t="shared" si="93"/>
        <v>69.89</v>
      </c>
    </row>
    <row r="2973" spans="1:16" ht="60" x14ac:dyDescent="0.25">
      <c r="A2973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92"/>
        <v>100</v>
      </c>
      <c r="P2973">
        <f t="shared" si="93"/>
        <v>74.53</v>
      </c>
    </row>
    <row r="2974" spans="1:16" ht="30" x14ac:dyDescent="0.25">
      <c r="A2974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92"/>
        <v>105</v>
      </c>
      <c r="P2974">
        <f t="shared" si="93"/>
        <v>123.94</v>
      </c>
    </row>
    <row r="2975" spans="1:16" ht="60" x14ac:dyDescent="0.25">
      <c r="A2975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92"/>
        <v>175</v>
      </c>
      <c r="P2975">
        <f t="shared" si="93"/>
        <v>264.85000000000002</v>
      </c>
    </row>
    <row r="2976" spans="1:16" ht="60" x14ac:dyDescent="0.25">
      <c r="A2976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92"/>
        <v>102</v>
      </c>
      <c r="P2976">
        <f t="shared" si="93"/>
        <v>58.62</v>
      </c>
    </row>
    <row r="2977" spans="1:16" ht="60" x14ac:dyDescent="0.25">
      <c r="A297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92"/>
        <v>100</v>
      </c>
      <c r="P2977">
        <f t="shared" si="93"/>
        <v>70.88</v>
      </c>
    </row>
    <row r="2978" spans="1:16" ht="45" x14ac:dyDescent="0.25">
      <c r="A2978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92"/>
        <v>171</v>
      </c>
      <c r="P2978">
        <f t="shared" si="93"/>
        <v>8.57</v>
      </c>
    </row>
    <row r="2979" spans="1:16" ht="60" x14ac:dyDescent="0.25">
      <c r="A2979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92"/>
        <v>114</v>
      </c>
      <c r="P2979">
        <f t="shared" si="93"/>
        <v>113.57</v>
      </c>
    </row>
    <row r="2980" spans="1:16" ht="60" x14ac:dyDescent="0.25">
      <c r="A2980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92"/>
        <v>129</v>
      </c>
      <c r="P2980">
        <f t="shared" si="93"/>
        <v>60.69</v>
      </c>
    </row>
    <row r="2981" spans="1:16" ht="60" x14ac:dyDescent="0.25">
      <c r="A2981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92"/>
        <v>101</v>
      </c>
      <c r="P2981">
        <f t="shared" si="93"/>
        <v>110.22</v>
      </c>
    </row>
    <row r="2982" spans="1:16" ht="45" x14ac:dyDescent="0.25">
      <c r="A2982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92"/>
        <v>109</v>
      </c>
      <c r="P2982">
        <f t="shared" si="93"/>
        <v>136.46</v>
      </c>
    </row>
    <row r="2983" spans="1:16" ht="60" x14ac:dyDescent="0.25">
      <c r="A2983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92"/>
        <v>129</v>
      </c>
      <c r="P2983">
        <f t="shared" si="93"/>
        <v>53.16</v>
      </c>
    </row>
    <row r="2984" spans="1:16" ht="45" x14ac:dyDescent="0.25">
      <c r="A2984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92"/>
        <v>102</v>
      </c>
      <c r="P2984">
        <f t="shared" si="93"/>
        <v>86.49</v>
      </c>
    </row>
    <row r="2985" spans="1:16" ht="45" x14ac:dyDescent="0.25">
      <c r="A2985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92"/>
        <v>147</v>
      </c>
      <c r="P2985">
        <f t="shared" si="93"/>
        <v>155.24</v>
      </c>
    </row>
    <row r="2986" spans="1:16" ht="60" x14ac:dyDescent="0.25">
      <c r="A2986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92"/>
        <v>100</v>
      </c>
      <c r="P2986">
        <f t="shared" si="93"/>
        <v>115.08</v>
      </c>
    </row>
    <row r="2987" spans="1:16" ht="60" x14ac:dyDescent="0.25">
      <c r="A298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92"/>
        <v>122</v>
      </c>
      <c r="P2987">
        <f t="shared" si="93"/>
        <v>109.59</v>
      </c>
    </row>
    <row r="2988" spans="1:16" ht="45" x14ac:dyDescent="0.25">
      <c r="A2988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92"/>
        <v>106</v>
      </c>
      <c r="P2988">
        <f t="shared" si="93"/>
        <v>45.21</v>
      </c>
    </row>
    <row r="2989" spans="1:16" ht="60" x14ac:dyDescent="0.25">
      <c r="A2989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92"/>
        <v>110</v>
      </c>
      <c r="P2989">
        <f t="shared" si="93"/>
        <v>104.15</v>
      </c>
    </row>
    <row r="2990" spans="1:16" ht="60" x14ac:dyDescent="0.25">
      <c r="A2990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92"/>
        <v>100</v>
      </c>
      <c r="P2990">
        <f t="shared" si="93"/>
        <v>35.71</v>
      </c>
    </row>
    <row r="2991" spans="1:16" x14ac:dyDescent="0.25">
      <c r="A2991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92"/>
        <v>177</v>
      </c>
      <c r="P2991">
        <f t="shared" si="93"/>
        <v>97</v>
      </c>
    </row>
    <row r="2992" spans="1:16" ht="60" x14ac:dyDescent="0.25">
      <c r="A2992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92"/>
        <v>100</v>
      </c>
      <c r="P2992">
        <f t="shared" si="93"/>
        <v>370.37</v>
      </c>
    </row>
    <row r="2993" spans="1:16" ht="60" x14ac:dyDescent="0.25">
      <c r="A2993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92"/>
        <v>103</v>
      </c>
      <c r="P2993">
        <f t="shared" si="93"/>
        <v>94.41</v>
      </c>
    </row>
    <row r="2994" spans="1:16" ht="45" x14ac:dyDescent="0.25">
      <c r="A2994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92"/>
        <v>105</v>
      </c>
      <c r="P2994">
        <f t="shared" si="93"/>
        <v>48.98</v>
      </c>
    </row>
    <row r="2995" spans="1:16" x14ac:dyDescent="0.25">
      <c r="A2995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92"/>
        <v>100</v>
      </c>
      <c r="P2995">
        <f t="shared" si="93"/>
        <v>45.59</v>
      </c>
    </row>
    <row r="2996" spans="1:16" ht="45" x14ac:dyDescent="0.25">
      <c r="A2996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92"/>
        <v>458</v>
      </c>
      <c r="P2996">
        <f t="shared" si="93"/>
        <v>23.28</v>
      </c>
    </row>
    <row r="2997" spans="1:16" ht="60" x14ac:dyDescent="0.25">
      <c r="A299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92"/>
        <v>105</v>
      </c>
      <c r="P2997">
        <f t="shared" si="93"/>
        <v>63.23</v>
      </c>
    </row>
    <row r="2998" spans="1:16" ht="45" x14ac:dyDescent="0.25">
      <c r="A2998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92"/>
        <v>172</v>
      </c>
      <c r="P2998">
        <f t="shared" si="93"/>
        <v>153.52000000000001</v>
      </c>
    </row>
    <row r="2999" spans="1:16" ht="60" x14ac:dyDescent="0.25">
      <c r="A2999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92"/>
        <v>104</v>
      </c>
      <c r="P2999">
        <f t="shared" si="93"/>
        <v>90.2</v>
      </c>
    </row>
    <row r="3000" spans="1:16" ht="60" x14ac:dyDescent="0.25">
      <c r="A3000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92"/>
        <v>103</v>
      </c>
      <c r="P3000">
        <f t="shared" si="93"/>
        <v>118.97</v>
      </c>
    </row>
    <row r="3001" spans="1:16" ht="60" x14ac:dyDescent="0.25">
      <c r="A3001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92"/>
        <v>119</v>
      </c>
      <c r="P3001">
        <f t="shared" si="93"/>
        <v>80.25</v>
      </c>
    </row>
    <row r="3002" spans="1:16" ht="60" x14ac:dyDescent="0.25">
      <c r="A3002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92"/>
        <v>100</v>
      </c>
      <c r="P3002">
        <f t="shared" si="93"/>
        <v>62.5</v>
      </c>
    </row>
    <row r="3003" spans="1:16" ht="45" x14ac:dyDescent="0.25">
      <c r="A3003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92"/>
        <v>319</v>
      </c>
      <c r="P3003">
        <f t="shared" si="93"/>
        <v>131.38</v>
      </c>
    </row>
    <row r="3004" spans="1:16" ht="30" x14ac:dyDescent="0.25">
      <c r="A3004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92"/>
        <v>109</v>
      </c>
      <c r="P3004">
        <f t="shared" si="93"/>
        <v>73.03</v>
      </c>
    </row>
    <row r="3005" spans="1:16" ht="60" x14ac:dyDescent="0.25">
      <c r="A3005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92"/>
        <v>101</v>
      </c>
      <c r="P3005">
        <f t="shared" si="93"/>
        <v>178.53</v>
      </c>
    </row>
    <row r="3006" spans="1:16" ht="60" x14ac:dyDescent="0.25">
      <c r="A3006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92"/>
        <v>113</v>
      </c>
      <c r="P3006">
        <f t="shared" si="93"/>
        <v>162.91</v>
      </c>
    </row>
    <row r="3007" spans="1:16" ht="60" x14ac:dyDescent="0.25">
      <c r="A300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92"/>
        <v>120</v>
      </c>
      <c r="P3007">
        <f t="shared" si="93"/>
        <v>108.24</v>
      </c>
    </row>
    <row r="3008" spans="1:16" ht="45" x14ac:dyDescent="0.25">
      <c r="A3008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92"/>
        <v>108</v>
      </c>
      <c r="P3008">
        <f t="shared" si="93"/>
        <v>88.87</v>
      </c>
    </row>
    <row r="3009" spans="1:16" ht="30" x14ac:dyDescent="0.25">
      <c r="A3009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92"/>
        <v>180</v>
      </c>
      <c r="P3009">
        <f t="shared" si="93"/>
        <v>54</v>
      </c>
    </row>
    <row r="3010" spans="1:16" ht="45" x14ac:dyDescent="0.25">
      <c r="A3010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94">ROUND(E3010/D3010*100,0)</f>
        <v>101</v>
      </c>
      <c r="P3010">
        <f t="shared" si="93"/>
        <v>116.73</v>
      </c>
    </row>
    <row r="3011" spans="1:16" ht="60" x14ac:dyDescent="0.25">
      <c r="A3011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94"/>
        <v>120</v>
      </c>
      <c r="P3011">
        <f t="shared" ref="P3011:P3074" si="95">IFERROR(ROUND(E3011/L3011,2), 0)</f>
        <v>233.9</v>
      </c>
    </row>
    <row r="3012" spans="1:16" ht="60" x14ac:dyDescent="0.25">
      <c r="A3012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94"/>
        <v>158</v>
      </c>
      <c r="P3012">
        <f t="shared" si="95"/>
        <v>158</v>
      </c>
    </row>
    <row r="3013" spans="1:16" ht="45" x14ac:dyDescent="0.25">
      <c r="A3013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94"/>
        <v>124</v>
      </c>
      <c r="P3013">
        <f t="shared" si="95"/>
        <v>14.84</v>
      </c>
    </row>
    <row r="3014" spans="1:16" ht="45" x14ac:dyDescent="0.25">
      <c r="A3014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94"/>
        <v>117</v>
      </c>
      <c r="P3014">
        <f t="shared" si="95"/>
        <v>85.18</v>
      </c>
    </row>
    <row r="3015" spans="1:16" ht="45" x14ac:dyDescent="0.25">
      <c r="A3015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94"/>
        <v>157</v>
      </c>
      <c r="P3015">
        <f t="shared" si="95"/>
        <v>146.69</v>
      </c>
    </row>
    <row r="3016" spans="1:16" ht="60" x14ac:dyDescent="0.25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94"/>
        <v>113</v>
      </c>
      <c r="P3016">
        <f t="shared" si="95"/>
        <v>50.76</v>
      </c>
    </row>
    <row r="3017" spans="1:16" ht="45" x14ac:dyDescent="0.25">
      <c r="A301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94"/>
        <v>103</v>
      </c>
      <c r="P3017">
        <f t="shared" si="95"/>
        <v>87.7</v>
      </c>
    </row>
    <row r="3018" spans="1:16" ht="60" x14ac:dyDescent="0.25">
      <c r="A3018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94"/>
        <v>103</v>
      </c>
      <c r="P3018">
        <f t="shared" si="95"/>
        <v>242.28</v>
      </c>
    </row>
    <row r="3019" spans="1:16" ht="60" x14ac:dyDescent="0.25">
      <c r="A3019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94"/>
        <v>106</v>
      </c>
      <c r="P3019">
        <f t="shared" si="95"/>
        <v>146.44999999999999</v>
      </c>
    </row>
    <row r="3020" spans="1:16" ht="60" x14ac:dyDescent="0.25">
      <c r="A3020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94"/>
        <v>101</v>
      </c>
      <c r="P3020">
        <f t="shared" si="95"/>
        <v>103.17</v>
      </c>
    </row>
    <row r="3021" spans="1:16" ht="60" x14ac:dyDescent="0.25">
      <c r="A3021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94"/>
        <v>121</v>
      </c>
      <c r="P3021">
        <f t="shared" si="95"/>
        <v>80.459999999999994</v>
      </c>
    </row>
    <row r="3022" spans="1:16" ht="60" x14ac:dyDescent="0.25">
      <c r="A3022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94"/>
        <v>101</v>
      </c>
      <c r="P3022">
        <f t="shared" si="95"/>
        <v>234.67</v>
      </c>
    </row>
    <row r="3023" spans="1:16" ht="45" x14ac:dyDescent="0.25">
      <c r="A3023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94"/>
        <v>116</v>
      </c>
      <c r="P3023">
        <f t="shared" si="95"/>
        <v>50.69</v>
      </c>
    </row>
    <row r="3024" spans="1:16" ht="60" x14ac:dyDescent="0.25">
      <c r="A3024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94"/>
        <v>101</v>
      </c>
      <c r="P3024">
        <f t="shared" si="95"/>
        <v>162.71</v>
      </c>
    </row>
    <row r="3025" spans="1:16" ht="60" x14ac:dyDescent="0.25">
      <c r="A3025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94"/>
        <v>103</v>
      </c>
      <c r="P3025">
        <f t="shared" si="95"/>
        <v>120.17</v>
      </c>
    </row>
    <row r="3026" spans="1:16" ht="60" x14ac:dyDescent="0.25">
      <c r="A3026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94"/>
        <v>246</v>
      </c>
      <c r="P3026">
        <f t="shared" si="95"/>
        <v>67.7</v>
      </c>
    </row>
    <row r="3027" spans="1:16" ht="45" x14ac:dyDescent="0.25">
      <c r="A302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94"/>
        <v>302</v>
      </c>
      <c r="P3027">
        <f t="shared" si="95"/>
        <v>52.1</v>
      </c>
    </row>
    <row r="3028" spans="1:16" ht="60" x14ac:dyDescent="0.25">
      <c r="A3028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94"/>
        <v>143</v>
      </c>
      <c r="P3028">
        <f t="shared" si="95"/>
        <v>51.6</v>
      </c>
    </row>
    <row r="3029" spans="1:16" ht="45" x14ac:dyDescent="0.25">
      <c r="A3029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94"/>
        <v>131</v>
      </c>
      <c r="P3029">
        <f t="shared" si="95"/>
        <v>164.3</v>
      </c>
    </row>
    <row r="3030" spans="1:16" ht="30" x14ac:dyDescent="0.25">
      <c r="A3030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94"/>
        <v>168</v>
      </c>
      <c r="P3030">
        <f t="shared" si="95"/>
        <v>84.86</v>
      </c>
    </row>
    <row r="3031" spans="1:16" ht="60" x14ac:dyDescent="0.25">
      <c r="A3031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94"/>
        <v>110</v>
      </c>
      <c r="P3031">
        <f t="shared" si="95"/>
        <v>94.55</v>
      </c>
    </row>
    <row r="3032" spans="1:16" ht="60" x14ac:dyDescent="0.25">
      <c r="A3032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94"/>
        <v>107</v>
      </c>
      <c r="P3032">
        <f t="shared" si="95"/>
        <v>45.54</v>
      </c>
    </row>
    <row r="3033" spans="1:16" ht="75" x14ac:dyDescent="0.25">
      <c r="A3033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94"/>
        <v>100</v>
      </c>
      <c r="P3033">
        <f t="shared" si="95"/>
        <v>51.72</v>
      </c>
    </row>
    <row r="3034" spans="1:16" ht="60" x14ac:dyDescent="0.25">
      <c r="A3034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94"/>
        <v>127</v>
      </c>
      <c r="P3034">
        <f t="shared" si="95"/>
        <v>50.88</v>
      </c>
    </row>
    <row r="3035" spans="1:16" ht="45" x14ac:dyDescent="0.25">
      <c r="A3035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94"/>
        <v>147</v>
      </c>
      <c r="P3035">
        <f t="shared" si="95"/>
        <v>191.13</v>
      </c>
    </row>
    <row r="3036" spans="1:16" ht="75" x14ac:dyDescent="0.25">
      <c r="A3036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94"/>
        <v>113</v>
      </c>
      <c r="P3036">
        <f t="shared" si="95"/>
        <v>89.31</v>
      </c>
    </row>
    <row r="3037" spans="1:16" ht="45" x14ac:dyDescent="0.25">
      <c r="A303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94"/>
        <v>109</v>
      </c>
      <c r="P3037">
        <f t="shared" si="95"/>
        <v>88.59</v>
      </c>
    </row>
    <row r="3038" spans="1:16" ht="60" x14ac:dyDescent="0.25">
      <c r="A3038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94"/>
        <v>127</v>
      </c>
      <c r="P3038">
        <f t="shared" si="95"/>
        <v>96.3</v>
      </c>
    </row>
    <row r="3039" spans="1:16" ht="60" x14ac:dyDescent="0.25">
      <c r="A3039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94"/>
        <v>213</v>
      </c>
      <c r="P3039">
        <f t="shared" si="95"/>
        <v>33.31</v>
      </c>
    </row>
    <row r="3040" spans="1:16" ht="45" x14ac:dyDescent="0.25">
      <c r="A3040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94"/>
        <v>101</v>
      </c>
      <c r="P3040">
        <f t="shared" si="95"/>
        <v>37.22</v>
      </c>
    </row>
    <row r="3041" spans="1:16" ht="45" x14ac:dyDescent="0.25">
      <c r="A3041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94"/>
        <v>109</v>
      </c>
      <c r="P3041">
        <f t="shared" si="95"/>
        <v>92.13</v>
      </c>
    </row>
    <row r="3042" spans="1:16" ht="45" x14ac:dyDescent="0.25">
      <c r="A3042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94"/>
        <v>108</v>
      </c>
      <c r="P3042">
        <f t="shared" si="95"/>
        <v>76.790000000000006</v>
      </c>
    </row>
    <row r="3043" spans="1:16" ht="30" x14ac:dyDescent="0.25">
      <c r="A3043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94"/>
        <v>110</v>
      </c>
      <c r="P3043">
        <f t="shared" si="95"/>
        <v>96.53</v>
      </c>
    </row>
    <row r="3044" spans="1:16" ht="60" x14ac:dyDescent="0.25">
      <c r="A3044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94"/>
        <v>128</v>
      </c>
      <c r="P3044">
        <f t="shared" si="95"/>
        <v>51.89</v>
      </c>
    </row>
    <row r="3045" spans="1:16" ht="45" x14ac:dyDescent="0.25">
      <c r="A3045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94"/>
        <v>110</v>
      </c>
      <c r="P3045">
        <f t="shared" si="95"/>
        <v>128.91</v>
      </c>
    </row>
    <row r="3046" spans="1:16" ht="45" x14ac:dyDescent="0.25">
      <c r="A3046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94"/>
        <v>109</v>
      </c>
      <c r="P3046">
        <f t="shared" si="95"/>
        <v>84.11</v>
      </c>
    </row>
    <row r="3047" spans="1:16" ht="60" x14ac:dyDescent="0.25">
      <c r="A304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94"/>
        <v>133</v>
      </c>
      <c r="P3047">
        <f t="shared" si="95"/>
        <v>82.94</v>
      </c>
    </row>
    <row r="3048" spans="1:16" ht="60" x14ac:dyDescent="0.25">
      <c r="A3048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94"/>
        <v>191</v>
      </c>
      <c r="P3048">
        <f t="shared" si="95"/>
        <v>259.95</v>
      </c>
    </row>
    <row r="3049" spans="1:16" ht="45" x14ac:dyDescent="0.25">
      <c r="A3049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94"/>
        <v>149</v>
      </c>
      <c r="P3049">
        <f t="shared" si="95"/>
        <v>37.25</v>
      </c>
    </row>
    <row r="3050" spans="1:16" ht="60" x14ac:dyDescent="0.25">
      <c r="A3050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94"/>
        <v>166</v>
      </c>
      <c r="P3050">
        <f t="shared" si="95"/>
        <v>177.02</v>
      </c>
    </row>
    <row r="3051" spans="1:16" ht="60" x14ac:dyDescent="0.25">
      <c r="A3051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94"/>
        <v>107</v>
      </c>
      <c r="P3051">
        <f t="shared" si="95"/>
        <v>74.069999999999993</v>
      </c>
    </row>
    <row r="3052" spans="1:16" ht="30" x14ac:dyDescent="0.25">
      <c r="A3052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94"/>
        <v>106</v>
      </c>
      <c r="P3052">
        <f t="shared" si="95"/>
        <v>70.67</v>
      </c>
    </row>
    <row r="3053" spans="1:16" ht="60" x14ac:dyDescent="0.25">
      <c r="A3053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94"/>
        <v>24</v>
      </c>
      <c r="P3053">
        <f t="shared" si="95"/>
        <v>23.63</v>
      </c>
    </row>
    <row r="3054" spans="1:16" ht="45" x14ac:dyDescent="0.25">
      <c r="A3054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94"/>
        <v>0</v>
      </c>
      <c r="P3054">
        <f t="shared" si="95"/>
        <v>37.5</v>
      </c>
    </row>
    <row r="3055" spans="1:16" ht="60" x14ac:dyDescent="0.25">
      <c r="A3055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94"/>
        <v>0</v>
      </c>
      <c r="P3055">
        <f t="shared" si="95"/>
        <v>13.33</v>
      </c>
    </row>
    <row r="3056" spans="1:16" ht="60" x14ac:dyDescent="0.25">
      <c r="A3056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94"/>
        <v>0</v>
      </c>
      <c r="P3056">
        <f t="shared" si="95"/>
        <v>0</v>
      </c>
    </row>
    <row r="3057" spans="1:16" ht="60" x14ac:dyDescent="0.25">
      <c r="A305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94"/>
        <v>0</v>
      </c>
      <c r="P3057">
        <f t="shared" si="95"/>
        <v>1</v>
      </c>
    </row>
    <row r="3058" spans="1:16" ht="60" x14ac:dyDescent="0.25">
      <c r="A3058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94"/>
        <v>0</v>
      </c>
      <c r="P3058">
        <f t="shared" si="95"/>
        <v>0</v>
      </c>
    </row>
    <row r="3059" spans="1:16" ht="45" x14ac:dyDescent="0.25">
      <c r="A3059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94"/>
        <v>0</v>
      </c>
      <c r="P3059">
        <f t="shared" si="95"/>
        <v>0</v>
      </c>
    </row>
    <row r="3060" spans="1:16" ht="60" x14ac:dyDescent="0.25">
      <c r="A3060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94"/>
        <v>0</v>
      </c>
      <c r="P3060">
        <f t="shared" si="95"/>
        <v>1</v>
      </c>
    </row>
    <row r="3061" spans="1:16" ht="60" x14ac:dyDescent="0.25">
      <c r="A3061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94"/>
        <v>3</v>
      </c>
      <c r="P3061">
        <f t="shared" si="95"/>
        <v>41</v>
      </c>
    </row>
    <row r="3062" spans="1:16" ht="45" x14ac:dyDescent="0.25">
      <c r="A3062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94"/>
        <v>0</v>
      </c>
      <c r="P3062">
        <f t="shared" si="95"/>
        <v>55.83</v>
      </c>
    </row>
    <row r="3063" spans="1:16" x14ac:dyDescent="0.25">
      <c r="A3063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94"/>
        <v>0</v>
      </c>
      <c r="P3063">
        <f t="shared" si="95"/>
        <v>0</v>
      </c>
    </row>
    <row r="3064" spans="1:16" ht="60" x14ac:dyDescent="0.25">
      <c r="A3064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94"/>
        <v>67</v>
      </c>
      <c r="P3064">
        <f t="shared" si="95"/>
        <v>99.76</v>
      </c>
    </row>
    <row r="3065" spans="1:16" ht="45" x14ac:dyDescent="0.25">
      <c r="A3065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94"/>
        <v>20</v>
      </c>
      <c r="P3065">
        <f t="shared" si="95"/>
        <v>25.52</v>
      </c>
    </row>
    <row r="3066" spans="1:16" ht="30" x14ac:dyDescent="0.25">
      <c r="A3066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94"/>
        <v>11</v>
      </c>
      <c r="P3066">
        <f t="shared" si="95"/>
        <v>117.65</v>
      </c>
    </row>
    <row r="3067" spans="1:16" ht="60" x14ac:dyDescent="0.25">
      <c r="A306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94"/>
        <v>0</v>
      </c>
      <c r="P3067">
        <f t="shared" si="95"/>
        <v>5</v>
      </c>
    </row>
    <row r="3068" spans="1:16" ht="45" x14ac:dyDescent="0.25">
      <c r="A3068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94"/>
        <v>12</v>
      </c>
      <c r="P3068">
        <f t="shared" si="95"/>
        <v>2796.67</v>
      </c>
    </row>
    <row r="3069" spans="1:16" ht="60" x14ac:dyDescent="0.25">
      <c r="A3069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94"/>
        <v>3</v>
      </c>
      <c r="P3069">
        <f t="shared" si="95"/>
        <v>200</v>
      </c>
    </row>
    <row r="3070" spans="1:16" ht="60" x14ac:dyDescent="0.25">
      <c r="A3070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94"/>
        <v>0</v>
      </c>
      <c r="P3070">
        <f t="shared" si="95"/>
        <v>87.5</v>
      </c>
    </row>
    <row r="3071" spans="1:16" ht="60" x14ac:dyDescent="0.25">
      <c r="A3071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94"/>
        <v>14</v>
      </c>
      <c r="P3071">
        <f t="shared" si="95"/>
        <v>20.14</v>
      </c>
    </row>
    <row r="3072" spans="1:16" ht="45" x14ac:dyDescent="0.25">
      <c r="A3072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94"/>
        <v>3</v>
      </c>
      <c r="P3072">
        <f t="shared" si="95"/>
        <v>20.88</v>
      </c>
    </row>
    <row r="3073" spans="1:16" ht="45" x14ac:dyDescent="0.25">
      <c r="A3073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94"/>
        <v>60</v>
      </c>
      <c r="P3073">
        <f t="shared" si="95"/>
        <v>61.31</v>
      </c>
    </row>
    <row r="3074" spans="1:16" ht="60" x14ac:dyDescent="0.25">
      <c r="A3074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96">ROUND(E3074/D3074*100,0)</f>
        <v>0</v>
      </c>
      <c r="P3074">
        <f t="shared" si="95"/>
        <v>1</v>
      </c>
    </row>
    <row r="3075" spans="1:16" ht="45" x14ac:dyDescent="0.25">
      <c r="A3075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96"/>
        <v>0</v>
      </c>
      <c r="P3075">
        <f t="shared" ref="P3075:P3138" si="97">IFERROR(ROUND(E3075/L3075,2), 0)</f>
        <v>92.14</v>
      </c>
    </row>
    <row r="3076" spans="1:16" ht="75" x14ac:dyDescent="0.25">
      <c r="A3076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96"/>
        <v>0</v>
      </c>
      <c r="P3076">
        <f t="shared" si="97"/>
        <v>7.33</v>
      </c>
    </row>
    <row r="3077" spans="1:16" ht="45" x14ac:dyDescent="0.25">
      <c r="A307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96"/>
        <v>9</v>
      </c>
      <c r="P3077">
        <f t="shared" si="97"/>
        <v>64.8</v>
      </c>
    </row>
    <row r="3078" spans="1:16" ht="30" x14ac:dyDescent="0.25">
      <c r="A3078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96"/>
        <v>15</v>
      </c>
      <c r="P3078">
        <f t="shared" si="97"/>
        <v>30.12</v>
      </c>
    </row>
    <row r="3079" spans="1:16" ht="60" x14ac:dyDescent="0.25">
      <c r="A3079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96"/>
        <v>0</v>
      </c>
      <c r="P3079">
        <f t="shared" si="97"/>
        <v>52.5</v>
      </c>
    </row>
    <row r="3080" spans="1:16" ht="60" x14ac:dyDescent="0.25">
      <c r="A3080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96"/>
        <v>0</v>
      </c>
      <c r="P3080">
        <f t="shared" si="97"/>
        <v>23.67</v>
      </c>
    </row>
    <row r="3081" spans="1:16" ht="45" x14ac:dyDescent="0.25">
      <c r="A3081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96"/>
        <v>1</v>
      </c>
      <c r="P3081">
        <f t="shared" si="97"/>
        <v>415.78</v>
      </c>
    </row>
    <row r="3082" spans="1:16" ht="60" x14ac:dyDescent="0.25">
      <c r="A3082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96"/>
        <v>0</v>
      </c>
      <c r="P3082">
        <f t="shared" si="97"/>
        <v>53.71</v>
      </c>
    </row>
    <row r="3083" spans="1:16" ht="60" x14ac:dyDescent="0.25">
      <c r="A3083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96"/>
        <v>0</v>
      </c>
      <c r="P3083">
        <f t="shared" si="97"/>
        <v>420.6</v>
      </c>
    </row>
    <row r="3084" spans="1:16" ht="60" x14ac:dyDescent="0.25">
      <c r="A3084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96"/>
        <v>0</v>
      </c>
      <c r="P3084">
        <f t="shared" si="97"/>
        <v>0</v>
      </c>
    </row>
    <row r="3085" spans="1:16" ht="75" x14ac:dyDescent="0.25">
      <c r="A3085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96"/>
        <v>0</v>
      </c>
      <c r="P3085">
        <f t="shared" si="97"/>
        <v>18.670000000000002</v>
      </c>
    </row>
    <row r="3086" spans="1:16" ht="60" x14ac:dyDescent="0.25">
      <c r="A3086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96"/>
        <v>12</v>
      </c>
      <c r="P3086">
        <f t="shared" si="97"/>
        <v>78.33</v>
      </c>
    </row>
    <row r="3087" spans="1:16" ht="60" x14ac:dyDescent="0.25">
      <c r="A308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96"/>
        <v>2</v>
      </c>
      <c r="P3087">
        <f t="shared" si="97"/>
        <v>67.78</v>
      </c>
    </row>
    <row r="3088" spans="1:16" ht="60" x14ac:dyDescent="0.25">
      <c r="A3088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96"/>
        <v>0</v>
      </c>
      <c r="P3088">
        <f t="shared" si="97"/>
        <v>16.670000000000002</v>
      </c>
    </row>
    <row r="3089" spans="1:16" ht="60" x14ac:dyDescent="0.25">
      <c r="A3089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96"/>
        <v>1</v>
      </c>
      <c r="P3089">
        <f t="shared" si="97"/>
        <v>62.5</v>
      </c>
    </row>
    <row r="3090" spans="1:16" ht="45" x14ac:dyDescent="0.25">
      <c r="A3090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96"/>
        <v>0</v>
      </c>
      <c r="P3090">
        <f t="shared" si="97"/>
        <v>42</v>
      </c>
    </row>
    <row r="3091" spans="1:16" ht="45" x14ac:dyDescent="0.25">
      <c r="A3091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96"/>
        <v>23</v>
      </c>
      <c r="P3091">
        <f t="shared" si="97"/>
        <v>130.09</v>
      </c>
    </row>
    <row r="3092" spans="1:16" ht="60" x14ac:dyDescent="0.25">
      <c r="A3092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96"/>
        <v>5</v>
      </c>
      <c r="P3092">
        <f t="shared" si="97"/>
        <v>1270.22</v>
      </c>
    </row>
    <row r="3093" spans="1:16" ht="60" x14ac:dyDescent="0.25">
      <c r="A3093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96"/>
        <v>16</v>
      </c>
      <c r="P3093">
        <f t="shared" si="97"/>
        <v>88.44</v>
      </c>
    </row>
    <row r="3094" spans="1:16" ht="45" x14ac:dyDescent="0.25">
      <c r="A3094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96"/>
        <v>1</v>
      </c>
      <c r="P3094">
        <f t="shared" si="97"/>
        <v>56.34</v>
      </c>
    </row>
    <row r="3095" spans="1:16" ht="60" x14ac:dyDescent="0.25">
      <c r="A3095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96"/>
        <v>23</v>
      </c>
      <c r="P3095">
        <f t="shared" si="97"/>
        <v>53.53</v>
      </c>
    </row>
    <row r="3096" spans="1:16" ht="45" x14ac:dyDescent="0.25">
      <c r="A3096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96"/>
        <v>0</v>
      </c>
      <c r="P3096">
        <f t="shared" si="97"/>
        <v>25</v>
      </c>
    </row>
    <row r="3097" spans="1:16" ht="45" x14ac:dyDescent="0.25">
      <c r="A309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96"/>
        <v>0</v>
      </c>
      <c r="P3097">
        <f t="shared" si="97"/>
        <v>50</v>
      </c>
    </row>
    <row r="3098" spans="1:16" ht="45" x14ac:dyDescent="0.25">
      <c r="A3098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96"/>
        <v>4</v>
      </c>
      <c r="P3098">
        <f t="shared" si="97"/>
        <v>56.79</v>
      </c>
    </row>
    <row r="3099" spans="1:16" ht="60" x14ac:dyDescent="0.25">
      <c r="A3099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96"/>
        <v>17</v>
      </c>
      <c r="P3099">
        <f t="shared" si="97"/>
        <v>40.83</v>
      </c>
    </row>
    <row r="3100" spans="1:16" ht="60" x14ac:dyDescent="0.25">
      <c r="A3100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96"/>
        <v>4</v>
      </c>
      <c r="P3100">
        <f t="shared" si="97"/>
        <v>65.11</v>
      </c>
    </row>
    <row r="3101" spans="1:16" ht="60" x14ac:dyDescent="0.25">
      <c r="A3101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96"/>
        <v>14</v>
      </c>
      <c r="P3101">
        <f t="shared" si="97"/>
        <v>55.6</v>
      </c>
    </row>
    <row r="3102" spans="1:16" ht="60" x14ac:dyDescent="0.25">
      <c r="A3102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96"/>
        <v>15</v>
      </c>
      <c r="P3102">
        <f t="shared" si="97"/>
        <v>140.54</v>
      </c>
    </row>
    <row r="3103" spans="1:16" ht="60" x14ac:dyDescent="0.25">
      <c r="A3103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96"/>
        <v>12</v>
      </c>
      <c r="P3103">
        <f t="shared" si="97"/>
        <v>25</v>
      </c>
    </row>
    <row r="3104" spans="1:16" ht="60" x14ac:dyDescent="0.25">
      <c r="A3104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96"/>
        <v>39</v>
      </c>
      <c r="P3104">
        <f t="shared" si="97"/>
        <v>69.53</v>
      </c>
    </row>
    <row r="3105" spans="1:16" ht="30" x14ac:dyDescent="0.25">
      <c r="A3105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96"/>
        <v>0</v>
      </c>
      <c r="P3105">
        <f t="shared" si="97"/>
        <v>5.5</v>
      </c>
    </row>
    <row r="3106" spans="1:16" ht="60" x14ac:dyDescent="0.25">
      <c r="A3106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96"/>
        <v>30</v>
      </c>
      <c r="P3106">
        <f t="shared" si="97"/>
        <v>237</v>
      </c>
    </row>
    <row r="3107" spans="1:16" ht="45" x14ac:dyDescent="0.25">
      <c r="A310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96"/>
        <v>42</v>
      </c>
      <c r="P3107">
        <f t="shared" si="97"/>
        <v>79.87</v>
      </c>
    </row>
    <row r="3108" spans="1:16" ht="60" x14ac:dyDescent="0.25">
      <c r="A3108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96"/>
        <v>4</v>
      </c>
      <c r="P3108">
        <f t="shared" si="97"/>
        <v>10.25</v>
      </c>
    </row>
    <row r="3109" spans="1:16" ht="60" x14ac:dyDescent="0.25">
      <c r="A3109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96"/>
        <v>20</v>
      </c>
      <c r="P3109">
        <f t="shared" si="97"/>
        <v>272.58999999999997</v>
      </c>
    </row>
    <row r="3110" spans="1:16" ht="30" x14ac:dyDescent="0.25">
      <c r="A3110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96"/>
        <v>0</v>
      </c>
      <c r="P3110">
        <f t="shared" si="97"/>
        <v>13</v>
      </c>
    </row>
    <row r="3111" spans="1:16" ht="60" x14ac:dyDescent="0.25">
      <c r="A3111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96"/>
        <v>25</v>
      </c>
      <c r="P3111">
        <f t="shared" si="97"/>
        <v>58.18</v>
      </c>
    </row>
    <row r="3112" spans="1:16" ht="45" x14ac:dyDescent="0.25">
      <c r="A3112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96"/>
        <v>0</v>
      </c>
      <c r="P3112">
        <f t="shared" si="97"/>
        <v>10</v>
      </c>
    </row>
    <row r="3113" spans="1:16" ht="45" x14ac:dyDescent="0.25">
      <c r="A3113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96"/>
        <v>27</v>
      </c>
      <c r="P3113">
        <f t="shared" si="97"/>
        <v>70.11</v>
      </c>
    </row>
    <row r="3114" spans="1:16" ht="60" x14ac:dyDescent="0.25">
      <c r="A3114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96"/>
        <v>5</v>
      </c>
      <c r="P3114">
        <f t="shared" si="97"/>
        <v>57.89</v>
      </c>
    </row>
    <row r="3115" spans="1:16" ht="60" x14ac:dyDescent="0.25">
      <c r="A3115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96"/>
        <v>4</v>
      </c>
      <c r="P3115">
        <f t="shared" si="97"/>
        <v>125.27</v>
      </c>
    </row>
    <row r="3116" spans="1:16" ht="60" x14ac:dyDescent="0.25">
      <c r="A3116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96"/>
        <v>0</v>
      </c>
      <c r="P3116">
        <f t="shared" si="97"/>
        <v>0</v>
      </c>
    </row>
    <row r="3117" spans="1:16" ht="60" x14ac:dyDescent="0.25">
      <c r="A311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96"/>
        <v>3</v>
      </c>
      <c r="P3117">
        <f t="shared" si="97"/>
        <v>300</v>
      </c>
    </row>
    <row r="3118" spans="1:16" ht="45" x14ac:dyDescent="0.25">
      <c r="A3118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96"/>
        <v>57</v>
      </c>
      <c r="P3118">
        <f t="shared" si="97"/>
        <v>43</v>
      </c>
    </row>
    <row r="3119" spans="1:16" ht="45" x14ac:dyDescent="0.25">
      <c r="A3119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96"/>
        <v>0</v>
      </c>
      <c r="P3119">
        <f t="shared" si="97"/>
        <v>1</v>
      </c>
    </row>
    <row r="3120" spans="1:16" ht="30" x14ac:dyDescent="0.25">
      <c r="A3120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96"/>
        <v>0</v>
      </c>
      <c r="P3120">
        <f t="shared" si="97"/>
        <v>775</v>
      </c>
    </row>
    <row r="3121" spans="1:16" ht="60" x14ac:dyDescent="0.25">
      <c r="A3121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96"/>
        <v>0</v>
      </c>
      <c r="P3121">
        <f t="shared" si="97"/>
        <v>5</v>
      </c>
    </row>
    <row r="3122" spans="1:16" ht="45" x14ac:dyDescent="0.25">
      <c r="A3122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96"/>
        <v>0</v>
      </c>
      <c r="P3122">
        <f t="shared" si="97"/>
        <v>12.8</v>
      </c>
    </row>
    <row r="3123" spans="1:16" ht="45" x14ac:dyDescent="0.25">
      <c r="A3123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96"/>
        <v>1</v>
      </c>
      <c r="P3123">
        <f t="shared" si="97"/>
        <v>10</v>
      </c>
    </row>
    <row r="3124" spans="1:16" x14ac:dyDescent="0.25">
      <c r="A3124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96"/>
        <v>58</v>
      </c>
      <c r="P3124">
        <f t="shared" si="97"/>
        <v>58</v>
      </c>
    </row>
    <row r="3125" spans="1:16" ht="60" x14ac:dyDescent="0.25">
      <c r="A3125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96"/>
        <v>68</v>
      </c>
      <c r="P3125">
        <f t="shared" si="97"/>
        <v>244.8</v>
      </c>
    </row>
    <row r="3126" spans="1:16" ht="45" x14ac:dyDescent="0.25">
      <c r="A3126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96"/>
        <v>0</v>
      </c>
      <c r="P3126">
        <f t="shared" si="97"/>
        <v>6.5</v>
      </c>
    </row>
    <row r="3127" spans="1:16" x14ac:dyDescent="0.25">
      <c r="A312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96"/>
        <v>0</v>
      </c>
      <c r="P3127">
        <f t="shared" si="97"/>
        <v>0</v>
      </c>
    </row>
    <row r="3128" spans="1:16" ht="90" x14ac:dyDescent="0.25">
      <c r="A3128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96"/>
        <v>4</v>
      </c>
      <c r="P3128">
        <f t="shared" si="97"/>
        <v>61.18</v>
      </c>
    </row>
    <row r="3129" spans="1:16" ht="60" x14ac:dyDescent="0.25">
      <c r="A3129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96"/>
        <v>0</v>
      </c>
      <c r="P3129">
        <f t="shared" si="97"/>
        <v>0</v>
      </c>
    </row>
    <row r="3130" spans="1:16" ht="60" x14ac:dyDescent="0.25">
      <c r="A3130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96"/>
        <v>109</v>
      </c>
      <c r="P3130">
        <f t="shared" si="97"/>
        <v>139.24</v>
      </c>
    </row>
    <row r="3131" spans="1:16" ht="60" x14ac:dyDescent="0.25">
      <c r="A3131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96"/>
        <v>1</v>
      </c>
      <c r="P3131">
        <f t="shared" si="97"/>
        <v>10</v>
      </c>
    </row>
    <row r="3132" spans="1:16" ht="45" x14ac:dyDescent="0.25">
      <c r="A3132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96"/>
        <v>4</v>
      </c>
      <c r="P3132">
        <f t="shared" si="97"/>
        <v>93.75</v>
      </c>
    </row>
    <row r="3133" spans="1:16" ht="30" x14ac:dyDescent="0.25">
      <c r="A3133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96"/>
        <v>16</v>
      </c>
      <c r="P3133">
        <f t="shared" si="97"/>
        <v>53.75</v>
      </c>
    </row>
    <row r="3134" spans="1:16" ht="30" x14ac:dyDescent="0.25">
      <c r="A3134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96"/>
        <v>0</v>
      </c>
      <c r="P3134">
        <f t="shared" si="97"/>
        <v>10</v>
      </c>
    </row>
    <row r="3135" spans="1:16" ht="60" x14ac:dyDescent="0.25">
      <c r="A3135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96"/>
        <v>108</v>
      </c>
      <c r="P3135">
        <f t="shared" si="97"/>
        <v>33.75</v>
      </c>
    </row>
    <row r="3136" spans="1:16" ht="60" x14ac:dyDescent="0.25">
      <c r="A3136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96"/>
        <v>23</v>
      </c>
      <c r="P3136">
        <f t="shared" si="97"/>
        <v>18.75</v>
      </c>
    </row>
    <row r="3137" spans="1:16" ht="60" x14ac:dyDescent="0.25">
      <c r="A313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96"/>
        <v>21</v>
      </c>
      <c r="P3137">
        <f t="shared" si="97"/>
        <v>23.14</v>
      </c>
    </row>
    <row r="3138" spans="1:16" ht="60" x14ac:dyDescent="0.25">
      <c r="A3138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98">ROUND(E3138/D3138*100,0)</f>
        <v>128</v>
      </c>
      <c r="P3138">
        <f t="shared" si="97"/>
        <v>29.05</v>
      </c>
    </row>
    <row r="3139" spans="1:16" ht="45" x14ac:dyDescent="0.25">
      <c r="A3139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98"/>
        <v>3</v>
      </c>
      <c r="P3139">
        <f t="shared" ref="P3139:P3202" si="99">IFERROR(ROUND(E3139/L3139,2), 0)</f>
        <v>50</v>
      </c>
    </row>
    <row r="3140" spans="1:16" ht="60" x14ac:dyDescent="0.25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98"/>
        <v>0</v>
      </c>
      <c r="P3140">
        <f t="shared" si="99"/>
        <v>0</v>
      </c>
    </row>
    <row r="3141" spans="1:16" ht="60" x14ac:dyDescent="0.25">
      <c r="A3141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98"/>
        <v>5</v>
      </c>
      <c r="P3141">
        <f t="shared" si="99"/>
        <v>450</v>
      </c>
    </row>
    <row r="3142" spans="1:16" ht="60" x14ac:dyDescent="0.25">
      <c r="A3142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98"/>
        <v>1</v>
      </c>
      <c r="P3142">
        <f t="shared" si="99"/>
        <v>24</v>
      </c>
    </row>
    <row r="3143" spans="1:16" ht="60" x14ac:dyDescent="0.25">
      <c r="A3143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98"/>
        <v>52</v>
      </c>
      <c r="P3143">
        <f t="shared" si="99"/>
        <v>32.25</v>
      </c>
    </row>
    <row r="3144" spans="1:16" ht="45" x14ac:dyDescent="0.25">
      <c r="A3144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98"/>
        <v>2</v>
      </c>
      <c r="P3144">
        <f t="shared" si="99"/>
        <v>15</v>
      </c>
    </row>
    <row r="3145" spans="1:16" ht="60" x14ac:dyDescent="0.25">
      <c r="A3145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98"/>
        <v>0</v>
      </c>
      <c r="P3145">
        <f t="shared" si="99"/>
        <v>0</v>
      </c>
    </row>
    <row r="3146" spans="1:16" ht="60" x14ac:dyDescent="0.25">
      <c r="A3146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98"/>
        <v>75</v>
      </c>
      <c r="P3146">
        <f t="shared" si="99"/>
        <v>251.33</v>
      </c>
    </row>
    <row r="3147" spans="1:16" ht="45" x14ac:dyDescent="0.25">
      <c r="A314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98"/>
        <v>0</v>
      </c>
      <c r="P3147">
        <f t="shared" si="99"/>
        <v>0</v>
      </c>
    </row>
    <row r="3148" spans="1:16" ht="45" x14ac:dyDescent="0.25">
      <c r="A3148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98"/>
        <v>11</v>
      </c>
      <c r="P3148">
        <f t="shared" si="99"/>
        <v>437.5</v>
      </c>
    </row>
    <row r="3149" spans="1:16" ht="60" x14ac:dyDescent="0.25">
      <c r="A3149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98"/>
        <v>118</v>
      </c>
      <c r="P3149">
        <f t="shared" si="99"/>
        <v>110.35</v>
      </c>
    </row>
    <row r="3150" spans="1:16" ht="30" x14ac:dyDescent="0.25">
      <c r="A3150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98"/>
        <v>131</v>
      </c>
      <c r="P3150">
        <f t="shared" si="99"/>
        <v>41.42</v>
      </c>
    </row>
    <row r="3151" spans="1:16" ht="60" x14ac:dyDescent="0.25">
      <c r="A3151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98"/>
        <v>104</v>
      </c>
      <c r="P3151">
        <f t="shared" si="99"/>
        <v>52</v>
      </c>
    </row>
    <row r="3152" spans="1:16" ht="60" x14ac:dyDescent="0.25">
      <c r="A3152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98"/>
        <v>101</v>
      </c>
      <c r="P3152">
        <f t="shared" si="99"/>
        <v>33.99</v>
      </c>
    </row>
    <row r="3153" spans="1:16" ht="45" x14ac:dyDescent="0.25">
      <c r="A3153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98"/>
        <v>100</v>
      </c>
      <c r="P3153">
        <f t="shared" si="99"/>
        <v>103.35</v>
      </c>
    </row>
    <row r="3154" spans="1:16" ht="45" x14ac:dyDescent="0.25">
      <c r="A3154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98"/>
        <v>106</v>
      </c>
      <c r="P3154">
        <f t="shared" si="99"/>
        <v>34.79</v>
      </c>
    </row>
    <row r="3155" spans="1:16" ht="45" x14ac:dyDescent="0.25">
      <c r="A3155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98"/>
        <v>336</v>
      </c>
      <c r="P3155">
        <f t="shared" si="99"/>
        <v>41.77</v>
      </c>
    </row>
    <row r="3156" spans="1:16" ht="60" x14ac:dyDescent="0.25">
      <c r="A3156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98"/>
        <v>113</v>
      </c>
      <c r="P3156">
        <f t="shared" si="99"/>
        <v>64.27</v>
      </c>
    </row>
    <row r="3157" spans="1:16" ht="45" x14ac:dyDescent="0.25">
      <c r="A315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98"/>
        <v>189</v>
      </c>
      <c r="P3157">
        <f t="shared" si="99"/>
        <v>31.21</v>
      </c>
    </row>
    <row r="3158" spans="1:16" ht="60" x14ac:dyDescent="0.25">
      <c r="A3158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98"/>
        <v>102</v>
      </c>
      <c r="P3158">
        <f t="shared" si="99"/>
        <v>62.92</v>
      </c>
    </row>
    <row r="3159" spans="1:16" ht="30" x14ac:dyDescent="0.25">
      <c r="A3159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98"/>
        <v>101</v>
      </c>
      <c r="P3159">
        <f t="shared" si="99"/>
        <v>98.54</v>
      </c>
    </row>
    <row r="3160" spans="1:16" ht="30" x14ac:dyDescent="0.25">
      <c r="A3160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98"/>
        <v>114</v>
      </c>
      <c r="P3160">
        <f t="shared" si="99"/>
        <v>82.61</v>
      </c>
    </row>
    <row r="3161" spans="1:16" ht="45" x14ac:dyDescent="0.25">
      <c r="A3161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98"/>
        <v>133</v>
      </c>
      <c r="P3161">
        <f t="shared" si="99"/>
        <v>38.5</v>
      </c>
    </row>
    <row r="3162" spans="1:16" ht="45" x14ac:dyDescent="0.25">
      <c r="A3162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98"/>
        <v>102</v>
      </c>
      <c r="P3162">
        <f t="shared" si="99"/>
        <v>80.16</v>
      </c>
    </row>
    <row r="3163" spans="1:16" ht="60" x14ac:dyDescent="0.25">
      <c r="A3163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98"/>
        <v>105</v>
      </c>
      <c r="P3163">
        <f t="shared" si="99"/>
        <v>28.41</v>
      </c>
    </row>
    <row r="3164" spans="1:16" ht="60" x14ac:dyDescent="0.25">
      <c r="A3164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98"/>
        <v>127</v>
      </c>
      <c r="P3164">
        <f t="shared" si="99"/>
        <v>80.73</v>
      </c>
    </row>
    <row r="3165" spans="1:16" ht="45" x14ac:dyDescent="0.25">
      <c r="A3165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98"/>
        <v>111</v>
      </c>
      <c r="P3165">
        <f t="shared" si="99"/>
        <v>200.69</v>
      </c>
    </row>
    <row r="3166" spans="1:16" ht="60" x14ac:dyDescent="0.25">
      <c r="A3166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98"/>
        <v>107</v>
      </c>
      <c r="P3166">
        <f t="shared" si="99"/>
        <v>37.590000000000003</v>
      </c>
    </row>
    <row r="3167" spans="1:16" ht="60" x14ac:dyDescent="0.25">
      <c r="A316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98"/>
        <v>163</v>
      </c>
      <c r="P3167">
        <f t="shared" si="99"/>
        <v>58.1</v>
      </c>
    </row>
    <row r="3168" spans="1:16" ht="60" x14ac:dyDescent="0.25">
      <c r="A3168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98"/>
        <v>160</v>
      </c>
      <c r="P3168">
        <f t="shared" si="99"/>
        <v>60.3</v>
      </c>
    </row>
    <row r="3169" spans="1:16" ht="30" x14ac:dyDescent="0.25">
      <c r="A3169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98"/>
        <v>116</v>
      </c>
      <c r="P3169">
        <f t="shared" si="99"/>
        <v>63.36</v>
      </c>
    </row>
    <row r="3170" spans="1:16" ht="45" x14ac:dyDescent="0.25">
      <c r="A3170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98"/>
        <v>124</v>
      </c>
      <c r="P3170">
        <f t="shared" si="99"/>
        <v>50.9</v>
      </c>
    </row>
    <row r="3171" spans="1:16" ht="30" x14ac:dyDescent="0.25">
      <c r="A3171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98"/>
        <v>103</v>
      </c>
      <c r="P3171">
        <f t="shared" si="99"/>
        <v>100.5</v>
      </c>
    </row>
    <row r="3172" spans="1:16" ht="45" x14ac:dyDescent="0.25">
      <c r="A3172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98"/>
        <v>112</v>
      </c>
      <c r="P3172">
        <f t="shared" si="99"/>
        <v>31.62</v>
      </c>
    </row>
    <row r="3173" spans="1:16" ht="60" x14ac:dyDescent="0.25">
      <c r="A3173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98"/>
        <v>109</v>
      </c>
      <c r="P3173">
        <f t="shared" si="99"/>
        <v>65.099999999999994</v>
      </c>
    </row>
    <row r="3174" spans="1:16" ht="45" x14ac:dyDescent="0.25">
      <c r="A3174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98"/>
        <v>115</v>
      </c>
      <c r="P3174">
        <f t="shared" si="99"/>
        <v>79.31</v>
      </c>
    </row>
    <row r="3175" spans="1:16" ht="60" x14ac:dyDescent="0.25">
      <c r="A3175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98"/>
        <v>103</v>
      </c>
      <c r="P3175">
        <f t="shared" si="99"/>
        <v>139.19</v>
      </c>
    </row>
    <row r="3176" spans="1:16" ht="60" x14ac:dyDescent="0.25">
      <c r="A3176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98"/>
        <v>101</v>
      </c>
      <c r="P3176">
        <f t="shared" si="99"/>
        <v>131.91</v>
      </c>
    </row>
    <row r="3177" spans="1:16" ht="60" x14ac:dyDescent="0.25">
      <c r="A317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98"/>
        <v>110</v>
      </c>
      <c r="P3177">
        <f t="shared" si="99"/>
        <v>91.3</v>
      </c>
    </row>
    <row r="3178" spans="1:16" ht="60" x14ac:dyDescent="0.25">
      <c r="A3178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98"/>
        <v>115</v>
      </c>
      <c r="P3178">
        <f t="shared" si="99"/>
        <v>39.67</v>
      </c>
    </row>
    <row r="3179" spans="1:16" ht="45" x14ac:dyDescent="0.25">
      <c r="A3179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98"/>
        <v>117</v>
      </c>
      <c r="P3179">
        <f t="shared" si="99"/>
        <v>57.55</v>
      </c>
    </row>
    <row r="3180" spans="1:16" ht="60" x14ac:dyDescent="0.25">
      <c r="A3180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98"/>
        <v>172</v>
      </c>
      <c r="P3180">
        <f t="shared" si="99"/>
        <v>33.03</v>
      </c>
    </row>
    <row r="3181" spans="1:16" ht="45" x14ac:dyDescent="0.25">
      <c r="A3181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98"/>
        <v>114</v>
      </c>
      <c r="P3181">
        <f t="shared" si="99"/>
        <v>77.34</v>
      </c>
    </row>
    <row r="3182" spans="1:16" ht="45" x14ac:dyDescent="0.25">
      <c r="A3182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98"/>
        <v>120</v>
      </c>
      <c r="P3182">
        <f t="shared" si="99"/>
        <v>31.93</v>
      </c>
    </row>
    <row r="3183" spans="1:16" ht="60" x14ac:dyDescent="0.25">
      <c r="A3183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98"/>
        <v>109</v>
      </c>
      <c r="P3183">
        <f t="shared" si="99"/>
        <v>36.33</v>
      </c>
    </row>
    <row r="3184" spans="1:16" ht="60" x14ac:dyDescent="0.25">
      <c r="A3184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98"/>
        <v>101</v>
      </c>
      <c r="P3184">
        <f t="shared" si="99"/>
        <v>46.77</v>
      </c>
    </row>
    <row r="3185" spans="1:16" ht="45" x14ac:dyDescent="0.25">
      <c r="A3185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98"/>
        <v>109</v>
      </c>
      <c r="P3185">
        <f t="shared" si="99"/>
        <v>40.07</v>
      </c>
    </row>
    <row r="3186" spans="1:16" ht="45" x14ac:dyDescent="0.25">
      <c r="A3186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98"/>
        <v>107</v>
      </c>
      <c r="P3186">
        <f t="shared" si="99"/>
        <v>100.22</v>
      </c>
    </row>
    <row r="3187" spans="1:16" ht="60" x14ac:dyDescent="0.25">
      <c r="A318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98"/>
        <v>100</v>
      </c>
      <c r="P3187">
        <f t="shared" si="99"/>
        <v>41.67</v>
      </c>
    </row>
    <row r="3188" spans="1:16" ht="60" x14ac:dyDescent="0.25">
      <c r="A3188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98"/>
        <v>102</v>
      </c>
      <c r="P3188">
        <f t="shared" si="99"/>
        <v>46.71</v>
      </c>
    </row>
    <row r="3189" spans="1:16" ht="60" x14ac:dyDescent="0.25">
      <c r="A3189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98"/>
        <v>116</v>
      </c>
      <c r="P3189">
        <f t="shared" si="99"/>
        <v>71.489999999999995</v>
      </c>
    </row>
    <row r="3190" spans="1:16" ht="60" x14ac:dyDescent="0.25">
      <c r="A3190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98"/>
        <v>65</v>
      </c>
      <c r="P3190">
        <f t="shared" si="99"/>
        <v>14.44</v>
      </c>
    </row>
    <row r="3191" spans="1:16" ht="60" x14ac:dyDescent="0.25">
      <c r="A3191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98"/>
        <v>12</v>
      </c>
      <c r="P3191">
        <f t="shared" si="99"/>
        <v>356.84</v>
      </c>
    </row>
    <row r="3192" spans="1:16" ht="45" x14ac:dyDescent="0.25">
      <c r="A3192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98"/>
        <v>0</v>
      </c>
      <c r="P3192">
        <f t="shared" si="99"/>
        <v>0</v>
      </c>
    </row>
    <row r="3193" spans="1:16" ht="45" x14ac:dyDescent="0.25">
      <c r="A3193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98"/>
        <v>4</v>
      </c>
      <c r="P3193">
        <f t="shared" si="99"/>
        <v>37.75</v>
      </c>
    </row>
    <row r="3194" spans="1:16" ht="60" x14ac:dyDescent="0.25">
      <c r="A3194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98"/>
        <v>1</v>
      </c>
      <c r="P3194">
        <f t="shared" si="99"/>
        <v>12.75</v>
      </c>
    </row>
    <row r="3195" spans="1:16" ht="45" x14ac:dyDescent="0.25">
      <c r="A3195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98"/>
        <v>12</v>
      </c>
      <c r="P3195">
        <f t="shared" si="99"/>
        <v>24.46</v>
      </c>
    </row>
    <row r="3196" spans="1:16" ht="60" x14ac:dyDescent="0.25">
      <c r="A3196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98"/>
        <v>0</v>
      </c>
      <c r="P3196">
        <f t="shared" si="99"/>
        <v>0</v>
      </c>
    </row>
    <row r="3197" spans="1:16" ht="60" x14ac:dyDescent="0.25">
      <c r="A319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98"/>
        <v>59</v>
      </c>
      <c r="P3197">
        <f t="shared" si="99"/>
        <v>53.08</v>
      </c>
    </row>
    <row r="3198" spans="1:16" ht="45" x14ac:dyDescent="0.25">
      <c r="A3198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98"/>
        <v>0</v>
      </c>
      <c r="P3198">
        <f t="shared" si="99"/>
        <v>300</v>
      </c>
    </row>
    <row r="3199" spans="1:16" ht="45" x14ac:dyDescent="0.25">
      <c r="A3199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98"/>
        <v>11</v>
      </c>
      <c r="P3199">
        <f t="shared" si="99"/>
        <v>286.25</v>
      </c>
    </row>
    <row r="3200" spans="1:16" ht="60" x14ac:dyDescent="0.25">
      <c r="A3200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98"/>
        <v>0</v>
      </c>
      <c r="P3200">
        <f t="shared" si="99"/>
        <v>36.67</v>
      </c>
    </row>
    <row r="3201" spans="1:16" ht="45" x14ac:dyDescent="0.25">
      <c r="A3201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98"/>
        <v>52</v>
      </c>
      <c r="P3201">
        <f t="shared" si="99"/>
        <v>49.21</v>
      </c>
    </row>
    <row r="3202" spans="1:16" ht="60" x14ac:dyDescent="0.25">
      <c r="A3202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00">ROUND(E3202/D3202*100,0)</f>
        <v>0</v>
      </c>
      <c r="P3202">
        <f t="shared" si="99"/>
        <v>1</v>
      </c>
    </row>
    <row r="3203" spans="1:16" ht="60" x14ac:dyDescent="0.25">
      <c r="A3203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100"/>
        <v>1</v>
      </c>
      <c r="P3203">
        <f t="shared" ref="P3203:P3266" si="101">IFERROR(ROUND(E3203/L3203,2), 0)</f>
        <v>12.5</v>
      </c>
    </row>
    <row r="3204" spans="1:16" ht="45" x14ac:dyDescent="0.25">
      <c r="A3204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00"/>
        <v>55</v>
      </c>
      <c r="P3204">
        <f t="shared" si="101"/>
        <v>109.04</v>
      </c>
    </row>
    <row r="3205" spans="1:16" ht="45" x14ac:dyDescent="0.25">
      <c r="A3205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00"/>
        <v>25</v>
      </c>
      <c r="P3205">
        <f t="shared" si="101"/>
        <v>41.67</v>
      </c>
    </row>
    <row r="3206" spans="1:16" ht="60" x14ac:dyDescent="0.25">
      <c r="A3206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00"/>
        <v>0</v>
      </c>
      <c r="P3206">
        <f t="shared" si="101"/>
        <v>0</v>
      </c>
    </row>
    <row r="3207" spans="1:16" ht="60" x14ac:dyDescent="0.25">
      <c r="A320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00"/>
        <v>3</v>
      </c>
      <c r="P3207">
        <f t="shared" si="101"/>
        <v>22.75</v>
      </c>
    </row>
    <row r="3208" spans="1:16" ht="60" x14ac:dyDescent="0.25">
      <c r="A3208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00"/>
        <v>0</v>
      </c>
      <c r="P3208">
        <f t="shared" si="101"/>
        <v>0</v>
      </c>
    </row>
    <row r="3209" spans="1:16" ht="60" x14ac:dyDescent="0.25">
      <c r="A3209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00"/>
        <v>46</v>
      </c>
      <c r="P3209">
        <f t="shared" si="101"/>
        <v>70.83</v>
      </c>
    </row>
    <row r="3210" spans="1:16" ht="45" x14ac:dyDescent="0.25">
      <c r="A3210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00"/>
        <v>104</v>
      </c>
      <c r="P3210">
        <f t="shared" si="101"/>
        <v>63.11</v>
      </c>
    </row>
    <row r="3211" spans="1:16" ht="45" x14ac:dyDescent="0.25">
      <c r="A3211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00"/>
        <v>119</v>
      </c>
      <c r="P3211">
        <f t="shared" si="101"/>
        <v>50.16</v>
      </c>
    </row>
    <row r="3212" spans="1:16" ht="60" x14ac:dyDescent="0.25">
      <c r="A3212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00"/>
        <v>126</v>
      </c>
      <c r="P3212">
        <f t="shared" si="101"/>
        <v>62.88</v>
      </c>
    </row>
    <row r="3213" spans="1:16" ht="60" x14ac:dyDescent="0.25">
      <c r="A3213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00"/>
        <v>120</v>
      </c>
      <c r="P3213">
        <f t="shared" si="101"/>
        <v>85.53</v>
      </c>
    </row>
    <row r="3214" spans="1:16" ht="30" x14ac:dyDescent="0.25">
      <c r="A3214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00"/>
        <v>126</v>
      </c>
      <c r="P3214">
        <f t="shared" si="101"/>
        <v>53.72</v>
      </c>
    </row>
    <row r="3215" spans="1:16" ht="60" x14ac:dyDescent="0.25">
      <c r="A3215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00"/>
        <v>100</v>
      </c>
      <c r="P3215">
        <f t="shared" si="101"/>
        <v>127.81</v>
      </c>
    </row>
    <row r="3216" spans="1:16" ht="60" x14ac:dyDescent="0.25">
      <c r="A3216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00"/>
        <v>102</v>
      </c>
      <c r="P3216">
        <f t="shared" si="101"/>
        <v>106.57</v>
      </c>
    </row>
    <row r="3217" spans="1:16" ht="60" x14ac:dyDescent="0.25">
      <c r="A321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00"/>
        <v>100</v>
      </c>
      <c r="P3217">
        <f t="shared" si="101"/>
        <v>262.11</v>
      </c>
    </row>
    <row r="3218" spans="1:16" ht="60" x14ac:dyDescent="0.25">
      <c r="A3218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00"/>
        <v>100</v>
      </c>
      <c r="P3218">
        <f t="shared" si="101"/>
        <v>57.17</v>
      </c>
    </row>
    <row r="3219" spans="1:16" ht="45" x14ac:dyDescent="0.25">
      <c r="A3219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00"/>
        <v>116</v>
      </c>
      <c r="P3219">
        <f t="shared" si="101"/>
        <v>50.2</v>
      </c>
    </row>
    <row r="3220" spans="1:16" ht="60" x14ac:dyDescent="0.25">
      <c r="A3220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00"/>
        <v>102</v>
      </c>
      <c r="P3220">
        <f t="shared" si="101"/>
        <v>66.59</v>
      </c>
    </row>
    <row r="3221" spans="1:16" ht="45" x14ac:dyDescent="0.25">
      <c r="A3221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00"/>
        <v>100</v>
      </c>
      <c r="P3221">
        <f t="shared" si="101"/>
        <v>168.25</v>
      </c>
    </row>
    <row r="3222" spans="1:16" ht="30" x14ac:dyDescent="0.25">
      <c r="A3222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00"/>
        <v>101</v>
      </c>
      <c r="P3222">
        <f t="shared" si="101"/>
        <v>256.37</v>
      </c>
    </row>
    <row r="3223" spans="1:16" ht="60" x14ac:dyDescent="0.25">
      <c r="A3223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00"/>
        <v>103</v>
      </c>
      <c r="P3223">
        <f t="shared" si="101"/>
        <v>36.61</v>
      </c>
    </row>
    <row r="3224" spans="1:16" ht="45" x14ac:dyDescent="0.25">
      <c r="A3224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00"/>
        <v>125</v>
      </c>
      <c r="P3224">
        <f t="shared" si="101"/>
        <v>37.14</v>
      </c>
    </row>
    <row r="3225" spans="1:16" ht="30" x14ac:dyDescent="0.25">
      <c r="A3225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00"/>
        <v>110</v>
      </c>
      <c r="P3225">
        <f t="shared" si="101"/>
        <v>45.88</v>
      </c>
    </row>
    <row r="3226" spans="1:16" ht="60" x14ac:dyDescent="0.25">
      <c r="A3226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00"/>
        <v>102</v>
      </c>
      <c r="P3226">
        <f t="shared" si="101"/>
        <v>141.71</v>
      </c>
    </row>
    <row r="3227" spans="1:16" ht="45" x14ac:dyDescent="0.25">
      <c r="A322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00"/>
        <v>102</v>
      </c>
      <c r="P3227">
        <f t="shared" si="101"/>
        <v>52.49</v>
      </c>
    </row>
    <row r="3228" spans="1:16" ht="45" x14ac:dyDescent="0.25">
      <c r="A3228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00"/>
        <v>104</v>
      </c>
      <c r="P3228">
        <f t="shared" si="101"/>
        <v>59.52</v>
      </c>
    </row>
    <row r="3229" spans="1:16" ht="60" x14ac:dyDescent="0.25">
      <c r="A3229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00"/>
        <v>125</v>
      </c>
      <c r="P3229">
        <f t="shared" si="101"/>
        <v>50</v>
      </c>
    </row>
    <row r="3230" spans="1:16" ht="30" x14ac:dyDescent="0.25">
      <c r="A3230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00"/>
        <v>102</v>
      </c>
      <c r="P3230">
        <f t="shared" si="101"/>
        <v>193.62</v>
      </c>
    </row>
    <row r="3231" spans="1:16" ht="45" x14ac:dyDescent="0.25">
      <c r="A3231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00"/>
        <v>108</v>
      </c>
      <c r="P3231">
        <f t="shared" si="101"/>
        <v>106.8</v>
      </c>
    </row>
    <row r="3232" spans="1:16" ht="60" x14ac:dyDescent="0.25">
      <c r="A3232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00"/>
        <v>110</v>
      </c>
      <c r="P3232">
        <f t="shared" si="101"/>
        <v>77.22</v>
      </c>
    </row>
    <row r="3233" spans="1:16" ht="45" x14ac:dyDescent="0.25">
      <c r="A3233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00"/>
        <v>161</v>
      </c>
      <c r="P3233">
        <f t="shared" si="101"/>
        <v>57.5</v>
      </c>
    </row>
    <row r="3234" spans="1:16" ht="45" x14ac:dyDescent="0.25">
      <c r="A3234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00"/>
        <v>131</v>
      </c>
      <c r="P3234">
        <f t="shared" si="101"/>
        <v>50.46</v>
      </c>
    </row>
    <row r="3235" spans="1:16" ht="45" x14ac:dyDescent="0.25">
      <c r="A3235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00"/>
        <v>119</v>
      </c>
      <c r="P3235">
        <f t="shared" si="101"/>
        <v>97.38</v>
      </c>
    </row>
    <row r="3236" spans="1:16" ht="60" x14ac:dyDescent="0.25">
      <c r="A3236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00"/>
        <v>100</v>
      </c>
      <c r="P3236">
        <f t="shared" si="101"/>
        <v>34.92</v>
      </c>
    </row>
    <row r="3237" spans="1:16" ht="60" x14ac:dyDescent="0.25">
      <c r="A323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00"/>
        <v>103</v>
      </c>
      <c r="P3237">
        <f t="shared" si="101"/>
        <v>85.53</v>
      </c>
    </row>
    <row r="3238" spans="1:16" ht="60" x14ac:dyDescent="0.25">
      <c r="A3238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00"/>
        <v>101</v>
      </c>
      <c r="P3238">
        <f t="shared" si="101"/>
        <v>182.91</v>
      </c>
    </row>
    <row r="3239" spans="1:16" ht="30" x14ac:dyDescent="0.25">
      <c r="A3239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00"/>
        <v>101</v>
      </c>
      <c r="P3239">
        <f t="shared" si="101"/>
        <v>131.13999999999999</v>
      </c>
    </row>
    <row r="3240" spans="1:16" ht="60" x14ac:dyDescent="0.25">
      <c r="A3240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00"/>
        <v>112</v>
      </c>
      <c r="P3240">
        <f t="shared" si="101"/>
        <v>39.81</v>
      </c>
    </row>
    <row r="3241" spans="1:16" ht="60" x14ac:dyDescent="0.25">
      <c r="A3241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00"/>
        <v>106</v>
      </c>
      <c r="P3241">
        <f t="shared" si="101"/>
        <v>59.7</v>
      </c>
    </row>
    <row r="3242" spans="1:16" ht="60" x14ac:dyDescent="0.25">
      <c r="A3242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00"/>
        <v>101</v>
      </c>
      <c r="P3242">
        <f t="shared" si="101"/>
        <v>88.74</v>
      </c>
    </row>
    <row r="3243" spans="1:16" ht="60" x14ac:dyDescent="0.25">
      <c r="A3243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00"/>
        <v>115</v>
      </c>
      <c r="P3243">
        <f t="shared" si="101"/>
        <v>58.69</v>
      </c>
    </row>
    <row r="3244" spans="1:16" ht="45" x14ac:dyDescent="0.25">
      <c r="A3244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00"/>
        <v>127</v>
      </c>
      <c r="P3244">
        <f t="shared" si="101"/>
        <v>69.569999999999993</v>
      </c>
    </row>
    <row r="3245" spans="1:16" ht="45" x14ac:dyDescent="0.25">
      <c r="A3245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00"/>
        <v>103</v>
      </c>
      <c r="P3245">
        <f t="shared" si="101"/>
        <v>115.87</v>
      </c>
    </row>
    <row r="3246" spans="1:16" ht="45" x14ac:dyDescent="0.25">
      <c r="A3246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00"/>
        <v>103</v>
      </c>
      <c r="P3246">
        <f t="shared" si="101"/>
        <v>23.87</v>
      </c>
    </row>
    <row r="3247" spans="1:16" ht="45" x14ac:dyDescent="0.25">
      <c r="A324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00"/>
        <v>104</v>
      </c>
      <c r="P3247">
        <f t="shared" si="101"/>
        <v>81.13</v>
      </c>
    </row>
    <row r="3248" spans="1:16" ht="45" x14ac:dyDescent="0.25">
      <c r="A3248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00"/>
        <v>111</v>
      </c>
      <c r="P3248">
        <f t="shared" si="101"/>
        <v>57.63</v>
      </c>
    </row>
    <row r="3249" spans="1:16" ht="60" x14ac:dyDescent="0.25">
      <c r="A3249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00"/>
        <v>106</v>
      </c>
      <c r="P3249">
        <f t="shared" si="101"/>
        <v>46.43</v>
      </c>
    </row>
    <row r="3250" spans="1:16" ht="30" x14ac:dyDescent="0.25">
      <c r="A3250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00"/>
        <v>101</v>
      </c>
      <c r="P3250">
        <f t="shared" si="101"/>
        <v>60.48</v>
      </c>
    </row>
    <row r="3251" spans="1:16" ht="60" x14ac:dyDescent="0.25">
      <c r="A3251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00"/>
        <v>105</v>
      </c>
      <c r="P3251">
        <f t="shared" si="101"/>
        <v>65.58</v>
      </c>
    </row>
    <row r="3252" spans="1:16" ht="60" x14ac:dyDescent="0.25">
      <c r="A3252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00"/>
        <v>102</v>
      </c>
      <c r="P3252">
        <f t="shared" si="101"/>
        <v>119.19</v>
      </c>
    </row>
    <row r="3253" spans="1:16" ht="60" x14ac:dyDescent="0.25">
      <c r="A3253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00"/>
        <v>111</v>
      </c>
      <c r="P3253">
        <f t="shared" si="101"/>
        <v>83.05</v>
      </c>
    </row>
    <row r="3254" spans="1:16" ht="45" x14ac:dyDescent="0.25">
      <c r="A3254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00"/>
        <v>128</v>
      </c>
      <c r="P3254">
        <f t="shared" si="101"/>
        <v>57.52</v>
      </c>
    </row>
    <row r="3255" spans="1:16" ht="45" x14ac:dyDescent="0.25">
      <c r="A3255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00"/>
        <v>102</v>
      </c>
      <c r="P3255">
        <f t="shared" si="101"/>
        <v>177.09</v>
      </c>
    </row>
    <row r="3256" spans="1:16" ht="60" x14ac:dyDescent="0.25">
      <c r="A3256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00"/>
        <v>101</v>
      </c>
      <c r="P3256">
        <f t="shared" si="101"/>
        <v>70.77</v>
      </c>
    </row>
    <row r="3257" spans="1:16" ht="60" x14ac:dyDescent="0.25">
      <c r="A325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00"/>
        <v>175</v>
      </c>
      <c r="P3257">
        <f t="shared" si="101"/>
        <v>29.17</v>
      </c>
    </row>
    <row r="3258" spans="1:16" ht="45" x14ac:dyDescent="0.25">
      <c r="A3258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00"/>
        <v>128</v>
      </c>
      <c r="P3258">
        <f t="shared" si="101"/>
        <v>72.760000000000005</v>
      </c>
    </row>
    <row r="3259" spans="1:16" ht="60" x14ac:dyDescent="0.25">
      <c r="A3259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00"/>
        <v>106</v>
      </c>
      <c r="P3259">
        <f t="shared" si="101"/>
        <v>51.85</v>
      </c>
    </row>
    <row r="3260" spans="1:16" ht="45" x14ac:dyDescent="0.25">
      <c r="A3260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00"/>
        <v>105</v>
      </c>
      <c r="P3260">
        <f t="shared" si="101"/>
        <v>98.2</v>
      </c>
    </row>
    <row r="3261" spans="1:16" ht="60" x14ac:dyDescent="0.25">
      <c r="A3261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00"/>
        <v>106</v>
      </c>
      <c r="P3261">
        <f t="shared" si="101"/>
        <v>251.74</v>
      </c>
    </row>
    <row r="3262" spans="1:16" ht="45" x14ac:dyDescent="0.25">
      <c r="A3262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00"/>
        <v>109</v>
      </c>
      <c r="P3262">
        <f t="shared" si="101"/>
        <v>74.819999999999993</v>
      </c>
    </row>
    <row r="3263" spans="1:16" ht="45" x14ac:dyDescent="0.25">
      <c r="A3263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00"/>
        <v>100</v>
      </c>
      <c r="P3263">
        <f t="shared" si="101"/>
        <v>67.650000000000006</v>
      </c>
    </row>
    <row r="3264" spans="1:16" ht="30" x14ac:dyDescent="0.25">
      <c r="A3264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00"/>
        <v>103</v>
      </c>
      <c r="P3264">
        <f t="shared" si="101"/>
        <v>93.81</v>
      </c>
    </row>
    <row r="3265" spans="1:16" ht="45" x14ac:dyDescent="0.25">
      <c r="A3265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00"/>
        <v>112</v>
      </c>
      <c r="P3265">
        <f t="shared" si="101"/>
        <v>41.24</v>
      </c>
    </row>
    <row r="3266" spans="1:16" ht="45" x14ac:dyDescent="0.25">
      <c r="A3266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102">ROUND(E3266/D3266*100,0)</f>
        <v>103</v>
      </c>
      <c r="P3266">
        <f t="shared" si="101"/>
        <v>52.55</v>
      </c>
    </row>
    <row r="3267" spans="1:16" ht="45" x14ac:dyDescent="0.25">
      <c r="A326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102"/>
        <v>164</v>
      </c>
      <c r="P3267">
        <f t="shared" ref="P3267:P3330" si="103">IFERROR(ROUND(E3267/L3267,2), 0)</f>
        <v>70.290000000000006</v>
      </c>
    </row>
    <row r="3268" spans="1:16" ht="45" x14ac:dyDescent="0.25">
      <c r="A3268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02"/>
        <v>131</v>
      </c>
      <c r="P3268">
        <f t="shared" si="103"/>
        <v>48.33</v>
      </c>
    </row>
    <row r="3269" spans="1:16" ht="60" x14ac:dyDescent="0.25">
      <c r="A3269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02"/>
        <v>102</v>
      </c>
      <c r="P3269">
        <f t="shared" si="103"/>
        <v>53.18</v>
      </c>
    </row>
    <row r="3270" spans="1:16" ht="45" x14ac:dyDescent="0.25">
      <c r="A3270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02"/>
        <v>128</v>
      </c>
      <c r="P3270">
        <f t="shared" si="103"/>
        <v>60.95</v>
      </c>
    </row>
    <row r="3271" spans="1:16" ht="45" x14ac:dyDescent="0.25">
      <c r="A3271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02"/>
        <v>102</v>
      </c>
      <c r="P3271">
        <f t="shared" si="103"/>
        <v>116</v>
      </c>
    </row>
    <row r="3272" spans="1:16" ht="60" x14ac:dyDescent="0.25">
      <c r="A3272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02"/>
        <v>102</v>
      </c>
      <c r="P3272">
        <f t="shared" si="103"/>
        <v>61</v>
      </c>
    </row>
    <row r="3273" spans="1:16" ht="30" x14ac:dyDescent="0.25">
      <c r="A3273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02"/>
        <v>130</v>
      </c>
      <c r="P3273">
        <f t="shared" si="103"/>
        <v>38.24</v>
      </c>
    </row>
    <row r="3274" spans="1:16" ht="45" x14ac:dyDescent="0.25">
      <c r="A3274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02"/>
        <v>154</v>
      </c>
      <c r="P3274">
        <f t="shared" si="103"/>
        <v>106.5</v>
      </c>
    </row>
    <row r="3275" spans="1:16" ht="60" x14ac:dyDescent="0.25">
      <c r="A3275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02"/>
        <v>107</v>
      </c>
      <c r="P3275">
        <f t="shared" si="103"/>
        <v>204.57</v>
      </c>
    </row>
    <row r="3276" spans="1:16" ht="45" x14ac:dyDescent="0.25">
      <c r="A3276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02"/>
        <v>101</v>
      </c>
      <c r="P3276">
        <f t="shared" si="103"/>
        <v>54.91</v>
      </c>
    </row>
    <row r="3277" spans="1:16" ht="60" x14ac:dyDescent="0.25">
      <c r="A327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02"/>
        <v>100</v>
      </c>
      <c r="P3277">
        <f t="shared" si="103"/>
        <v>150.41999999999999</v>
      </c>
    </row>
    <row r="3278" spans="1:16" ht="60" x14ac:dyDescent="0.25">
      <c r="A3278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02"/>
        <v>117</v>
      </c>
      <c r="P3278">
        <f t="shared" si="103"/>
        <v>52.58</v>
      </c>
    </row>
    <row r="3279" spans="1:16" ht="60" x14ac:dyDescent="0.25">
      <c r="A3279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02"/>
        <v>109</v>
      </c>
      <c r="P3279">
        <f t="shared" si="103"/>
        <v>54.3</v>
      </c>
    </row>
    <row r="3280" spans="1:16" ht="60" x14ac:dyDescent="0.25">
      <c r="A3280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02"/>
        <v>103</v>
      </c>
      <c r="P3280">
        <f t="shared" si="103"/>
        <v>76.03</v>
      </c>
    </row>
    <row r="3281" spans="1:16" ht="60" x14ac:dyDescent="0.25">
      <c r="A3281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02"/>
        <v>114</v>
      </c>
      <c r="P3281">
        <f t="shared" si="103"/>
        <v>105.21</v>
      </c>
    </row>
    <row r="3282" spans="1:16" ht="60" x14ac:dyDescent="0.25">
      <c r="A3282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02"/>
        <v>103</v>
      </c>
      <c r="P3282">
        <f t="shared" si="103"/>
        <v>68.67</v>
      </c>
    </row>
    <row r="3283" spans="1:16" ht="45" x14ac:dyDescent="0.25">
      <c r="A3283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02"/>
        <v>122</v>
      </c>
      <c r="P3283">
        <f t="shared" si="103"/>
        <v>129.36000000000001</v>
      </c>
    </row>
    <row r="3284" spans="1:16" ht="60" x14ac:dyDescent="0.25">
      <c r="A3284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02"/>
        <v>103</v>
      </c>
      <c r="P3284">
        <f t="shared" si="103"/>
        <v>134.26</v>
      </c>
    </row>
    <row r="3285" spans="1:16" ht="60" x14ac:dyDescent="0.25">
      <c r="A3285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02"/>
        <v>105</v>
      </c>
      <c r="P3285">
        <f t="shared" si="103"/>
        <v>17.829999999999998</v>
      </c>
    </row>
    <row r="3286" spans="1:16" ht="45" x14ac:dyDescent="0.25">
      <c r="A3286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02"/>
        <v>102</v>
      </c>
      <c r="P3286">
        <f t="shared" si="103"/>
        <v>203.2</v>
      </c>
    </row>
    <row r="3287" spans="1:16" x14ac:dyDescent="0.25">
      <c r="A328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02"/>
        <v>112</v>
      </c>
      <c r="P3287">
        <f t="shared" si="103"/>
        <v>69.19</v>
      </c>
    </row>
    <row r="3288" spans="1:16" ht="60" x14ac:dyDescent="0.25">
      <c r="A3288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02"/>
        <v>102</v>
      </c>
      <c r="P3288">
        <f t="shared" si="103"/>
        <v>125.12</v>
      </c>
    </row>
    <row r="3289" spans="1:16" ht="30" x14ac:dyDescent="0.25">
      <c r="A3289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02"/>
        <v>100</v>
      </c>
      <c r="P3289">
        <f t="shared" si="103"/>
        <v>73.53</v>
      </c>
    </row>
    <row r="3290" spans="1:16" ht="60" x14ac:dyDescent="0.25">
      <c r="A3290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02"/>
        <v>100</v>
      </c>
      <c r="P3290">
        <f t="shared" si="103"/>
        <v>48.44</v>
      </c>
    </row>
    <row r="3291" spans="1:16" ht="60" x14ac:dyDescent="0.25">
      <c r="A3291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02"/>
        <v>133</v>
      </c>
      <c r="P3291">
        <f t="shared" si="103"/>
        <v>26.61</v>
      </c>
    </row>
    <row r="3292" spans="1:16" ht="75" x14ac:dyDescent="0.25">
      <c r="A3292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02"/>
        <v>121</v>
      </c>
      <c r="P3292">
        <f t="shared" si="103"/>
        <v>33.67</v>
      </c>
    </row>
    <row r="3293" spans="1:16" ht="60" x14ac:dyDescent="0.25">
      <c r="A3293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02"/>
        <v>114</v>
      </c>
      <c r="P3293">
        <f t="shared" si="103"/>
        <v>40.71</v>
      </c>
    </row>
    <row r="3294" spans="1:16" ht="45" x14ac:dyDescent="0.25">
      <c r="A3294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02"/>
        <v>286</v>
      </c>
      <c r="P3294">
        <f t="shared" si="103"/>
        <v>19.27</v>
      </c>
    </row>
    <row r="3295" spans="1:16" ht="60" x14ac:dyDescent="0.25">
      <c r="A3295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02"/>
        <v>170</v>
      </c>
      <c r="P3295">
        <f t="shared" si="103"/>
        <v>84.29</v>
      </c>
    </row>
    <row r="3296" spans="1:16" ht="60" x14ac:dyDescent="0.25">
      <c r="A3296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02"/>
        <v>118</v>
      </c>
      <c r="P3296">
        <f t="shared" si="103"/>
        <v>29.58</v>
      </c>
    </row>
    <row r="3297" spans="1:16" ht="60" x14ac:dyDescent="0.25">
      <c r="A329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02"/>
        <v>103</v>
      </c>
      <c r="P3297">
        <f t="shared" si="103"/>
        <v>26.67</v>
      </c>
    </row>
    <row r="3298" spans="1:16" ht="60" x14ac:dyDescent="0.25">
      <c r="A3298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02"/>
        <v>144</v>
      </c>
      <c r="P3298">
        <f t="shared" si="103"/>
        <v>45.98</v>
      </c>
    </row>
    <row r="3299" spans="1:16" ht="45" x14ac:dyDescent="0.25">
      <c r="A3299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02"/>
        <v>100</v>
      </c>
      <c r="P3299">
        <f t="shared" si="103"/>
        <v>125.09</v>
      </c>
    </row>
    <row r="3300" spans="1:16" ht="60" x14ac:dyDescent="0.25">
      <c r="A3300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02"/>
        <v>102</v>
      </c>
      <c r="P3300">
        <f t="shared" si="103"/>
        <v>141.29</v>
      </c>
    </row>
    <row r="3301" spans="1:16" ht="60" x14ac:dyDescent="0.25">
      <c r="A3301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02"/>
        <v>116</v>
      </c>
      <c r="P3301">
        <f t="shared" si="103"/>
        <v>55.33</v>
      </c>
    </row>
    <row r="3302" spans="1:16" ht="45" x14ac:dyDescent="0.25">
      <c r="A3302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02"/>
        <v>136</v>
      </c>
      <c r="P3302">
        <f t="shared" si="103"/>
        <v>46.42</v>
      </c>
    </row>
    <row r="3303" spans="1:16" ht="60" x14ac:dyDescent="0.25">
      <c r="A3303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02"/>
        <v>133</v>
      </c>
      <c r="P3303">
        <f t="shared" si="103"/>
        <v>57.2</v>
      </c>
    </row>
    <row r="3304" spans="1:16" x14ac:dyDescent="0.25">
      <c r="A3304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02"/>
        <v>103</v>
      </c>
      <c r="P3304">
        <f t="shared" si="103"/>
        <v>173.7</v>
      </c>
    </row>
    <row r="3305" spans="1:16" ht="60" x14ac:dyDescent="0.25">
      <c r="A3305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02"/>
        <v>116</v>
      </c>
      <c r="P3305">
        <f t="shared" si="103"/>
        <v>59.6</v>
      </c>
    </row>
    <row r="3306" spans="1:16" ht="45" x14ac:dyDescent="0.25">
      <c r="A3306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02"/>
        <v>105</v>
      </c>
      <c r="P3306">
        <f t="shared" si="103"/>
        <v>89.59</v>
      </c>
    </row>
    <row r="3307" spans="1:16" ht="60" x14ac:dyDescent="0.25">
      <c r="A330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02"/>
        <v>102</v>
      </c>
      <c r="P3307">
        <f t="shared" si="103"/>
        <v>204.05</v>
      </c>
    </row>
    <row r="3308" spans="1:16" ht="60" x14ac:dyDescent="0.25">
      <c r="A3308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02"/>
        <v>175</v>
      </c>
      <c r="P3308">
        <f t="shared" si="103"/>
        <v>48.7</v>
      </c>
    </row>
    <row r="3309" spans="1:16" ht="60" x14ac:dyDescent="0.25">
      <c r="A3309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02"/>
        <v>107</v>
      </c>
      <c r="P3309">
        <f t="shared" si="103"/>
        <v>53.34</v>
      </c>
    </row>
    <row r="3310" spans="1:16" ht="45" x14ac:dyDescent="0.25">
      <c r="A3310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02"/>
        <v>122</v>
      </c>
      <c r="P3310">
        <f t="shared" si="103"/>
        <v>75.09</v>
      </c>
    </row>
    <row r="3311" spans="1:16" ht="30" x14ac:dyDescent="0.25">
      <c r="A3311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02"/>
        <v>159</v>
      </c>
      <c r="P3311">
        <f t="shared" si="103"/>
        <v>18</v>
      </c>
    </row>
    <row r="3312" spans="1:16" ht="45" x14ac:dyDescent="0.25">
      <c r="A3312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02"/>
        <v>100</v>
      </c>
      <c r="P3312">
        <f t="shared" si="103"/>
        <v>209.84</v>
      </c>
    </row>
    <row r="3313" spans="1:16" ht="45" x14ac:dyDescent="0.25">
      <c r="A3313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02"/>
        <v>110</v>
      </c>
      <c r="P3313">
        <f t="shared" si="103"/>
        <v>61.02</v>
      </c>
    </row>
    <row r="3314" spans="1:16" ht="60" x14ac:dyDescent="0.25">
      <c r="A3314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02"/>
        <v>100</v>
      </c>
      <c r="P3314">
        <f t="shared" si="103"/>
        <v>61</v>
      </c>
    </row>
    <row r="3315" spans="1:16" ht="45" x14ac:dyDescent="0.25">
      <c r="A3315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02"/>
        <v>116</v>
      </c>
      <c r="P3315">
        <f t="shared" si="103"/>
        <v>80.03</v>
      </c>
    </row>
    <row r="3316" spans="1:16" ht="60" x14ac:dyDescent="0.25">
      <c r="A3316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02"/>
        <v>211</v>
      </c>
      <c r="P3316">
        <f t="shared" si="103"/>
        <v>29.07</v>
      </c>
    </row>
    <row r="3317" spans="1:16" ht="45" x14ac:dyDescent="0.25">
      <c r="A331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02"/>
        <v>110</v>
      </c>
      <c r="P3317">
        <f t="shared" si="103"/>
        <v>49.44</v>
      </c>
    </row>
    <row r="3318" spans="1:16" ht="75" x14ac:dyDescent="0.25">
      <c r="A3318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02"/>
        <v>100</v>
      </c>
      <c r="P3318">
        <f t="shared" si="103"/>
        <v>93.98</v>
      </c>
    </row>
    <row r="3319" spans="1:16" ht="45" x14ac:dyDescent="0.25">
      <c r="A3319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02"/>
        <v>106</v>
      </c>
      <c r="P3319">
        <f t="shared" si="103"/>
        <v>61.94</v>
      </c>
    </row>
    <row r="3320" spans="1:16" ht="30" x14ac:dyDescent="0.25">
      <c r="A3320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02"/>
        <v>126</v>
      </c>
      <c r="P3320">
        <f t="shared" si="103"/>
        <v>78.5</v>
      </c>
    </row>
    <row r="3321" spans="1:16" ht="60" x14ac:dyDescent="0.25">
      <c r="A3321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02"/>
        <v>108</v>
      </c>
      <c r="P3321">
        <f t="shared" si="103"/>
        <v>33.75</v>
      </c>
    </row>
    <row r="3322" spans="1:16" ht="45" x14ac:dyDescent="0.25">
      <c r="A3322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02"/>
        <v>101</v>
      </c>
      <c r="P3322">
        <f t="shared" si="103"/>
        <v>66.45</v>
      </c>
    </row>
    <row r="3323" spans="1:16" ht="60" x14ac:dyDescent="0.25">
      <c r="A3323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02"/>
        <v>107</v>
      </c>
      <c r="P3323">
        <f t="shared" si="103"/>
        <v>35.799999999999997</v>
      </c>
    </row>
    <row r="3324" spans="1:16" ht="60" x14ac:dyDescent="0.25">
      <c r="A3324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02"/>
        <v>102</v>
      </c>
      <c r="P3324">
        <f t="shared" si="103"/>
        <v>145.65</v>
      </c>
    </row>
    <row r="3325" spans="1:16" ht="60" x14ac:dyDescent="0.25">
      <c r="A3325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02"/>
        <v>126</v>
      </c>
      <c r="P3325">
        <f t="shared" si="103"/>
        <v>25.69</v>
      </c>
    </row>
    <row r="3326" spans="1:16" ht="45" x14ac:dyDescent="0.25">
      <c r="A3326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02"/>
        <v>102</v>
      </c>
      <c r="P3326">
        <f t="shared" si="103"/>
        <v>152.5</v>
      </c>
    </row>
    <row r="3327" spans="1:16" ht="60" x14ac:dyDescent="0.25">
      <c r="A332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02"/>
        <v>113</v>
      </c>
      <c r="P3327">
        <f t="shared" si="103"/>
        <v>30</v>
      </c>
    </row>
    <row r="3328" spans="1:16" ht="60" x14ac:dyDescent="0.25">
      <c r="A3328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02"/>
        <v>101</v>
      </c>
      <c r="P3328">
        <f t="shared" si="103"/>
        <v>142.28</v>
      </c>
    </row>
    <row r="3329" spans="1:16" ht="60" x14ac:dyDescent="0.25">
      <c r="A3329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02"/>
        <v>101</v>
      </c>
      <c r="P3329">
        <f t="shared" si="103"/>
        <v>24.55</v>
      </c>
    </row>
    <row r="3330" spans="1:16" ht="45" x14ac:dyDescent="0.25">
      <c r="A3330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104">ROUND(E3330/D3330*100,0)</f>
        <v>146</v>
      </c>
      <c r="P3330">
        <f t="shared" si="103"/>
        <v>292.77999999999997</v>
      </c>
    </row>
    <row r="3331" spans="1:16" ht="45" x14ac:dyDescent="0.25">
      <c r="A3331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104"/>
        <v>117</v>
      </c>
      <c r="P3331">
        <f t="shared" ref="P3331:P3394" si="105">IFERROR(ROUND(E3331/L3331,2), 0)</f>
        <v>44.92</v>
      </c>
    </row>
    <row r="3332" spans="1:16" ht="45" x14ac:dyDescent="0.25">
      <c r="A3332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04"/>
        <v>106</v>
      </c>
      <c r="P3332">
        <f t="shared" si="105"/>
        <v>23.1</v>
      </c>
    </row>
    <row r="3333" spans="1:16" ht="60" x14ac:dyDescent="0.25">
      <c r="A3333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04"/>
        <v>105</v>
      </c>
      <c r="P3333">
        <f t="shared" si="105"/>
        <v>80.400000000000006</v>
      </c>
    </row>
    <row r="3334" spans="1:16" ht="45" x14ac:dyDescent="0.25">
      <c r="A3334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04"/>
        <v>100</v>
      </c>
      <c r="P3334">
        <f t="shared" si="105"/>
        <v>72.290000000000006</v>
      </c>
    </row>
    <row r="3335" spans="1:16" ht="60" x14ac:dyDescent="0.25">
      <c r="A3335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04"/>
        <v>105</v>
      </c>
      <c r="P3335">
        <f t="shared" si="105"/>
        <v>32.97</v>
      </c>
    </row>
    <row r="3336" spans="1:16" ht="45" x14ac:dyDescent="0.25">
      <c r="A3336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04"/>
        <v>139</v>
      </c>
      <c r="P3336">
        <f t="shared" si="105"/>
        <v>116.65</v>
      </c>
    </row>
    <row r="3337" spans="1:16" ht="60" x14ac:dyDescent="0.25">
      <c r="A333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04"/>
        <v>100</v>
      </c>
      <c r="P3337">
        <f t="shared" si="105"/>
        <v>79.62</v>
      </c>
    </row>
    <row r="3338" spans="1:16" ht="45" x14ac:dyDescent="0.25">
      <c r="A3338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04"/>
        <v>100</v>
      </c>
      <c r="P3338">
        <f t="shared" si="105"/>
        <v>27.78</v>
      </c>
    </row>
    <row r="3339" spans="1:16" ht="45" x14ac:dyDescent="0.25">
      <c r="A3339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04"/>
        <v>110</v>
      </c>
      <c r="P3339">
        <f t="shared" si="105"/>
        <v>81.03</v>
      </c>
    </row>
    <row r="3340" spans="1:16" ht="30" x14ac:dyDescent="0.25">
      <c r="A3340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04"/>
        <v>102</v>
      </c>
      <c r="P3340">
        <f t="shared" si="105"/>
        <v>136.85</v>
      </c>
    </row>
    <row r="3341" spans="1:16" ht="45" x14ac:dyDescent="0.25">
      <c r="A3341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04"/>
        <v>104</v>
      </c>
      <c r="P3341">
        <f t="shared" si="105"/>
        <v>177.62</v>
      </c>
    </row>
    <row r="3342" spans="1:16" ht="60" x14ac:dyDescent="0.25">
      <c r="A3342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04"/>
        <v>138</v>
      </c>
      <c r="P3342">
        <f t="shared" si="105"/>
        <v>109.08</v>
      </c>
    </row>
    <row r="3343" spans="1:16" ht="60" x14ac:dyDescent="0.25">
      <c r="A3343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04"/>
        <v>100</v>
      </c>
      <c r="P3343">
        <f t="shared" si="105"/>
        <v>119.64</v>
      </c>
    </row>
    <row r="3344" spans="1:16" ht="45" x14ac:dyDescent="0.25">
      <c r="A3344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04"/>
        <v>102</v>
      </c>
      <c r="P3344">
        <f t="shared" si="105"/>
        <v>78.209999999999994</v>
      </c>
    </row>
    <row r="3345" spans="1:16" ht="45" x14ac:dyDescent="0.25">
      <c r="A3345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04"/>
        <v>171</v>
      </c>
      <c r="P3345">
        <f t="shared" si="105"/>
        <v>52.17</v>
      </c>
    </row>
    <row r="3346" spans="1:16" ht="60" x14ac:dyDescent="0.25">
      <c r="A3346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04"/>
        <v>101</v>
      </c>
      <c r="P3346">
        <f t="shared" si="105"/>
        <v>114.13</v>
      </c>
    </row>
    <row r="3347" spans="1:16" ht="60" x14ac:dyDescent="0.25">
      <c r="A334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04"/>
        <v>130</v>
      </c>
      <c r="P3347">
        <f t="shared" si="105"/>
        <v>50</v>
      </c>
    </row>
    <row r="3348" spans="1:16" ht="60" x14ac:dyDescent="0.25">
      <c r="A3348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04"/>
        <v>110</v>
      </c>
      <c r="P3348">
        <f t="shared" si="105"/>
        <v>91.67</v>
      </c>
    </row>
    <row r="3349" spans="1:16" ht="60" x14ac:dyDescent="0.25">
      <c r="A3349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04"/>
        <v>119</v>
      </c>
      <c r="P3349">
        <f t="shared" si="105"/>
        <v>108.59</v>
      </c>
    </row>
    <row r="3350" spans="1:16" ht="60" x14ac:dyDescent="0.25">
      <c r="A3350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04"/>
        <v>100</v>
      </c>
      <c r="P3350">
        <f t="shared" si="105"/>
        <v>69.819999999999993</v>
      </c>
    </row>
    <row r="3351" spans="1:16" ht="60" x14ac:dyDescent="0.25">
      <c r="A3351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04"/>
        <v>153</v>
      </c>
      <c r="P3351">
        <f t="shared" si="105"/>
        <v>109.57</v>
      </c>
    </row>
    <row r="3352" spans="1:16" ht="60" x14ac:dyDescent="0.25">
      <c r="A3352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04"/>
        <v>104</v>
      </c>
      <c r="P3352">
        <f t="shared" si="105"/>
        <v>71.67</v>
      </c>
    </row>
    <row r="3353" spans="1:16" ht="60" x14ac:dyDescent="0.25">
      <c r="A3353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04"/>
        <v>101</v>
      </c>
      <c r="P3353">
        <f t="shared" si="105"/>
        <v>93.61</v>
      </c>
    </row>
    <row r="3354" spans="1:16" ht="60" x14ac:dyDescent="0.25">
      <c r="A3354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04"/>
        <v>108</v>
      </c>
      <c r="P3354">
        <f t="shared" si="105"/>
        <v>76.8</v>
      </c>
    </row>
    <row r="3355" spans="1:16" ht="60" x14ac:dyDescent="0.25">
      <c r="A3355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04"/>
        <v>315</v>
      </c>
      <c r="P3355">
        <f t="shared" si="105"/>
        <v>35.799999999999997</v>
      </c>
    </row>
    <row r="3356" spans="1:16" ht="45" x14ac:dyDescent="0.25">
      <c r="A3356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04"/>
        <v>102</v>
      </c>
      <c r="P3356">
        <f t="shared" si="105"/>
        <v>55.6</v>
      </c>
    </row>
    <row r="3357" spans="1:16" ht="45" x14ac:dyDescent="0.25">
      <c r="A335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04"/>
        <v>126</v>
      </c>
      <c r="P3357">
        <f t="shared" si="105"/>
        <v>147.33000000000001</v>
      </c>
    </row>
    <row r="3358" spans="1:16" ht="60" x14ac:dyDescent="0.25">
      <c r="A3358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04"/>
        <v>101</v>
      </c>
      <c r="P3358">
        <f t="shared" si="105"/>
        <v>56.33</v>
      </c>
    </row>
    <row r="3359" spans="1:16" ht="60" x14ac:dyDescent="0.25">
      <c r="A3359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04"/>
        <v>101</v>
      </c>
      <c r="P3359">
        <f t="shared" si="105"/>
        <v>96.19</v>
      </c>
    </row>
    <row r="3360" spans="1:16" ht="45" x14ac:dyDescent="0.25">
      <c r="A3360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04"/>
        <v>103</v>
      </c>
      <c r="P3360">
        <f t="shared" si="105"/>
        <v>63.57</v>
      </c>
    </row>
    <row r="3361" spans="1:16" ht="45" x14ac:dyDescent="0.25">
      <c r="A3361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04"/>
        <v>106</v>
      </c>
      <c r="P3361">
        <f t="shared" si="105"/>
        <v>184.78</v>
      </c>
    </row>
    <row r="3362" spans="1:16" ht="30" x14ac:dyDescent="0.25">
      <c r="A3362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04"/>
        <v>101</v>
      </c>
      <c r="P3362">
        <f t="shared" si="105"/>
        <v>126.72</v>
      </c>
    </row>
    <row r="3363" spans="1:16" ht="60" x14ac:dyDescent="0.25">
      <c r="A3363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04"/>
        <v>113</v>
      </c>
      <c r="P3363">
        <f t="shared" si="105"/>
        <v>83.43</v>
      </c>
    </row>
    <row r="3364" spans="1:16" ht="45" x14ac:dyDescent="0.25">
      <c r="A3364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04"/>
        <v>218</v>
      </c>
      <c r="P3364">
        <f t="shared" si="105"/>
        <v>54.5</v>
      </c>
    </row>
    <row r="3365" spans="1:16" ht="60" x14ac:dyDescent="0.25">
      <c r="A3365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04"/>
        <v>101</v>
      </c>
      <c r="P3365">
        <f t="shared" si="105"/>
        <v>302.31</v>
      </c>
    </row>
    <row r="3366" spans="1:16" ht="60" x14ac:dyDescent="0.25">
      <c r="A3366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04"/>
        <v>106</v>
      </c>
      <c r="P3366">
        <f t="shared" si="105"/>
        <v>44.14</v>
      </c>
    </row>
    <row r="3367" spans="1:16" ht="60" x14ac:dyDescent="0.25">
      <c r="A336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04"/>
        <v>104</v>
      </c>
      <c r="P3367">
        <f t="shared" si="105"/>
        <v>866.67</v>
      </c>
    </row>
    <row r="3368" spans="1:16" ht="45" x14ac:dyDescent="0.25">
      <c r="A3368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04"/>
        <v>221</v>
      </c>
      <c r="P3368">
        <f t="shared" si="105"/>
        <v>61.39</v>
      </c>
    </row>
    <row r="3369" spans="1:16" ht="60" x14ac:dyDescent="0.25">
      <c r="A3369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04"/>
        <v>119</v>
      </c>
      <c r="P3369">
        <f t="shared" si="105"/>
        <v>29.67</v>
      </c>
    </row>
    <row r="3370" spans="1:16" ht="45" x14ac:dyDescent="0.25">
      <c r="A3370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04"/>
        <v>105</v>
      </c>
      <c r="P3370">
        <f t="shared" si="105"/>
        <v>45.48</v>
      </c>
    </row>
    <row r="3371" spans="1:16" ht="45" x14ac:dyDescent="0.25">
      <c r="A3371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04"/>
        <v>104</v>
      </c>
      <c r="P3371">
        <f t="shared" si="105"/>
        <v>96.2</v>
      </c>
    </row>
    <row r="3372" spans="1:16" ht="30" x14ac:dyDescent="0.25">
      <c r="A3372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04"/>
        <v>118</v>
      </c>
      <c r="P3372">
        <f t="shared" si="105"/>
        <v>67.92</v>
      </c>
    </row>
    <row r="3373" spans="1:16" ht="45" x14ac:dyDescent="0.25">
      <c r="A3373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04"/>
        <v>139</v>
      </c>
      <c r="P3373">
        <f t="shared" si="105"/>
        <v>30.78</v>
      </c>
    </row>
    <row r="3374" spans="1:16" ht="45" x14ac:dyDescent="0.25">
      <c r="A3374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04"/>
        <v>104</v>
      </c>
      <c r="P3374">
        <f t="shared" si="105"/>
        <v>38.33</v>
      </c>
    </row>
    <row r="3375" spans="1:16" ht="60" x14ac:dyDescent="0.25">
      <c r="A3375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04"/>
        <v>100</v>
      </c>
      <c r="P3375">
        <f t="shared" si="105"/>
        <v>66.83</v>
      </c>
    </row>
    <row r="3376" spans="1:16" ht="45" x14ac:dyDescent="0.25">
      <c r="A3376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04"/>
        <v>107</v>
      </c>
      <c r="P3376">
        <f t="shared" si="105"/>
        <v>71.73</v>
      </c>
    </row>
    <row r="3377" spans="1:16" ht="45" x14ac:dyDescent="0.25">
      <c r="A337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04"/>
        <v>100</v>
      </c>
      <c r="P3377">
        <f t="shared" si="105"/>
        <v>176.47</v>
      </c>
    </row>
    <row r="3378" spans="1:16" ht="60" x14ac:dyDescent="0.25">
      <c r="A3378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04"/>
        <v>100</v>
      </c>
      <c r="P3378">
        <f t="shared" si="105"/>
        <v>421.11</v>
      </c>
    </row>
    <row r="3379" spans="1:16" ht="60" x14ac:dyDescent="0.25">
      <c r="A3379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04"/>
        <v>101</v>
      </c>
      <c r="P3379">
        <f t="shared" si="105"/>
        <v>104.99</v>
      </c>
    </row>
    <row r="3380" spans="1:16" ht="60" x14ac:dyDescent="0.25">
      <c r="A3380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04"/>
        <v>108</v>
      </c>
      <c r="P3380">
        <f t="shared" si="105"/>
        <v>28.19</v>
      </c>
    </row>
    <row r="3381" spans="1:16" ht="60" x14ac:dyDescent="0.25">
      <c r="A3381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04"/>
        <v>104</v>
      </c>
      <c r="P3381">
        <f t="shared" si="105"/>
        <v>54.55</v>
      </c>
    </row>
    <row r="3382" spans="1:16" ht="60" x14ac:dyDescent="0.25">
      <c r="A3382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04"/>
        <v>104</v>
      </c>
      <c r="P3382">
        <f t="shared" si="105"/>
        <v>111.89</v>
      </c>
    </row>
    <row r="3383" spans="1:16" ht="60" x14ac:dyDescent="0.25">
      <c r="A3383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04"/>
        <v>102</v>
      </c>
      <c r="P3383">
        <f t="shared" si="105"/>
        <v>85.21</v>
      </c>
    </row>
    <row r="3384" spans="1:16" ht="60" x14ac:dyDescent="0.25">
      <c r="A3384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04"/>
        <v>101</v>
      </c>
      <c r="P3384">
        <f t="shared" si="105"/>
        <v>76.650000000000006</v>
      </c>
    </row>
    <row r="3385" spans="1:16" ht="60" x14ac:dyDescent="0.25">
      <c r="A3385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04"/>
        <v>112</v>
      </c>
      <c r="P3385">
        <f t="shared" si="105"/>
        <v>65.17</v>
      </c>
    </row>
    <row r="3386" spans="1:16" ht="60" x14ac:dyDescent="0.25">
      <c r="A3386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04"/>
        <v>100</v>
      </c>
      <c r="P3386">
        <f t="shared" si="105"/>
        <v>93.76</v>
      </c>
    </row>
    <row r="3387" spans="1:16" ht="60" x14ac:dyDescent="0.25">
      <c r="A338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04"/>
        <v>100</v>
      </c>
      <c r="P3387">
        <f t="shared" si="105"/>
        <v>133.33000000000001</v>
      </c>
    </row>
    <row r="3388" spans="1:16" ht="60" x14ac:dyDescent="0.25">
      <c r="A3388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04"/>
        <v>105</v>
      </c>
      <c r="P3388">
        <f t="shared" si="105"/>
        <v>51.22</v>
      </c>
    </row>
    <row r="3389" spans="1:16" ht="60" x14ac:dyDescent="0.25">
      <c r="A3389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04"/>
        <v>117</v>
      </c>
      <c r="P3389">
        <f t="shared" si="105"/>
        <v>100.17</v>
      </c>
    </row>
    <row r="3390" spans="1:16" ht="60" x14ac:dyDescent="0.25">
      <c r="A3390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04"/>
        <v>104</v>
      </c>
      <c r="P3390">
        <f t="shared" si="105"/>
        <v>34.6</v>
      </c>
    </row>
    <row r="3391" spans="1:16" ht="45" x14ac:dyDescent="0.25">
      <c r="A3391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04"/>
        <v>115</v>
      </c>
      <c r="P3391">
        <f t="shared" si="105"/>
        <v>184.68</v>
      </c>
    </row>
    <row r="3392" spans="1:16" ht="60" x14ac:dyDescent="0.25">
      <c r="A3392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04"/>
        <v>102</v>
      </c>
      <c r="P3392">
        <f t="shared" si="105"/>
        <v>69.819999999999993</v>
      </c>
    </row>
    <row r="3393" spans="1:16" ht="60" x14ac:dyDescent="0.25">
      <c r="A3393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04"/>
        <v>223</v>
      </c>
      <c r="P3393">
        <f t="shared" si="105"/>
        <v>61.94</v>
      </c>
    </row>
    <row r="3394" spans="1:16" ht="60" x14ac:dyDescent="0.25">
      <c r="A3394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106">ROUND(E3394/D3394*100,0)</f>
        <v>100</v>
      </c>
      <c r="P3394">
        <f t="shared" si="105"/>
        <v>41.67</v>
      </c>
    </row>
    <row r="3395" spans="1:16" ht="45" x14ac:dyDescent="0.25">
      <c r="A3395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106"/>
        <v>106</v>
      </c>
      <c r="P3395">
        <f t="shared" ref="P3395:P3458" si="107">IFERROR(ROUND(E3395/L3395,2), 0)</f>
        <v>36.07</v>
      </c>
    </row>
    <row r="3396" spans="1:16" ht="60" x14ac:dyDescent="0.25">
      <c r="A3396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06"/>
        <v>142</v>
      </c>
      <c r="P3396">
        <f t="shared" si="107"/>
        <v>29</v>
      </c>
    </row>
    <row r="3397" spans="1:16" ht="30" x14ac:dyDescent="0.25">
      <c r="A339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06"/>
        <v>184</v>
      </c>
      <c r="P3397">
        <f t="shared" si="107"/>
        <v>24.21</v>
      </c>
    </row>
    <row r="3398" spans="1:16" ht="45" x14ac:dyDescent="0.25">
      <c r="A3398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06"/>
        <v>104</v>
      </c>
      <c r="P3398">
        <f t="shared" si="107"/>
        <v>55.89</v>
      </c>
    </row>
    <row r="3399" spans="1:16" ht="30" x14ac:dyDescent="0.25">
      <c r="A3399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06"/>
        <v>112</v>
      </c>
      <c r="P3399">
        <f t="shared" si="107"/>
        <v>11.67</v>
      </c>
    </row>
    <row r="3400" spans="1:16" ht="60" x14ac:dyDescent="0.25">
      <c r="A3400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06"/>
        <v>111</v>
      </c>
      <c r="P3400">
        <f t="shared" si="107"/>
        <v>68.349999999999994</v>
      </c>
    </row>
    <row r="3401" spans="1:16" ht="45" x14ac:dyDescent="0.25">
      <c r="A3401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06"/>
        <v>104</v>
      </c>
      <c r="P3401">
        <f t="shared" si="107"/>
        <v>27.07</v>
      </c>
    </row>
    <row r="3402" spans="1:16" ht="60" x14ac:dyDescent="0.25">
      <c r="A3402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06"/>
        <v>100</v>
      </c>
      <c r="P3402">
        <f t="shared" si="107"/>
        <v>118.13</v>
      </c>
    </row>
    <row r="3403" spans="1:16" ht="60" x14ac:dyDescent="0.25">
      <c r="A3403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06"/>
        <v>102</v>
      </c>
      <c r="P3403">
        <f t="shared" si="107"/>
        <v>44.76</v>
      </c>
    </row>
    <row r="3404" spans="1:16" ht="45" x14ac:dyDescent="0.25">
      <c r="A3404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06"/>
        <v>110</v>
      </c>
      <c r="P3404">
        <f t="shared" si="107"/>
        <v>99.79</v>
      </c>
    </row>
    <row r="3405" spans="1:16" ht="45" x14ac:dyDescent="0.25">
      <c r="A3405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06"/>
        <v>100</v>
      </c>
      <c r="P3405">
        <f t="shared" si="107"/>
        <v>117.65</v>
      </c>
    </row>
    <row r="3406" spans="1:16" ht="60" x14ac:dyDescent="0.25">
      <c r="A3406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06"/>
        <v>122</v>
      </c>
      <c r="P3406">
        <f t="shared" si="107"/>
        <v>203.33</v>
      </c>
    </row>
    <row r="3407" spans="1:16" ht="45" x14ac:dyDescent="0.25">
      <c r="A340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06"/>
        <v>138</v>
      </c>
      <c r="P3407">
        <f t="shared" si="107"/>
        <v>28.32</v>
      </c>
    </row>
    <row r="3408" spans="1:16" ht="45" x14ac:dyDescent="0.25">
      <c r="A3408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06"/>
        <v>100</v>
      </c>
      <c r="P3408">
        <f t="shared" si="107"/>
        <v>110.23</v>
      </c>
    </row>
    <row r="3409" spans="1:16" ht="60" x14ac:dyDescent="0.25">
      <c r="A3409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06"/>
        <v>107</v>
      </c>
      <c r="P3409">
        <f t="shared" si="107"/>
        <v>31.97</v>
      </c>
    </row>
    <row r="3410" spans="1:16" ht="45" x14ac:dyDescent="0.25">
      <c r="A3410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06"/>
        <v>211</v>
      </c>
      <c r="P3410">
        <f t="shared" si="107"/>
        <v>58.61</v>
      </c>
    </row>
    <row r="3411" spans="1:16" ht="45" x14ac:dyDescent="0.25">
      <c r="A3411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06"/>
        <v>124</v>
      </c>
      <c r="P3411">
        <f t="shared" si="107"/>
        <v>29.43</v>
      </c>
    </row>
    <row r="3412" spans="1:16" ht="60" x14ac:dyDescent="0.25">
      <c r="A3412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06"/>
        <v>109</v>
      </c>
      <c r="P3412">
        <f t="shared" si="107"/>
        <v>81.38</v>
      </c>
    </row>
    <row r="3413" spans="1:16" ht="60" x14ac:dyDescent="0.25">
      <c r="A3413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06"/>
        <v>104</v>
      </c>
      <c r="P3413">
        <f t="shared" si="107"/>
        <v>199.17</v>
      </c>
    </row>
    <row r="3414" spans="1:16" ht="45" x14ac:dyDescent="0.25">
      <c r="A3414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06"/>
        <v>100</v>
      </c>
      <c r="P3414">
        <f t="shared" si="107"/>
        <v>115.38</v>
      </c>
    </row>
    <row r="3415" spans="1:16" ht="60" x14ac:dyDescent="0.25">
      <c r="A3415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06"/>
        <v>130</v>
      </c>
      <c r="P3415">
        <f t="shared" si="107"/>
        <v>46.43</v>
      </c>
    </row>
    <row r="3416" spans="1:16" ht="45" x14ac:dyDescent="0.25">
      <c r="A3416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06"/>
        <v>104</v>
      </c>
      <c r="P3416">
        <f t="shared" si="107"/>
        <v>70.569999999999993</v>
      </c>
    </row>
    <row r="3417" spans="1:16" ht="45" x14ac:dyDescent="0.25">
      <c r="A341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06"/>
        <v>100</v>
      </c>
      <c r="P3417">
        <f t="shared" si="107"/>
        <v>22.22</v>
      </c>
    </row>
    <row r="3418" spans="1:16" ht="60" x14ac:dyDescent="0.25">
      <c r="A3418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06"/>
        <v>120</v>
      </c>
      <c r="P3418">
        <f t="shared" si="107"/>
        <v>159.47</v>
      </c>
    </row>
    <row r="3419" spans="1:16" ht="45" x14ac:dyDescent="0.25">
      <c r="A3419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06"/>
        <v>100</v>
      </c>
      <c r="P3419">
        <f t="shared" si="107"/>
        <v>37.78</v>
      </c>
    </row>
    <row r="3420" spans="1:16" ht="60" x14ac:dyDescent="0.25">
      <c r="A3420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06"/>
        <v>101</v>
      </c>
      <c r="P3420">
        <f t="shared" si="107"/>
        <v>72.05</v>
      </c>
    </row>
    <row r="3421" spans="1:16" ht="60" x14ac:dyDescent="0.25">
      <c r="A3421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06"/>
        <v>107</v>
      </c>
      <c r="P3421">
        <f t="shared" si="107"/>
        <v>63.7</v>
      </c>
    </row>
    <row r="3422" spans="1:16" ht="45" x14ac:dyDescent="0.25">
      <c r="A3422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06"/>
        <v>138</v>
      </c>
      <c r="P3422">
        <f t="shared" si="107"/>
        <v>28.41</v>
      </c>
    </row>
    <row r="3423" spans="1:16" ht="45" x14ac:dyDescent="0.25">
      <c r="A3423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06"/>
        <v>101</v>
      </c>
      <c r="P3423">
        <f t="shared" si="107"/>
        <v>103.21</v>
      </c>
    </row>
    <row r="3424" spans="1:16" ht="60" x14ac:dyDescent="0.25">
      <c r="A3424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06"/>
        <v>109</v>
      </c>
      <c r="P3424">
        <f t="shared" si="107"/>
        <v>71.150000000000006</v>
      </c>
    </row>
    <row r="3425" spans="1:16" ht="45" x14ac:dyDescent="0.25">
      <c r="A3425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06"/>
        <v>140</v>
      </c>
      <c r="P3425">
        <f t="shared" si="107"/>
        <v>35</v>
      </c>
    </row>
    <row r="3426" spans="1:16" ht="60" x14ac:dyDescent="0.25">
      <c r="A3426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06"/>
        <v>104</v>
      </c>
      <c r="P3426">
        <f t="shared" si="107"/>
        <v>81.78</v>
      </c>
    </row>
    <row r="3427" spans="1:16" ht="60" x14ac:dyDescent="0.25">
      <c r="A342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06"/>
        <v>103</v>
      </c>
      <c r="P3427">
        <f t="shared" si="107"/>
        <v>297.02999999999997</v>
      </c>
    </row>
    <row r="3428" spans="1:16" ht="45" x14ac:dyDescent="0.25">
      <c r="A3428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06"/>
        <v>108</v>
      </c>
      <c r="P3428">
        <f t="shared" si="107"/>
        <v>46.61</v>
      </c>
    </row>
    <row r="3429" spans="1:16" ht="60" x14ac:dyDescent="0.25">
      <c r="A3429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06"/>
        <v>100</v>
      </c>
      <c r="P3429">
        <f t="shared" si="107"/>
        <v>51.72</v>
      </c>
    </row>
    <row r="3430" spans="1:16" ht="60" x14ac:dyDescent="0.25">
      <c r="A3430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06"/>
        <v>103</v>
      </c>
      <c r="P3430">
        <f t="shared" si="107"/>
        <v>40.29</v>
      </c>
    </row>
    <row r="3431" spans="1:16" ht="60" x14ac:dyDescent="0.25">
      <c r="A3431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06"/>
        <v>130</v>
      </c>
      <c r="P3431">
        <f t="shared" si="107"/>
        <v>16.25</v>
      </c>
    </row>
    <row r="3432" spans="1:16" ht="60" x14ac:dyDescent="0.25">
      <c r="A3432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06"/>
        <v>109</v>
      </c>
      <c r="P3432">
        <f t="shared" si="107"/>
        <v>30.15</v>
      </c>
    </row>
    <row r="3433" spans="1:16" ht="45" x14ac:dyDescent="0.25">
      <c r="A3433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06"/>
        <v>100</v>
      </c>
      <c r="P3433">
        <f t="shared" si="107"/>
        <v>95.24</v>
      </c>
    </row>
    <row r="3434" spans="1:16" ht="45" x14ac:dyDescent="0.25">
      <c r="A3434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06"/>
        <v>110</v>
      </c>
      <c r="P3434">
        <f t="shared" si="107"/>
        <v>52.21</v>
      </c>
    </row>
    <row r="3435" spans="1:16" ht="45" x14ac:dyDescent="0.25">
      <c r="A3435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06"/>
        <v>100</v>
      </c>
      <c r="P3435">
        <f t="shared" si="107"/>
        <v>134.15</v>
      </c>
    </row>
    <row r="3436" spans="1:16" ht="60" x14ac:dyDescent="0.25">
      <c r="A3436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06"/>
        <v>106</v>
      </c>
      <c r="P3436">
        <f t="shared" si="107"/>
        <v>62.83</v>
      </c>
    </row>
    <row r="3437" spans="1:16" ht="60" x14ac:dyDescent="0.25">
      <c r="A343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06"/>
        <v>112</v>
      </c>
      <c r="P3437">
        <f t="shared" si="107"/>
        <v>58.95</v>
      </c>
    </row>
    <row r="3438" spans="1:16" ht="60" x14ac:dyDescent="0.25">
      <c r="A3438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06"/>
        <v>106</v>
      </c>
      <c r="P3438">
        <f t="shared" si="107"/>
        <v>143.11000000000001</v>
      </c>
    </row>
    <row r="3439" spans="1:16" ht="60" x14ac:dyDescent="0.25">
      <c r="A3439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06"/>
        <v>101</v>
      </c>
      <c r="P3439">
        <f t="shared" si="107"/>
        <v>84.17</v>
      </c>
    </row>
    <row r="3440" spans="1:16" ht="60" x14ac:dyDescent="0.25">
      <c r="A3440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06"/>
        <v>104</v>
      </c>
      <c r="P3440">
        <f t="shared" si="107"/>
        <v>186.07</v>
      </c>
    </row>
    <row r="3441" spans="1:16" ht="30" x14ac:dyDescent="0.25">
      <c r="A3441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06"/>
        <v>135</v>
      </c>
      <c r="P3441">
        <f t="shared" si="107"/>
        <v>89.79</v>
      </c>
    </row>
    <row r="3442" spans="1:16" ht="60" x14ac:dyDescent="0.25">
      <c r="A3442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06"/>
        <v>105</v>
      </c>
      <c r="P3442">
        <f t="shared" si="107"/>
        <v>64.16</v>
      </c>
    </row>
    <row r="3443" spans="1:16" ht="60" x14ac:dyDescent="0.25">
      <c r="A3443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06"/>
        <v>103</v>
      </c>
      <c r="P3443">
        <f t="shared" si="107"/>
        <v>59.65</v>
      </c>
    </row>
    <row r="3444" spans="1:16" ht="60" x14ac:dyDescent="0.25">
      <c r="A3444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06"/>
        <v>100</v>
      </c>
      <c r="P3444">
        <f t="shared" si="107"/>
        <v>31.25</v>
      </c>
    </row>
    <row r="3445" spans="1:16" ht="60" x14ac:dyDescent="0.25">
      <c r="A3445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06"/>
        <v>186</v>
      </c>
      <c r="P3445">
        <f t="shared" si="107"/>
        <v>41.22</v>
      </c>
    </row>
    <row r="3446" spans="1:16" ht="60" x14ac:dyDescent="0.25">
      <c r="A3446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06"/>
        <v>289</v>
      </c>
      <c r="P3446">
        <f t="shared" si="107"/>
        <v>43.35</v>
      </c>
    </row>
    <row r="3447" spans="1:16" ht="45" x14ac:dyDescent="0.25">
      <c r="A344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06"/>
        <v>100</v>
      </c>
      <c r="P3447">
        <f t="shared" si="107"/>
        <v>64.52</v>
      </c>
    </row>
    <row r="3448" spans="1:16" ht="60" x14ac:dyDescent="0.25">
      <c r="A3448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06"/>
        <v>108</v>
      </c>
      <c r="P3448">
        <f t="shared" si="107"/>
        <v>43.28</v>
      </c>
    </row>
    <row r="3449" spans="1:16" ht="30" x14ac:dyDescent="0.25">
      <c r="A3449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06"/>
        <v>108</v>
      </c>
      <c r="P3449">
        <f t="shared" si="107"/>
        <v>77</v>
      </c>
    </row>
    <row r="3450" spans="1:16" ht="45" x14ac:dyDescent="0.25">
      <c r="A3450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06"/>
        <v>110</v>
      </c>
      <c r="P3450">
        <f t="shared" si="107"/>
        <v>51.22</v>
      </c>
    </row>
    <row r="3451" spans="1:16" ht="45" x14ac:dyDescent="0.25">
      <c r="A3451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06"/>
        <v>171</v>
      </c>
      <c r="P3451">
        <f t="shared" si="107"/>
        <v>68.25</v>
      </c>
    </row>
    <row r="3452" spans="1:16" ht="60" x14ac:dyDescent="0.25">
      <c r="A3452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06"/>
        <v>152</v>
      </c>
      <c r="P3452">
        <f t="shared" si="107"/>
        <v>19.489999999999998</v>
      </c>
    </row>
    <row r="3453" spans="1:16" ht="60" x14ac:dyDescent="0.25">
      <c r="A3453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06"/>
        <v>101</v>
      </c>
      <c r="P3453">
        <f t="shared" si="107"/>
        <v>41.13</v>
      </c>
    </row>
    <row r="3454" spans="1:16" ht="60" x14ac:dyDescent="0.25">
      <c r="A3454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06"/>
        <v>153</v>
      </c>
      <c r="P3454">
        <f t="shared" si="107"/>
        <v>41.41</v>
      </c>
    </row>
    <row r="3455" spans="1:16" ht="45" x14ac:dyDescent="0.25">
      <c r="A3455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06"/>
        <v>128</v>
      </c>
      <c r="P3455">
        <f t="shared" si="107"/>
        <v>27.5</v>
      </c>
    </row>
    <row r="3456" spans="1:16" ht="60" x14ac:dyDescent="0.25">
      <c r="A3456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06"/>
        <v>101</v>
      </c>
      <c r="P3456">
        <f t="shared" si="107"/>
        <v>33.57</v>
      </c>
    </row>
    <row r="3457" spans="1:16" ht="60" x14ac:dyDescent="0.25">
      <c r="A345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06"/>
        <v>101</v>
      </c>
      <c r="P3457">
        <f t="shared" si="107"/>
        <v>145.87</v>
      </c>
    </row>
    <row r="3458" spans="1:16" ht="60" x14ac:dyDescent="0.25">
      <c r="A3458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108">ROUND(E3458/D3458*100,0)</f>
        <v>191</v>
      </c>
      <c r="P3458">
        <f t="shared" si="107"/>
        <v>358.69</v>
      </c>
    </row>
    <row r="3459" spans="1:16" ht="30" x14ac:dyDescent="0.25">
      <c r="A3459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108"/>
        <v>140</v>
      </c>
      <c r="P3459">
        <f t="shared" ref="P3459:P3522" si="109">IFERROR(ROUND(E3459/L3459,2), 0)</f>
        <v>50.98</v>
      </c>
    </row>
    <row r="3460" spans="1:16" ht="60" x14ac:dyDescent="0.25">
      <c r="A3460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08"/>
        <v>124</v>
      </c>
      <c r="P3460">
        <f t="shared" si="109"/>
        <v>45.04</v>
      </c>
    </row>
    <row r="3461" spans="1:16" ht="60" x14ac:dyDescent="0.25">
      <c r="A3461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08"/>
        <v>126</v>
      </c>
      <c r="P3461">
        <f t="shared" si="109"/>
        <v>17.53</v>
      </c>
    </row>
    <row r="3462" spans="1:16" ht="45" x14ac:dyDescent="0.25">
      <c r="A3462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08"/>
        <v>190</v>
      </c>
      <c r="P3462">
        <f t="shared" si="109"/>
        <v>50</v>
      </c>
    </row>
    <row r="3463" spans="1:16" ht="60" x14ac:dyDescent="0.25">
      <c r="A3463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08"/>
        <v>139</v>
      </c>
      <c r="P3463">
        <f t="shared" si="109"/>
        <v>57.92</v>
      </c>
    </row>
    <row r="3464" spans="1:16" ht="45" x14ac:dyDescent="0.25">
      <c r="A3464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08"/>
        <v>202</v>
      </c>
      <c r="P3464">
        <f t="shared" si="109"/>
        <v>29.71</v>
      </c>
    </row>
    <row r="3465" spans="1:16" ht="45" x14ac:dyDescent="0.25">
      <c r="A3465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08"/>
        <v>103</v>
      </c>
      <c r="P3465">
        <f t="shared" si="109"/>
        <v>90.68</v>
      </c>
    </row>
    <row r="3466" spans="1:16" ht="60" x14ac:dyDescent="0.25">
      <c r="A3466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08"/>
        <v>102</v>
      </c>
      <c r="P3466">
        <f t="shared" si="109"/>
        <v>55.01</v>
      </c>
    </row>
    <row r="3467" spans="1:16" ht="45" x14ac:dyDescent="0.25">
      <c r="A346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08"/>
        <v>103</v>
      </c>
      <c r="P3467">
        <f t="shared" si="109"/>
        <v>57.22</v>
      </c>
    </row>
    <row r="3468" spans="1:16" ht="45" x14ac:dyDescent="0.25">
      <c r="A3468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08"/>
        <v>127</v>
      </c>
      <c r="P3468">
        <f t="shared" si="109"/>
        <v>72.95</v>
      </c>
    </row>
    <row r="3469" spans="1:16" x14ac:dyDescent="0.25">
      <c r="A3469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08"/>
        <v>101</v>
      </c>
      <c r="P3469">
        <f t="shared" si="109"/>
        <v>64.47</v>
      </c>
    </row>
    <row r="3470" spans="1:16" ht="45" x14ac:dyDescent="0.25">
      <c r="A3470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08"/>
        <v>122</v>
      </c>
      <c r="P3470">
        <f t="shared" si="109"/>
        <v>716.35</v>
      </c>
    </row>
    <row r="3471" spans="1:16" ht="60" x14ac:dyDescent="0.25">
      <c r="A3471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08"/>
        <v>113</v>
      </c>
      <c r="P3471">
        <f t="shared" si="109"/>
        <v>50.4</v>
      </c>
    </row>
    <row r="3472" spans="1:16" ht="45" x14ac:dyDescent="0.25">
      <c r="A3472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08"/>
        <v>150</v>
      </c>
      <c r="P3472">
        <f t="shared" si="109"/>
        <v>41.67</v>
      </c>
    </row>
    <row r="3473" spans="1:16" ht="60" x14ac:dyDescent="0.25">
      <c r="A3473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08"/>
        <v>215</v>
      </c>
      <c r="P3473">
        <f t="shared" si="109"/>
        <v>35.770000000000003</v>
      </c>
    </row>
    <row r="3474" spans="1:16" ht="60" x14ac:dyDescent="0.25">
      <c r="A3474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08"/>
        <v>102</v>
      </c>
      <c r="P3474">
        <f t="shared" si="109"/>
        <v>88.74</v>
      </c>
    </row>
    <row r="3475" spans="1:16" ht="60" x14ac:dyDescent="0.25">
      <c r="A3475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08"/>
        <v>100</v>
      </c>
      <c r="P3475">
        <f t="shared" si="109"/>
        <v>148.47999999999999</v>
      </c>
    </row>
    <row r="3476" spans="1:16" ht="60" x14ac:dyDescent="0.25">
      <c r="A3476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08"/>
        <v>101</v>
      </c>
      <c r="P3476">
        <f t="shared" si="109"/>
        <v>51.79</v>
      </c>
    </row>
    <row r="3477" spans="1:16" ht="45" x14ac:dyDescent="0.25">
      <c r="A347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08"/>
        <v>113</v>
      </c>
      <c r="P3477">
        <f t="shared" si="109"/>
        <v>20</v>
      </c>
    </row>
    <row r="3478" spans="1:16" ht="60" x14ac:dyDescent="0.25">
      <c r="A3478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08"/>
        <v>104</v>
      </c>
      <c r="P3478">
        <f t="shared" si="109"/>
        <v>52</v>
      </c>
    </row>
    <row r="3479" spans="1:16" ht="45" x14ac:dyDescent="0.25">
      <c r="A3479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08"/>
        <v>115</v>
      </c>
      <c r="P3479">
        <f t="shared" si="109"/>
        <v>53.23</v>
      </c>
    </row>
    <row r="3480" spans="1:16" ht="45" x14ac:dyDescent="0.25">
      <c r="A3480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08"/>
        <v>113</v>
      </c>
      <c r="P3480">
        <f t="shared" si="109"/>
        <v>39.6</v>
      </c>
    </row>
    <row r="3481" spans="1:16" ht="45" x14ac:dyDescent="0.25">
      <c r="A3481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08"/>
        <v>128</v>
      </c>
      <c r="P3481">
        <f t="shared" si="109"/>
        <v>34.25</v>
      </c>
    </row>
    <row r="3482" spans="1:16" ht="45" x14ac:dyDescent="0.25">
      <c r="A3482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08"/>
        <v>143</v>
      </c>
      <c r="P3482">
        <f t="shared" si="109"/>
        <v>164.62</v>
      </c>
    </row>
    <row r="3483" spans="1:16" ht="60" x14ac:dyDescent="0.25">
      <c r="A3483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08"/>
        <v>119</v>
      </c>
      <c r="P3483">
        <f t="shared" si="109"/>
        <v>125.05</v>
      </c>
    </row>
    <row r="3484" spans="1:16" ht="45" x14ac:dyDescent="0.25">
      <c r="A3484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08"/>
        <v>138</v>
      </c>
      <c r="P3484">
        <f t="shared" si="109"/>
        <v>51.88</v>
      </c>
    </row>
    <row r="3485" spans="1:16" ht="45" x14ac:dyDescent="0.25">
      <c r="A3485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08"/>
        <v>160</v>
      </c>
      <c r="P3485">
        <f t="shared" si="109"/>
        <v>40.29</v>
      </c>
    </row>
    <row r="3486" spans="1:16" ht="60" x14ac:dyDescent="0.25">
      <c r="A3486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08"/>
        <v>114</v>
      </c>
      <c r="P3486">
        <f t="shared" si="109"/>
        <v>64.91</v>
      </c>
    </row>
    <row r="3487" spans="1:16" ht="60" x14ac:dyDescent="0.25">
      <c r="A348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08"/>
        <v>101</v>
      </c>
      <c r="P3487">
        <f t="shared" si="109"/>
        <v>55.33</v>
      </c>
    </row>
    <row r="3488" spans="1:16" ht="45" x14ac:dyDescent="0.25">
      <c r="A3488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08"/>
        <v>155</v>
      </c>
      <c r="P3488">
        <f t="shared" si="109"/>
        <v>83.14</v>
      </c>
    </row>
    <row r="3489" spans="1:16" ht="60" x14ac:dyDescent="0.25">
      <c r="A3489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08"/>
        <v>128</v>
      </c>
      <c r="P3489">
        <f t="shared" si="109"/>
        <v>38.71</v>
      </c>
    </row>
    <row r="3490" spans="1:16" ht="60" x14ac:dyDescent="0.25">
      <c r="A3490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08"/>
        <v>121</v>
      </c>
      <c r="P3490">
        <f t="shared" si="109"/>
        <v>125.38</v>
      </c>
    </row>
    <row r="3491" spans="1:16" ht="60" x14ac:dyDescent="0.25">
      <c r="A3491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08"/>
        <v>113</v>
      </c>
      <c r="P3491">
        <f t="shared" si="109"/>
        <v>78.260000000000005</v>
      </c>
    </row>
    <row r="3492" spans="1:16" ht="60" x14ac:dyDescent="0.25">
      <c r="A3492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08"/>
        <v>128</v>
      </c>
      <c r="P3492">
        <f t="shared" si="109"/>
        <v>47.22</v>
      </c>
    </row>
    <row r="3493" spans="1:16" ht="60" x14ac:dyDescent="0.25">
      <c r="A3493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08"/>
        <v>158</v>
      </c>
      <c r="P3493">
        <f t="shared" si="109"/>
        <v>79.099999999999994</v>
      </c>
    </row>
    <row r="3494" spans="1:16" ht="45" x14ac:dyDescent="0.25">
      <c r="A3494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08"/>
        <v>105</v>
      </c>
      <c r="P3494">
        <f t="shared" si="109"/>
        <v>114.29</v>
      </c>
    </row>
    <row r="3495" spans="1:16" ht="60" x14ac:dyDescent="0.25">
      <c r="A3495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08"/>
        <v>100</v>
      </c>
      <c r="P3495">
        <f t="shared" si="109"/>
        <v>51.72</v>
      </c>
    </row>
    <row r="3496" spans="1:16" ht="60" x14ac:dyDescent="0.25">
      <c r="A3496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08"/>
        <v>100</v>
      </c>
      <c r="P3496">
        <f t="shared" si="109"/>
        <v>30.77</v>
      </c>
    </row>
    <row r="3497" spans="1:16" ht="60" x14ac:dyDescent="0.25">
      <c r="A349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08"/>
        <v>107</v>
      </c>
      <c r="P3497">
        <f t="shared" si="109"/>
        <v>74.209999999999994</v>
      </c>
    </row>
    <row r="3498" spans="1:16" ht="60" x14ac:dyDescent="0.25">
      <c r="A3498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08"/>
        <v>124</v>
      </c>
      <c r="P3498">
        <f t="shared" si="109"/>
        <v>47.85</v>
      </c>
    </row>
    <row r="3499" spans="1:16" ht="60" x14ac:dyDescent="0.25">
      <c r="A3499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08"/>
        <v>109</v>
      </c>
      <c r="P3499">
        <f t="shared" si="109"/>
        <v>34.409999999999997</v>
      </c>
    </row>
    <row r="3500" spans="1:16" ht="60" x14ac:dyDescent="0.25">
      <c r="A3500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08"/>
        <v>102</v>
      </c>
      <c r="P3500">
        <f t="shared" si="109"/>
        <v>40.24</v>
      </c>
    </row>
    <row r="3501" spans="1:16" ht="60" x14ac:dyDescent="0.25">
      <c r="A3501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08"/>
        <v>106</v>
      </c>
      <c r="P3501">
        <f t="shared" si="109"/>
        <v>60.29</v>
      </c>
    </row>
    <row r="3502" spans="1:16" ht="60" x14ac:dyDescent="0.25">
      <c r="A3502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08"/>
        <v>106</v>
      </c>
      <c r="P3502">
        <f t="shared" si="109"/>
        <v>25.31</v>
      </c>
    </row>
    <row r="3503" spans="1:16" ht="45" x14ac:dyDescent="0.25">
      <c r="A3503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08"/>
        <v>101</v>
      </c>
      <c r="P3503">
        <f t="shared" si="109"/>
        <v>35.950000000000003</v>
      </c>
    </row>
    <row r="3504" spans="1:16" ht="60" x14ac:dyDescent="0.25">
      <c r="A3504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08"/>
        <v>105</v>
      </c>
      <c r="P3504">
        <f t="shared" si="109"/>
        <v>136</v>
      </c>
    </row>
    <row r="3505" spans="1:16" ht="45" x14ac:dyDescent="0.25">
      <c r="A3505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08"/>
        <v>108</v>
      </c>
      <c r="P3505">
        <f t="shared" si="109"/>
        <v>70.760000000000005</v>
      </c>
    </row>
    <row r="3506" spans="1:16" ht="60" x14ac:dyDescent="0.25">
      <c r="A3506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08"/>
        <v>100</v>
      </c>
      <c r="P3506">
        <f t="shared" si="109"/>
        <v>125</v>
      </c>
    </row>
    <row r="3507" spans="1:16" ht="90" x14ac:dyDescent="0.25">
      <c r="A350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08"/>
        <v>104</v>
      </c>
      <c r="P3507">
        <f t="shared" si="109"/>
        <v>66.510000000000005</v>
      </c>
    </row>
    <row r="3508" spans="1:16" ht="60" x14ac:dyDescent="0.25">
      <c r="A3508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08"/>
        <v>102</v>
      </c>
      <c r="P3508">
        <f t="shared" si="109"/>
        <v>105</v>
      </c>
    </row>
    <row r="3509" spans="1:16" ht="45" x14ac:dyDescent="0.25">
      <c r="A3509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08"/>
        <v>104</v>
      </c>
      <c r="P3509">
        <f t="shared" si="109"/>
        <v>145</v>
      </c>
    </row>
    <row r="3510" spans="1:16" ht="60" x14ac:dyDescent="0.25">
      <c r="A3510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08"/>
        <v>180</v>
      </c>
      <c r="P3510">
        <f t="shared" si="109"/>
        <v>12</v>
      </c>
    </row>
    <row r="3511" spans="1:16" ht="60" x14ac:dyDescent="0.25">
      <c r="A3511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08"/>
        <v>106</v>
      </c>
      <c r="P3511">
        <f t="shared" si="109"/>
        <v>96.67</v>
      </c>
    </row>
    <row r="3512" spans="1:16" ht="60" x14ac:dyDescent="0.25">
      <c r="A3512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08"/>
        <v>101</v>
      </c>
      <c r="P3512">
        <f t="shared" si="109"/>
        <v>60.33</v>
      </c>
    </row>
    <row r="3513" spans="1:16" ht="45" x14ac:dyDescent="0.25">
      <c r="A3513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08"/>
        <v>101</v>
      </c>
      <c r="P3513">
        <f t="shared" si="109"/>
        <v>79.89</v>
      </c>
    </row>
    <row r="3514" spans="1:16" ht="60" x14ac:dyDescent="0.25">
      <c r="A3514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08"/>
        <v>100</v>
      </c>
      <c r="P3514">
        <f t="shared" si="109"/>
        <v>58.82</v>
      </c>
    </row>
    <row r="3515" spans="1:16" ht="60" x14ac:dyDescent="0.25">
      <c r="A3515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08"/>
        <v>118</v>
      </c>
      <c r="P3515">
        <f t="shared" si="109"/>
        <v>75.34</v>
      </c>
    </row>
    <row r="3516" spans="1:16" ht="45" x14ac:dyDescent="0.25">
      <c r="A3516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08"/>
        <v>110</v>
      </c>
      <c r="P3516">
        <f t="shared" si="109"/>
        <v>55</v>
      </c>
    </row>
    <row r="3517" spans="1:16" ht="45" x14ac:dyDescent="0.25">
      <c r="A351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08"/>
        <v>103</v>
      </c>
      <c r="P3517">
        <f t="shared" si="109"/>
        <v>66.959999999999994</v>
      </c>
    </row>
    <row r="3518" spans="1:16" ht="60" x14ac:dyDescent="0.25">
      <c r="A3518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08"/>
        <v>100</v>
      </c>
      <c r="P3518">
        <f t="shared" si="109"/>
        <v>227.27</v>
      </c>
    </row>
    <row r="3519" spans="1:16" ht="45" x14ac:dyDescent="0.25">
      <c r="A3519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08"/>
        <v>100</v>
      </c>
      <c r="P3519">
        <f t="shared" si="109"/>
        <v>307.69</v>
      </c>
    </row>
    <row r="3520" spans="1:16" ht="60" x14ac:dyDescent="0.25">
      <c r="A3520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08"/>
        <v>110</v>
      </c>
      <c r="P3520">
        <f t="shared" si="109"/>
        <v>50.02</v>
      </c>
    </row>
    <row r="3521" spans="1:16" ht="45" x14ac:dyDescent="0.25">
      <c r="A3521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08"/>
        <v>101</v>
      </c>
      <c r="P3521">
        <f t="shared" si="109"/>
        <v>72.39</v>
      </c>
    </row>
    <row r="3522" spans="1:16" ht="45" x14ac:dyDescent="0.25">
      <c r="A3522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110">ROUND(E3522/D3522*100,0)</f>
        <v>101</v>
      </c>
      <c r="P3522">
        <f t="shared" si="109"/>
        <v>95.95</v>
      </c>
    </row>
    <row r="3523" spans="1:16" ht="60" x14ac:dyDescent="0.25">
      <c r="A3523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110"/>
        <v>169</v>
      </c>
      <c r="P3523">
        <f t="shared" ref="P3523:P3586" si="111">IFERROR(ROUND(E3523/L3523,2), 0)</f>
        <v>45.62</v>
      </c>
    </row>
    <row r="3524" spans="1:16" ht="60" x14ac:dyDescent="0.25">
      <c r="A3524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10"/>
        <v>100</v>
      </c>
      <c r="P3524">
        <f t="shared" si="111"/>
        <v>41.03</v>
      </c>
    </row>
    <row r="3525" spans="1:16" ht="45" x14ac:dyDescent="0.25">
      <c r="A3525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10"/>
        <v>114</v>
      </c>
      <c r="P3525">
        <f t="shared" si="111"/>
        <v>56.83</v>
      </c>
    </row>
    <row r="3526" spans="1:16" ht="60" x14ac:dyDescent="0.25">
      <c r="A3526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10"/>
        <v>102</v>
      </c>
      <c r="P3526">
        <f t="shared" si="111"/>
        <v>137.24</v>
      </c>
    </row>
    <row r="3527" spans="1:16" ht="45" x14ac:dyDescent="0.25">
      <c r="A352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10"/>
        <v>106</v>
      </c>
      <c r="P3527">
        <f t="shared" si="111"/>
        <v>75.709999999999994</v>
      </c>
    </row>
    <row r="3528" spans="1:16" ht="60" x14ac:dyDescent="0.25">
      <c r="A3528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10"/>
        <v>102</v>
      </c>
      <c r="P3528">
        <f t="shared" si="111"/>
        <v>99</v>
      </c>
    </row>
    <row r="3529" spans="1:16" ht="60" x14ac:dyDescent="0.25">
      <c r="A3529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10"/>
        <v>117</v>
      </c>
      <c r="P3529">
        <f t="shared" si="111"/>
        <v>81.569999999999993</v>
      </c>
    </row>
    <row r="3530" spans="1:16" ht="45" x14ac:dyDescent="0.25">
      <c r="A3530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10"/>
        <v>101</v>
      </c>
      <c r="P3530">
        <f t="shared" si="111"/>
        <v>45.11</v>
      </c>
    </row>
    <row r="3531" spans="1:16" ht="60" x14ac:dyDescent="0.25">
      <c r="A3531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10"/>
        <v>132</v>
      </c>
      <c r="P3531">
        <f t="shared" si="111"/>
        <v>36.67</v>
      </c>
    </row>
    <row r="3532" spans="1:16" ht="60" x14ac:dyDescent="0.25">
      <c r="A3532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10"/>
        <v>100</v>
      </c>
      <c r="P3532">
        <f t="shared" si="111"/>
        <v>125</v>
      </c>
    </row>
    <row r="3533" spans="1:16" x14ac:dyDescent="0.25">
      <c r="A3533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10"/>
        <v>128</v>
      </c>
      <c r="P3533">
        <f t="shared" si="111"/>
        <v>49.23</v>
      </c>
    </row>
    <row r="3534" spans="1:16" ht="60" x14ac:dyDescent="0.25">
      <c r="A3534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10"/>
        <v>119</v>
      </c>
      <c r="P3534">
        <f t="shared" si="111"/>
        <v>42.3</v>
      </c>
    </row>
    <row r="3535" spans="1:16" ht="60" x14ac:dyDescent="0.25">
      <c r="A3535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10"/>
        <v>126</v>
      </c>
      <c r="P3535">
        <f t="shared" si="111"/>
        <v>78.88</v>
      </c>
    </row>
    <row r="3536" spans="1:16" ht="45" x14ac:dyDescent="0.25">
      <c r="A3536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10"/>
        <v>156</v>
      </c>
      <c r="P3536">
        <f t="shared" si="111"/>
        <v>38.28</v>
      </c>
    </row>
    <row r="3537" spans="1:16" ht="45" x14ac:dyDescent="0.25">
      <c r="A353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10"/>
        <v>103</v>
      </c>
      <c r="P3537">
        <f t="shared" si="111"/>
        <v>44.85</v>
      </c>
    </row>
    <row r="3538" spans="1:16" ht="60" x14ac:dyDescent="0.25">
      <c r="A3538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10"/>
        <v>153</v>
      </c>
      <c r="P3538">
        <f t="shared" si="111"/>
        <v>13.53</v>
      </c>
    </row>
    <row r="3539" spans="1:16" ht="60" x14ac:dyDescent="0.25">
      <c r="A3539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10"/>
        <v>180</v>
      </c>
      <c r="P3539">
        <f t="shared" si="111"/>
        <v>43.5</v>
      </c>
    </row>
    <row r="3540" spans="1:16" ht="60" x14ac:dyDescent="0.25">
      <c r="A3540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10"/>
        <v>128</v>
      </c>
      <c r="P3540">
        <f t="shared" si="111"/>
        <v>30.95</v>
      </c>
    </row>
    <row r="3541" spans="1:16" ht="60" x14ac:dyDescent="0.25">
      <c r="A3541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10"/>
        <v>120</v>
      </c>
      <c r="P3541">
        <f t="shared" si="111"/>
        <v>55.23</v>
      </c>
    </row>
    <row r="3542" spans="1:16" ht="60" x14ac:dyDescent="0.25">
      <c r="A3542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10"/>
        <v>123</v>
      </c>
      <c r="P3542">
        <f t="shared" si="111"/>
        <v>46.13</v>
      </c>
    </row>
    <row r="3543" spans="1:16" ht="60" x14ac:dyDescent="0.25">
      <c r="A3543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10"/>
        <v>105</v>
      </c>
      <c r="P3543">
        <f t="shared" si="111"/>
        <v>39.380000000000003</v>
      </c>
    </row>
    <row r="3544" spans="1:16" ht="60" x14ac:dyDescent="0.25">
      <c r="A3544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10"/>
        <v>102</v>
      </c>
      <c r="P3544">
        <f t="shared" si="111"/>
        <v>66.150000000000006</v>
      </c>
    </row>
    <row r="3545" spans="1:16" ht="45" x14ac:dyDescent="0.25">
      <c r="A3545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10"/>
        <v>105</v>
      </c>
      <c r="P3545">
        <f t="shared" si="111"/>
        <v>54.14</v>
      </c>
    </row>
    <row r="3546" spans="1:16" ht="45" x14ac:dyDescent="0.25">
      <c r="A3546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10"/>
        <v>100</v>
      </c>
      <c r="P3546">
        <f t="shared" si="111"/>
        <v>104.17</v>
      </c>
    </row>
    <row r="3547" spans="1:16" ht="60" x14ac:dyDescent="0.25">
      <c r="A354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10"/>
        <v>100</v>
      </c>
      <c r="P3547">
        <f t="shared" si="111"/>
        <v>31.38</v>
      </c>
    </row>
    <row r="3548" spans="1:16" ht="60" x14ac:dyDescent="0.25">
      <c r="A3548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10"/>
        <v>102</v>
      </c>
      <c r="P3548">
        <f t="shared" si="111"/>
        <v>59.21</v>
      </c>
    </row>
    <row r="3549" spans="1:16" ht="45" x14ac:dyDescent="0.25">
      <c r="A3549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10"/>
        <v>114</v>
      </c>
      <c r="P3549">
        <f t="shared" si="111"/>
        <v>119.18</v>
      </c>
    </row>
    <row r="3550" spans="1:16" ht="45" x14ac:dyDescent="0.25">
      <c r="A3550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10"/>
        <v>102</v>
      </c>
      <c r="P3550">
        <f t="shared" si="111"/>
        <v>164.62</v>
      </c>
    </row>
    <row r="3551" spans="1:16" ht="60" x14ac:dyDescent="0.25">
      <c r="A3551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10"/>
        <v>102</v>
      </c>
      <c r="P3551">
        <f t="shared" si="111"/>
        <v>24.29</v>
      </c>
    </row>
    <row r="3552" spans="1:16" ht="60" x14ac:dyDescent="0.25">
      <c r="A3552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10"/>
        <v>105</v>
      </c>
      <c r="P3552">
        <f t="shared" si="111"/>
        <v>40.94</v>
      </c>
    </row>
    <row r="3553" spans="1:16" ht="60" x14ac:dyDescent="0.25">
      <c r="A3553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10"/>
        <v>102</v>
      </c>
      <c r="P3553">
        <f t="shared" si="111"/>
        <v>61.1</v>
      </c>
    </row>
    <row r="3554" spans="1:16" ht="60" x14ac:dyDescent="0.25">
      <c r="A3554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10"/>
        <v>100</v>
      </c>
      <c r="P3554">
        <f t="shared" si="111"/>
        <v>38.65</v>
      </c>
    </row>
    <row r="3555" spans="1:16" ht="60" x14ac:dyDescent="0.25">
      <c r="A3555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10"/>
        <v>106</v>
      </c>
      <c r="P3555">
        <f t="shared" si="111"/>
        <v>56.2</v>
      </c>
    </row>
    <row r="3556" spans="1:16" ht="45" x14ac:dyDescent="0.25">
      <c r="A3556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10"/>
        <v>113</v>
      </c>
      <c r="P3556">
        <f t="shared" si="111"/>
        <v>107</v>
      </c>
    </row>
    <row r="3557" spans="1:16" ht="60" x14ac:dyDescent="0.25">
      <c r="A355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10"/>
        <v>100</v>
      </c>
      <c r="P3557">
        <f t="shared" si="111"/>
        <v>171.43</v>
      </c>
    </row>
    <row r="3558" spans="1:16" ht="60" x14ac:dyDescent="0.25">
      <c r="A3558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10"/>
        <v>100</v>
      </c>
      <c r="P3558">
        <f t="shared" si="111"/>
        <v>110.5</v>
      </c>
    </row>
    <row r="3559" spans="1:16" ht="60" x14ac:dyDescent="0.25">
      <c r="A3559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10"/>
        <v>100</v>
      </c>
      <c r="P3559">
        <f t="shared" si="111"/>
        <v>179.28</v>
      </c>
    </row>
    <row r="3560" spans="1:16" ht="45" x14ac:dyDescent="0.25">
      <c r="A3560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10"/>
        <v>144</v>
      </c>
      <c r="P3560">
        <f t="shared" si="111"/>
        <v>22.91</v>
      </c>
    </row>
    <row r="3561" spans="1:16" ht="60" x14ac:dyDescent="0.25">
      <c r="A3561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10"/>
        <v>104</v>
      </c>
      <c r="P3561">
        <f t="shared" si="111"/>
        <v>43.13</v>
      </c>
    </row>
    <row r="3562" spans="1:16" ht="60" x14ac:dyDescent="0.25">
      <c r="A3562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10"/>
        <v>108</v>
      </c>
      <c r="P3562">
        <f t="shared" si="111"/>
        <v>46.89</v>
      </c>
    </row>
    <row r="3563" spans="1:16" ht="120" x14ac:dyDescent="0.25">
      <c r="A3563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10"/>
        <v>102</v>
      </c>
      <c r="P3563">
        <f t="shared" si="111"/>
        <v>47.41</v>
      </c>
    </row>
    <row r="3564" spans="1:16" ht="60" x14ac:dyDescent="0.25">
      <c r="A3564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10"/>
        <v>149</v>
      </c>
      <c r="P3564">
        <f t="shared" si="111"/>
        <v>15.13</v>
      </c>
    </row>
    <row r="3565" spans="1:16" ht="60" x14ac:dyDescent="0.25">
      <c r="A3565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10"/>
        <v>105</v>
      </c>
      <c r="P3565">
        <f t="shared" si="111"/>
        <v>21.1</v>
      </c>
    </row>
    <row r="3566" spans="1:16" ht="45" x14ac:dyDescent="0.25">
      <c r="A3566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10"/>
        <v>101</v>
      </c>
      <c r="P3566">
        <f t="shared" si="111"/>
        <v>59.12</v>
      </c>
    </row>
    <row r="3567" spans="1:16" ht="60" x14ac:dyDescent="0.25">
      <c r="A356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10"/>
        <v>131</v>
      </c>
      <c r="P3567">
        <f t="shared" si="111"/>
        <v>97.92</v>
      </c>
    </row>
    <row r="3568" spans="1:16" ht="60" x14ac:dyDescent="0.25">
      <c r="A3568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10"/>
        <v>105</v>
      </c>
      <c r="P3568">
        <f t="shared" si="111"/>
        <v>55.13</v>
      </c>
    </row>
    <row r="3569" spans="1:16" ht="60" x14ac:dyDescent="0.25">
      <c r="A3569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10"/>
        <v>109</v>
      </c>
      <c r="P3569">
        <f t="shared" si="111"/>
        <v>26.54</v>
      </c>
    </row>
    <row r="3570" spans="1:16" ht="45" x14ac:dyDescent="0.25">
      <c r="A3570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10"/>
        <v>111</v>
      </c>
      <c r="P3570">
        <f t="shared" si="111"/>
        <v>58.42</v>
      </c>
    </row>
    <row r="3571" spans="1:16" ht="45" x14ac:dyDescent="0.25">
      <c r="A3571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10"/>
        <v>100</v>
      </c>
      <c r="P3571">
        <f t="shared" si="111"/>
        <v>122.54</v>
      </c>
    </row>
    <row r="3572" spans="1:16" ht="45" x14ac:dyDescent="0.25">
      <c r="A3572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10"/>
        <v>114</v>
      </c>
      <c r="P3572">
        <f t="shared" si="111"/>
        <v>87.96</v>
      </c>
    </row>
    <row r="3573" spans="1:16" ht="45" x14ac:dyDescent="0.25">
      <c r="A3573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10"/>
        <v>122</v>
      </c>
      <c r="P3573">
        <f t="shared" si="111"/>
        <v>73.239999999999995</v>
      </c>
    </row>
    <row r="3574" spans="1:16" ht="30" x14ac:dyDescent="0.25">
      <c r="A3574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10"/>
        <v>100</v>
      </c>
      <c r="P3574">
        <f t="shared" si="111"/>
        <v>55.56</v>
      </c>
    </row>
    <row r="3575" spans="1:16" ht="45" x14ac:dyDescent="0.25">
      <c r="A3575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10"/>
        <v>103</v>
      </c>
      <c r="P3575">
        <f t="shared" si="111"/>
        <v>39.54</v>
      </c>
    </row>
    <row r="3576" spans="1:16" ht="60" x14ac:dyDescent="0.25">
      <c r="A3576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10"/>
        <v>106</v>
      </c>
      <c r="P3576">
        <f t="shared" si="111"/>
        <v>136.78</v>
      </c>
    </row>
    <row r="3577" spans="1:16" ht="60" x14ac:dyDescent="0.25">
      <c r="A357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10"/>
        <v>101</v>
      </c>
      <c r="P3577">
        <f t="shared" si="111"/>
        <v>99.34</v>
      </c>
    </row>
    <row r="3578" spans="1:16" ht="45" x14ac:dyDescent="0.25">
      <c r="A3578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10"/>
        <v>100</v>
      </c>
      <c r="P3578">
        <f t="shared" si="111"/>
        <v>20</v>
      </c>
    </row>
    <row r="3579" spans="1:16" ht="45" x14ac:dyDescent="0.25">
      <c r="A3579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10"/>
        <v>130</v>
      </c>
      <c r="P3579">
        <f t="shared" si="111"/>
        <v>28.89</v>
      </c>
    </row>
    <row r="3580" spans="1:16" ht="45" x14ac:dyDescent="0.25">
      <c r="A3580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10"/>
        <v>100</v>
      </c>
      <c r="P3580">
        <f t="shared" si="111"/>
        <v>40.549999999999997</v>
      </c>
    </row>
    <row r="3581" spans="1:16" ht="60" x14ac:dyDescent="0.25">
      <c r="A3581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10"/>
        <v>100</v>
      </c>
      <c r="P3581">
        <f t="shared" si="111"/>
        <v>35.71</v>
      </c>
    </row>
    <row r="3582" spans="1:16" ht="45" x14ac:dyDescent="0.25">
      <c r="A3582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10"/>
        <v>114</v>
      </c>
      <c r="P3582">
        <f t="shared" si="111"/>
        <v>37.96</v>
      </c>
    </row>
    <row r="3583" spans="1:16" ht="60" x14ac:dyDescent="0.25">
      <c r="A3583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10"/>
        <v>100</v>
      </c>
      <c r="P3583">
        <f t="shared" si="111"/>
        <v>33.33</v>
      </c>
    </row>
    <row r="3584" spans="1:16" ht="45" x14ac:dyDescent="0.25">
      <c r="A3584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10"/>
        <v>287</v>
      </c>
      <c r="P3584">
        <f t="shared" si="111"/>
        <v>58.57</v>
      </c>
    </row>
    <row r="3585" spans="1:16" ht="60" x14ac:dyDescent="0.25">
      <c r="A3585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10"/>
        <v>109</v>
      </c>
      <c r="P3585">
        <f t="shared" si="111"/>
        <v>135.63</v>
      </c>
    </row>
    <row r="3586" spans="1:16" ht="90" x14ac:dyDescent="0.25">
      <c r="A3586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112">ROUND(E3586/D3586*100,0)</f>
        <v>116</v>
      </c>
      <c r="P3586">
        <f t="shared" si="111"/>
        <v>30.94</v>
      </c>
    </row>
    <row r="3587" spans="1:16" ht="45" x14ac:dyDescent="0.25">
      <c r="A358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112"/>
        <v>119</v>
      </c>
      <c r="P3587">
        <f t="shared" ref="P3587:P3650" si="113">IFERROR(ROUND(E3587/L3587,2), 0)</f>
        <v>176.09</v>
      </c>
    </row>
    <row r="3588" spans="1:16" ht="30" x14ac:dyDescent="0.25">
      <c r="A3588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12"/>
        <v>109</v>
      </c>
      <c r="P3588">
        <f t="shared" si="113"/>
        <v>151.97999999999999</v>
      </c>
    </row>
    <row r="3589" spans="1:16" ht="45" x14ac:dyDescent="0.25">
      <c r="A3589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12"/>
        <v>127</v>
      </c>
      <c r="P3589">
        <f t="shared" si="113"/>
        <v>22.61</v>
      </c>
    </row>
    <row r="3590" spans="1:16" ht="45" x14ac:dyDescent="0.25">
      <c r="A3590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12"/>
        <v>101</v>
      </c>
      <c r="P3590">
        <f t="shared" si="113"/>
        <v>18.27</v>
      </c>
    </row>
    <row r="3591" spans="1:16" ht="45" x14ac:dyDescent="0.25">
      <c r="A3591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12"/>
        <v>128</v>
      </c>
      <c r="P3591">
        <f t="shared" si="113"/>
        <v>82.26</v>
      </c>
    </row>
    <row r="3592" spans="1:16" ht="60" x14ac:dyDescent="0.25">
      <c r="A3592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12"/>
        <v>100</v>
      </c>
      <c r="P3592">
        <f t="shared" si="113"/>
        <v>68.53</v>
      </c>
    </row>
    <row r="3593" spans="1:16" ht="60" x14ac:dyDescent="0.25">
      <c r="A3593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12"/>
        <v>175</v>
      </c>
      <c r="P3593">
        <f t="shared" si="113"/>
        <v>68.06</v>
      </c>
    </row>
    <row r="3594" spans="1:16" ht="45" x14ac:dyDescent="0.25">
      <c r="A3594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12"/>
        <v>127</v>
      </c>
      <c r="P3594">
        <f t="shared" si="113"/>
        <v>72.709999999999994</v>
      </c>
    </row>
    <row r="3595" spans="1:16" ht="45" x14ac:dyDescent="0.25">
      <c r="A3595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12"/>
        <v>111</v>
      </c>
      <c r="P3595">
        <f t="shared" si="113"/>
        <v>77.19</v>
      </c>
    </row>
    <row r="3596" spans="1:16" ht="60" x14ac:dyDescent="0.25">
      <c r="A3596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12"/>
        <v>126</v>
      </c>
      <c r="P3596">
        <f t="shared" si="113"/>
        <v>55.97</v>
      </c>
    </row>
    <row r="3597" spans="1:16" ht="30" x14ac:dyDescent="0.25">
      <c r="A359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12"/>
        <v>119</v>
      </c>
      <c r="P3597">
        <f t="shared" si="113"/>
        <v>49.69</v>
      </c>
    </row>
    <row r="3598" spans="1:16" ht="45" x14ac:dyDescent="0.25">
      <c r="A3598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12"/>
        <v>108</v>
      </c>
      <c r="P3598">
        <f t="shared" si="113"/>
        <v>79</v>
      </c>
    </row>
    <row r="3599" spans="1:16" ht="30" x14ac:dyDescent="0.25">
      <c r="A3599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12"/>
        <v>103</v>
      </c>
      <c r="P3599">
        <f t="shared" si="113"/>
        <v>77.73</v>
      </c>
    </row>
    <row r="3600" spans="1:16" ht="45" x14ac:dyDescent="0.25">
      <c r="A3600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12"/>
        <v>110</v>
      </c>
      <c r="P3600">
        <f t="shared" si="113"/>
        <v>40.78</v>
      </c>
    </row>
    <row r="3601" spans="1:16" ht="45" x14ac:dyDescent="0.25">
      <c r="A3601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12"/>
        <v>202</v>
      </c>
      <c r="P3601">
        <f t="shared" si="113"/>
        <v>59.41</v>
      </c>
    </row>
    <row r="3602" spans="1:16" ht="30" x14ac:dyDescent="0.25">
      <c r="A3602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12"/>
        <v>130</v>
      </c>
      <c r="P3602">
        <f t="shared" si="113"/>
        <v>3.25</v>
      </c>
    </row>
    <row r="3603" spans="1:16" ht="45" x14ac:dyDescent="0.25">
      <c r="A3603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12"/>
        <v>104</v>
      </c>
      <c r="P3603">
        <f t="shared" si="113"/>
        <v>39.380000000000003</v>
      </c>
    </row>
    <row r="3604" spans="1:16" ht="60" x14ac:dyDescent="0.25">
      <c r="A3604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12"/>
        <v>100</v>
      </c>
      <c r="P3604">
        <f t="shared" si="113"/>
        <v>81.67</v>
      </c>
    </row>
    <row r="3605" spans="1:16" ht="60" x14ac:dyDescent="0.25">
      <c r="A3605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12"/>
        <v>171</v>
      </c>
      <c r="P3605">
        <f t="shared" si="113"/>
        <v>44.91</v>
      </c>
    </row>
    <row r="3606" spans="1:16" ht="60" x14ac:dyDescent="0.25">
      <c r="A3606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12"/>
        <v>113</v>
      </c>
      <c r="P3606">
        <f t="shared" si="113"/>
        <v>49.06</v>
      </c>
    </row>
    <row r="3607" spans="1:16" ht="60" x14ac:dyDescent="0.25">
      <c r="A360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12"/>
        <v>184</v>
      </c>
      <c r="P3607">
        <f t="shared" si="113"/>
        <v>30.67</v>
      </c>
    </row>
    <row r="3608" spans="1:16" ht="60" x14ac:dyDescent="0.25">
      <c r="A3608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12"/>
        <v>130</v>
      </c>
      <c r="P3608">
        <f t="shared" si="113"/>
        <v>61.06</v>
      </c>
    </row>
    <row r="3609" spans="1:16" ht="30" x14ac:dyDescent="0.25">
      <c r="A3609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12"/>
        <v>105</v>
      </c>
      <c r="P3609">
        <f t="shared" si="113"/>
        <v>29</v>
      </c>
    </row>
    <row r="3610" spans="1:16" ht="60" x14ac:dyDescent="0.25">
      <c r="A3610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12"/>
        <v>100</v>
      </c>
      <c r="P3610">
        <f t="shared" si="113"/>
        <v>29.63</v>
      </c>
    </row>
    <row r="3611" spans="1:16" ht="60" x14ac:dyDescent="0.25">
      <c r="A3611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12"/>
        <v>153</v>
      </c>
      <c r="P3611">
        <f t="shared" si="113"/>
        <v>143.1</v>
      </c>
    </row>
    <row r="3612" spans="1:16" ht="45" x14ac:dyDescent="0.25">
      <c r="A3612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12"/>
        <v>162</v>
      </c>
      <c r="P3612">
        <f t="shared" si="113"/>
        <v>52.35</v>
      </c>
    </row>
    <row r="3613" spans="1:16" ht="60" x14ac:dyDescent="0.25">
      <c r="A3613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12"/>
        <v>136</v>
      </c>
      <c r="P3613">
        <f t="shared" si="113"/>
        <v>66.67</v>
      </c>
    </row>
    <row r="3614" spans="1:16" ht="45" x14ac:dyDescent="0.25">
      <c r="A3614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12"/>
        <v>144</v>
      </c>
      <c r="P3614">
        <f t="shared" si="113"/>
        <v>126.67</v>
      </c>
    </row>
    <row r="3615" spans="1:16" ht="45" x14ac:dyDescent="0.25">
      <c r="A3615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12"/>
        <v>100</v>
      </c>
      <c r="P3615">
        <f t="shared" si="113"/>
        <v>62.5</v>
      </c>
    </row>
    <row r="3616" spans="1:16" ht="45" x14ac:dyDescent="0.25">
      <c r="A3616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12"/>
        <v>101</v>
      </c>
      <c r="P3616">
        <f t="shared" si="113"/>
        <v>35.49</v>
      </c>
    </row>
    <row r="3617" spans="1:16" ht="60" x14ac:dyDescent="0.25">
      <c r="A361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12"/>
        <v>107</v>
      </c>
      <c r="P3617">
        <f t="shared" si="113"/>
        <v>37.08</v>
      </c>
    </row>
    <row r="3618" spans="1:16" ht="60" x14ac:dyDescent="0.25">
      <c r="A3618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12"/>
        <v>125</v>
      </c>
      <c r="P3618">
        <f t="shared" si="113"/>
        <v>69.33</v>
      </c>
    </row>
    <row r="3619" spans="1:16" ht="60" x14ac:dyDescent="0.25">
      <c r="A3619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12"/>
        <v>119</v>
      </c>
      <c r="P3619">
        <f t="shared" si="113"/>
        <v>17.25</v>
      </c>
    </row>
    <row r="3620" spans="1:16" ht="60" x14ac:dyDescent="0.25">
      <c r="A3620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12"/>
        <v>101</v>
      </c>
      <c r="P3620">
        <f t="shared" si="113"/>
        <v>36.07</v>
      </c>
    </row>
    <row r="3621" spans="1:16" ht="60" x14ac:dyDescent="0.25">
      <c r="A3621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12"/>
        <v>113</v>
      </c>
      <c r="P3621">
        <f t="shared" si="113"/>
        <v>66.47</v>
      </c>
    </row>
    <row r="3622" spans="1:16" ht="60" x14ac:dyDescent="0.25">
      <c r="A3622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12"/>
        <v>105</v>
      </c>
      <c r="P3622">
        <f t="shared" si="113"/>
        <v>56.07</v>
      </c>
    </row>
    <row r="3623" spans="1:16" ht="60" x14ac:dyDescent="0.25">
      <c r="A3623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12"/>
        <v>110</v>
      </c>
      <c r="P3623">
        <f t="shared" si="113"/>
        <v>47.03</v>
      </c>
    </row>
    <row r="3624" spans="1:16" ht="30" x14ac:dyDescent="0.25">
      <c r="A3624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12"/>
        <v>100</v>
      </c>
      <c r="P3624">
        <f t="shared" si="113"/>
        <v>47.67</v>
      </c>
    </row>
    <row r="3625" spans="1:16" ht="45" x14ac:dyDescent="0.25">
      <c r="A3625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12"/>
        <v>120</v>
      </c>
      <c r="P3625">
        <f t="shared" si="113"/>
        <v>88.24</v>
      </c>
    </row>
    <row r="3626" spans="1:16" ht="75" x14ac:dyDescent="0.25">
      <c r="A3626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12"/>
        <v>105</v>
      </c>
      <c r="P3626">
        <f t="shared" si="113"/>
        <v>80.72</v>
      </c>
    </row>
    <row r="3627" spans="1:16" ht="60" x14ac:dyDescent="0.25">
      <c r="A362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12"/>
        <v>103</v>
      </c>
      <c r="P3627">
        <f t="shared" si="113"/>
        <v>39.49</v>
      </c>
    </row>
    <row r="3628" spans="1:16" ht="60" x14ac:dyDescent="0.25">
      <c r="A3628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12"/>
        <v>102</v>
      </c>
      <c r="P3628">
        <f t="shared" si="113"/>
        <v>84.85</v>
      </c>
    </row>
    <row r="3629" spans="1:16" ht="60" x14ac:dyDescent="0.25">
      <c r="A3629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12"/>
        <v>100</v>
      </c>
      <c r="P3629">
        <f t="shared" si="113"/>
        <v>68.97</v>
      </c>
    </row>
    <row r="3630" spans="1:16" ht="60" x14ac:dyDescent="0.25">
      <c r="A3630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12"/>
        <v>0</v>
      </c>
      <c r="P3630">
        <f t="shared" si="113"/>
        <v>0</v>
      </c>
    </row>
    <row r="3631" spans="1:16" ht="60" x14ac:dyDescent="0.25">
      <c r="A3631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12"/>
        <v>0</v>
      </c>
      <c r="P3631">
        <f t="shared" si="113"/>
        <v>1</v>
      </c>
    </row>
    <row r="3632" spans="1:16" ht="60" x14ac:dyDescent="0.25">
      <c r="A3632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12"/>
        <v>0</v>
      </c>
      <c r="P3632">
        <f t="shared" si="113"/>
        <v>1</v>
      </c>
    </row>
    <row r="3633" spans="1:16" ht="60" x14ac:dyDescent="0.25">
      <c r="A3633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12"/>
        <v>51</v>
      </c>
      <c r="P3633">
        <f t="shared" si="113"/>
        <v>147.88</v>
      </c>
    </row>
    <row r="3634" spans="1:16" ht="60" x14ac:dyDescent="0.25">
      <c r="A3634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12"/>
        <v>20</v>
      </c>
      <c r="P3634">
        <f t="shared" si="113"/>
        <v>100</v>
      </c>
    </row>
    <row r="3635" spans="1:16" ht="45" x14ac:dyDescent="0.25">
      <c r="A3635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12"/>
        <v>35</v>
      </c>
      <c r="P3635">
        <f t="shared" si="113"/>
        <v>56.84</v>
      </c>
    </row>
    <row r="3636" spans="1:16" ht="60" x14ac:dyDescent="0.25">
      <c r="A3636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12"/>
        <v>4</v>
      </c>
      <c r="P3636">
        <f t="shared" si="113"/>
        <v>176.94</v>
      </c>
    </row>
    <row r="3637" spans="1:16" ht="30" x14ac:dyDescent="0.25">
      <c r="A363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12"/>
        <v>36</v>
      </c>
      <c r="P3637">
        <f t="shared" si="113"/>
        <v>127.6</v>
      </c>
    </row>
    <row r="3638" spans="1:16" ht="45" x14ac:dyDescent="0.25">
      <c r="A3638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12"/>
        <v>0</v>
      </c>
      <c r="P3638">
        <f t="shared" si="113"/>
        <v>0</v>
      </c>
    </row>
    <row r="3639" spans="1:16" ht="60" x14ac:dyDescent="0.25">
      <c r="A3639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12"/>
        <v>31</v>
      </c>
      <c r="P3639">
        <f t="shared" si="113"/>
        <v>66.14</v>
      </c>
    </row>
    <row r="3640" spans="1:16" ht="30" x14ac:dyDescent="0.25">
      <c r="A3640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12"/>
        <v>7</v>
      </c>
      <c r="P3640">
        <f t="shared" si="113"/>
        <v>108</v>
      </c>
    </row>
    <row r="3641" spans="1:16" ht="60" x14ac:dyDescent="0.25">
      <c r="A3641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12"/>
        <v>0</v>
      </c>
      <c r="P3641">
        <f t="shared" si="113"/>
        <v>1</v>
      </c>
    </row>
    <row r="3642" spans="1:16" ht="75" x14ac:dyDescent="0.25">
      <c r="A3642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12"/>
        <v>6</v>
      </c>
      <c r="P3642">
        <f t="shared" si="113"/>
        <v>18.329999999999998</v>
      </c>
    </row>
    <row r="3643" spans="1:16" ht="60" x14ac:dyDescent="0.25">
      <c r="A3643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12"/>
        <v>0</v>
      </c>
      <c r="P3643">
        <f t="shared" si="113"/>
        <v>0</v>
      </c>
    </row>
    <row r="3644" spans="1:16" ht="60" x14ac:dyDescent="0.25">
      <c r="A3644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12"/>
        <v>2</v>
      </c>
      <c r="P3644">
        <f t="shared" si="113"/>
        <v>7.5</v>
      </c>
    </row>
    <row r="3645" spans="1:16" ht="45" x14ac:dyDescent="0.25">
      <c r="A3645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12"/>
        <v>0</v>
      </c>
      <c r="P3645">
        <f t="shared" si="113"/>
        <v>0</v>
      </c>
    </row>
    <row r="3646" spans="1:16" ht="45" x14ac:dyDescent="0.25">
      <c r="A3646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12"/>
        <v>16</v>
      </c>
      <c r="P3646">
        <f t="shared" si="113"/>
        <v>68.42</v>
      </c>
    </row>
    <row r="3647" spans="1:16" ht="60" x14ac:dyDescent="0.25">
      <c r="A364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12"/>
        <v>0</v>
      </c>
      <c r="P3647">
        <f t="shared" si="113"/>
        <v>1</v>
      </c>
    </row>
    <row r="3648" spans="1:16" ht="45" x14ac:dyDescent="0.25">
      <c r="A3648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12"/>
        <v>5</v>
      </c>
      <c r="P3648">
        <f t="shared" si="113"/>
        <v>60.13</v>
      </c>
    </row>
    <row r="3649" spans="1:16" ht="60" x14ac:dyDescent="0.25">
      <c r="A3649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12"/>
        <v>6</v>
      </c>
      <c r="P3649">
        <f t="shared" si="113"/>
        <v>15</v>
      </c>
    </row>
    <row r="3650" spans="1:16" ht="30" x14ac:dyDescent="0.25">
      <c r="A3650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114">ROUND(E3650/D3650*100,0)</f>
        <v>100</v>
      </c>
      <c r="P3650">
        <f t="shared" si="113"/>
        <v>550.04</v>
      </c>
    </row>
    <row r="3651" spans="1:16" ht="45" x14ac:dyDescent="0.25">
      <c r="A3651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114"/>
        <v>104</v>
      </c>
      <c r="P3651">
        <f t="shared" ref="P3651:P3714" si="115">IFERROR(ROUND(E3651/L3651,2), 0)</f>
        <v>97.5</v>
      </c>
    </row>
    <row r="3652" spans="1:16" ht="60" x14ac:dyDescent="0.25">
      <c r="A3652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14"/>
        <v>100</v>
      </c>
      <c r="P3652">
        <f t="shared" si="115"/>
        <v>29.41</v>
      </c>
    </row>
    <row r="3653" spans="1:16" ht="45" x14ac:dyDescent="0.25">
      <c r="A3653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14"/>
        <v>104</v>
      </c>
      <c r="P3653">
        <f t="shared" si="115"/>
        <v>57.78</v>
      </c>
    </row>
    <row r="3654" spans="1:16" ht="60" x14ac:dyDescent="0.25">
      <c r="A3654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14"/>
        <v>251</v>
      </c>
      <c r="P3654">
        <f t="shared" si="115"/>
        <v>44.24</v>
      </c>
    </row>
    <row r="3655" spans="1:16" ht="60" x14ac:dyDescent="0.25">
      <c r="A3655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14"/>
        <v>101</v>
      </c>
      <c r="P3655">
        <f t="shared" si="115"/>
        <v>60.91</v>
      </c>
    </row>
    <row r="3656" spans="1:16" ht="60" x14ac:dyDescent="0.25">
      <c r="A3656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14"/>
        <v>174</v>
      </c>
      <c r="P3656">
        <f t="shared" si="115"/>
        <v>68.84</v>
      </c>
    </row>
    <row r="3657" spans="1:16" ht="60" x14ac:dyDescent="0.25">
      <c r="A365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14"/>
        <v>116</v>
      </c>
      <c r="P3657">
        <f t="shared" si="115"/>
        <v>73.58</v>
      </c>
    </row>
    <row r="3658" spans="1:16" ht="60" x14ac:dyDescent="0.25">
      <c r="A3658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14"/>
        <v>106</v>
      </c>
      <c r="P3658">
        <f t="shared" si="115"/>
        <v>115.02</v>
      </c>
    </row>
    <row r="3659" spans="1:16" ht="60" x14ac:dyDescent="0.25">
      <c r="A3659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14"/>
        <v>111</v>
      </c>
      <c r="P3659">
        <f t="shared" si="115"/>
        <v>110.75</v>
      </c>
    </row>
    <row r="3660" spans="1:16" ht="30" x14ac:dyDescent="0.25">
      <c r="A3660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14"/>
        <v>101</v>
      </c>
      <c r="P3660">
        <f t="shared" si="115"/>
        <v>75.5</v>
      </c>
    </row>
    <row r="3661" spans="1:16" ht="45" x14ac:dyDescent="0.25">
      <c r="A3661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14"/>
        <v>102</v>
      </c>
      <c r="P3661">
        <f t="shared" si="115"/>
        <v>235.46</v>
      </c>
    </row>
    <row r="3662" spans="1:16" ht="60" x14ac:dyDescent="0.25">
      <c r="A3662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14"/>
        <v>100</v>
      </c>
      <c r="P3662">
        <f t="shared" si="115"/>
        <v>11.36</v>
      </c>
    </row>
    <row r="3663" spans="1:16" ht="60" x14ac:dyDescent="0.25">
      <c r="A3663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14"/>
        <v>111</v>
      </c>
      <c r="P3663">
        <f t="shared" si="115"/>
        <v>92.5</v>
      </c>
    </row>
    <row r="3664" spans="1:16" ht="60" x14ac:dyDescent="0.25">
      <c r="A3664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14"/>
        <v>101</v>
      </c>
      <c r="P3664">
        <f t="shared" si="115"/>
        <v>202.85</v>
      </c>
    </row>
    <row r="3665" spans="1:16" ht="60" x14ac:dyDescent="0.25">
      <c r="A3665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14"/>
        <v>104</v>
      </c>
      <c r="P3665">
        <f t="shared" si="115"/>
        <v>26</v>
      </c>
    </row>
    <row r="3666" spans="1:16" ht="60" x14ac:dyDescent="0.25">
      <c r="A3666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14"/>
        <v>109</v>
      </c>
      <c r="P3666">
        <f t="shared" si="115"/>
        <v>46.05</v>
      </c>
    </row>
    <row r="3667" spans="1:16" ht="60" x14ac:dyDescent="0.25">
      <c r="A366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14"/>
        <v>115</v>
      </c>
      <c r="P3667">
        <f t="shared" si="115"/>
        <v>51</v>
      </c>
    </row>
    <row r="3668" spans="1:16" ht="30" x14ac:dyDescent="0.25">
      <c r="A3668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14"/>
        <v>100</v>
      </c>
      <c r="P3668">
        <f t="shared" si="115"/>
        <v>31.58</v>
      </c>
    </row>
    <row r="3669" spans="1:16" ht="60" x14ac:dyDescent="0.25">
      <c r="A3669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14"/>
        <v>103</v>
      </c>
      <c r="P3669">
        <f t="shared" si="115"/>
        <v>53.36</v>
      </c>
    </row>
    <row r="3670" spans="1:16" ht="60" x14ac:dyDescent="0.25">
      <c r="A3670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14"/>
        <v>104</v>
      </c>
      <c r="P3670">
        <f t="shared" si="115"/>
        <v>36.96</v>
      </c>
    </row>
    <row r="3671" spans="1:16" ht="60" x14ac:dyDescent="0.25">
      <c r="A3671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14"/>
        <v>138</v>
      </c>
      <c r="P3671">
        <f t="shared" si="115"/>
        <v>81.290000000000006</v>
      </c>
    </row>
    <row r="3672" spans="1:16" ht="60" x14ac:dyDescent="0.25">
      <c r="A3672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14"/>
        <v>110</v>
      </c>
      <c r="P3672">
        <f t="shared" si="115"/>
        <v>20.079999999999998</v>
      </c>
    </row>
    <row r="3673" spans="1:16" ht="60" x14ac:dyDescent="0.25">
      <c r="A3673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14"/>
        <v>101</v>
      </c>
      <c r="P3673">
        <f t="shared" si="115"/>
        <v>88.25</v>
      </c>
    </row>
    <row r="3674" spans="1:16" ht="60" x14ac:dyDescent="0.25">
      <c r="A3674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14"/>
        <v>102</v>
      </c>
      <c r="P3674">
        <f t="shared" si="115"/>
        <v>53.44</v>
      </c>
    </row>
    <row r="3675" spans="1:16" ht="45" x14ac:dyDescent="0.25">
      <c r="A3675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14"/>
        <v>114</v>
      </c>
      <c r="P3675">
        <f t="shared" si="115"/>
        <v>39.869999999999997</v>
      </c>
    </row>
    <row r="3676" spans="1:16" ht="60" x14ac:dyDescent="0.25">
      <c r="A3676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14"/>
        <v>100</v>
      </c>
      <c r="P3676">
        <f t="shared" si="115"/>
        <v>145.16</v>
      </c>
    </row>
    <row r="3677" spans="1:16" ht="60" x14ac:dyDescent="0.25">
      <c r="A367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14"/>
        <v>140</v>
      </c>
      <c r="P3677">
        <f t="shared" si="115"/>
        <v>23.33</v>
      </c>
    </row>
    <row r="3678" spans="1:16" ht="60" x14ac:dyDescent="0.25">
      <c r="A3678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14"/>
        <v>129</v>
      </c>
      <c r="P3678">
        <f t="shared" si="115"/>
        <v>64.38</v>
      </c>
    </row>
    <row r="3679" spans="1:16" ht="45" x14ac:dyDescent="0.25">
      <c r="A3679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14"/>
        <v>103</v>
      </c>
      <c r="P3679">
        <f t="shared" si="115"/>
        <v>62.05</v>
      </c>
    </row>
    <row r="3680" spans="1:16" ht="45" x14ac:dyDescent="0.25">
      <c r="A3680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14"/>
        <v>103</v>
      </c>
      <c r="P3680">
        <f t="shared" si="115"/>
        <v>66.13</v>
      </c>
    </row>
    <row r="3681" spans="1:16" ht="60" x14ac:dyDescent="0.25">
      <c r="A3681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14"/>
        <v>110</v>
      </c>
      <c r="P3681">
        <f t="shared" si="115"/>
        <v>73.400000000000006</v>
      </c>
    </row>
    <row r="3682" spans="1:16" ht="45" x14ac:dyDescent="0.25">
      <c r="A3682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14"/>
        <v>113</v>
      </c>
      <c r="P3682">
        <f t="shared" si="115"/>
        <v>99.5</v>
      </c>
    </row>
    <row r="3683" spans="1:16" ht="60" x14ac:dyDescent="0.25">
      <c r="A3683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14"/>
        <v>112</v>
      </c>
      <c r="P3683">
        <f t="shared" si="115"/>
        <v>62.17</v>
      </c>
    </row>
    <row r="3684" spans="1:16" ht="45" x14ac:dyDescent="0.25">
      <c r="A3684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14"/>
        <v>139</v>
      </c>
      <c r="P3684">
        <f t="shared" si="115"/>
        <v>62.33</v>
      </c>
    </row>
    <row r="3685" spans="1:16" ht="45" x14ac:dyDescent="0.25">
      <c r="A3685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14"/>
        <v>111</v>
      </c>
      <c r="P3685">
        <f t="shared" si="115"/>
        <v>58.79</v>
      </c>
    </row>
    <row r="3686" spans="1:16" ht="60" x14ac:dyDescent="0.25">
      <c r="A3686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14"/>
        <v>139</v>
      </c>
      <c r="P3686">
        <f t="shared" si="115"/>
        <v>45.35</v>
      </c>
    </row>
    <row r="3687" spans="1:16" ht="45" x14ac:dyDescent="0.25">
      <c r="A368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14"/>
        <v>106</v>
      </c>
      <c r="P3687">
        <f t="shared" si="115"/>
        <v>41.94</v>
      </c>
    </row>
    <row r="3688" spans="1:16" ht="45" x14ac:dyDescent="0.25">
      <c r="A3688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14"/>
        <v>101</v>
      </c>
      <c r="P3688">
        <f t="shared" si="115"/>
        <v>59.17</v>
      </c>
    </row>
    <row r="3689" spans="1:16" ht="60" x14ac:dyDescent="0.25">
      <c r="A3689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14"/>
        <v>100</v>
      </c>
      <c r="P3689">
        <f t="shared" si="115"/>
        <v>200.49</v>
      </c>
    </row>
    <row r="3690" spans="1:16" ht="60" x14ac:dyDescent="0.25">
      <c r="A3690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14"/>
        <v>109</v>
      </c>
      <c r="P3690">
        <f t="shared" si="115"/>
        <v>83.97</v>
      </c>
    </row>
    <row r="3691" spans="1:16" ht="60" x14ac:dyDescent="0.25">
      <c r="A3691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14"/>
        <v>118</v>
      </c>
      <c r="P3691">
        <f t="shared" si="115"/>
        <v>57.26</v>
      </c>
    </row>
    <row r="3692" spans="1:16" ht="60" x14ac:dyDescent="0.25">
      <c r="A3692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14"/>
        <v>120</v>
      </c>
      <c r="P3692">
        <f t="shared" si="115"/>
        <v>58.06</v>
      </c>
    </row>
    <row r="3693" spans="1:16" ht="30" x14ac:dyDescent="0.25">
      <c r="A3693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14"/>
        <v>128</v>
      </c>
      <c r="P3693">
        <f t="shared" si="115"/>
        <v>186.8</v>
      </c>
    </row>
    <row r="3694" spans="1:16" ht="30" x14ac:dyDescent="0.25">
      <c r="A3694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14"/>
        <v>126</v>
      </c>
      <c r="P3694">
        <f t="shared" si="115"/>
        <v>74.12</v>
      </c>
    </row>
    <row r="3695" spans="1:16" ht="60" x14ac:dyDescent="0.25">
      <c r="A3695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14"/>
        <v>129</v>
      </c>
      <c r="P3695">
        <f t="shared" si="115"/>
        <v>30.71</v>
      </c>
    </row>
    <row r="3696" spans="1:16" ht="60" x14ac:dyDescent="0.25">
      <c r="A3696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14"/>
        <v>107</v>
      </c>
      <c r="P3696">
        <f t="shared" si="115"/>
        <v>62.67</v>
      </c>
    </row>
    <row r="3697" spans="1:16" ht="60" x14ac:dyDescent="0.25">
      <c r="A369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14"/>
        <v>100</v>
      </c>
      <c r="P3697">
        <f t="shared" si="115"/>
        <v>121.36</v>
      </c>
    </row>
    <row r="3698" spans="1:16" ht="45" x14ac:dyDescent="0.25">
      <c r="A3698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14"/>
        <v>155</v>
      </c>
      <c r="P3698">
        <f t="shared" si="115"/>
        <v>39.74</v>
      </c>
    </row>
    <row r="3699" spans="1:16" ht="60" x14ac:dyDescent="0.25">
      <c r="A3699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14"/>
        <v>108</v>
      </c>
      <c r="P3699">
        <f t="shared" si="115"/>
        <v>72</v>
      </c>
    </row>
    <row r="3700" spans="1:16" ht="45" x14ac:dyDescent="0.25">
      <c r="A3700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14"/>
        <v>111</v>
      </c>
      <c r="P3700">
        <f t="shared" si="115"/>
        <v>40.630000000000003</v>
      </c>
    </row>
    <row r="3701" spans="1:16" ht="60" x14ac:dyDescent="0.25">
      <c r="A3701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14"/>
        <v>101</v>
      </c>
      <c r="P3701">
        <f t="shared" si="115"/>
        <v>63</v>
      </c>
    </row>
    <row r="3702" spans="1:16" ht="30" x14ac:dyDescent="0.25">
      <c r="A3702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14"/>
        <v>121</v>
      </c>
      <c r="P3702">
        <f t="shared" si="115"/>
        <v>33.67</v>
      </c>
    </row>
    <row r="3703" spans="1:16" ht="60" x14ac:dyDescent="0.25">
      <c r="A3703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14"/>
        <v>100</v>
      </c>
      <c r="P3703">
        <f t="shared" si="115"/>
        <v>38.590000000000003</v>
      </c>
    </row>
    <row r="3704" spans="1:16" ht="60" x14ac:dyDescent="0.25">
      <c r="A3704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14"/>
        <v>109</v>
      </c>
      <c r="P3704">
        <f t="shared" si="115"/>
        <v>155.94999999999999</v>
      </c>
    </row>
    <row r="3705" spans="1:16" ht="60" x14ac:dyDescent="0.25">
      <c r="A3705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14"/>
        <v>123</v>
      </c>
      <c r="P3705">
        <f t="shared" si="115"/>
        <v>43.2</v>
      </c>
    </row>
    <row r="3706" spans="1:16" ht="60" x14ac:dyDescent="0.25">
      <c r="A3706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14"/>
        <v>136</v>
      </c>
      <c r="P3706">
        <f t="shared" si="115"/>
        <v>15.15</v>
      </c>
    </row>
    <row r="3707" spans="1:16" ht="60" x14ac:dyDescent="0.25">
      <c r="A370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14"/>
        <v>103</v>
      </c>
      <c r="P3707">
        <f t="shared" si="115"/>
        <v>83.57</v>
      </c>
    </row>
    <row r="3708" spans="1:16" ht="45" x14ac:dyDescent="0.25">
      <c r="A3708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14"/>
        <v>121</v>
      </c>
      <c r="P3708">
        <f t="shared" si="115"/>
        <v>140</v>
      </c>
    </row>
    <row r="3709" spans="1:16" ht="45" x14ac:dyDescent="0.25">
      <c r="A3709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14"/>
        <v>186</v>
      </c>
      <c r="P3709">
        <f t="shared" si="115"/>
        <v>80.87</v>
      </c>
    </row>
    <row r="3710" spans="1:16" ht="60" x14ac:dyDescent="0.25">
      <c r="A3710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14"/>
        <v>300</v>
      </c>
      <c r="P3710">
        <f t="shared" si="115"/>
        <v>53.85</v>
      </c>
    </row>
    <row r="3711" spans="1:16" ht="45" x14ac:dyDescent="0.25">
      <c r="A3711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14"/>
        <v>108</v>
      </c>
      <c r="P3711">
        <f t="shared" si="115"/>
        <v>30.93</v>
      </c>
    </row>
    <row r="3712" spans="1:16" ht="30" x14ac:dyDescent="0.25">
      <c r="A3712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14"/>
        <v>141</v>
      </c>
      <c r="P3712">
        <f t="shared" si="115"/>
        <v>67.959999999999994</v>
      </c>
    </row>
    <row r="3713" spans="1:16" ht="30" x14ac:dyDescent="0.25">
      <c r="A3713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14"/>
        <v>114</v>
      </c>
      <c r="P3713">
        <f t="shared" si="115"/>
        <v>27.14</v>
      </c>
    </row>
    <row r="3714" spans="1:16" ht="60" x14ac:dyDescent="0.25">
      <c r="A3714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116">ROUND(E3714/D3714*100,0)</f>
        <v>154</v>
      </c>
      <c r="P3714">
        <f t="shared" si="115"/>
        <v>110.87</v>
      </c>
    </row>
    <row r="3715" spans="1:16" ht="45" x14ac:dyDescent="0.25">
      <c r="A3715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116"/>
        <v>102</v>
      </c>
      <c r="P3715">
        <f t="shared" ref="P3715:P3778" si="117">IFERROR(ROUND(E3715/L3715,2), 0)</f>
        <v>106.84</v>
      </c>
    </row>
    <row r="3716" spans="1:16" ht="60" x14ac:dyDescent="0.25">
      <c r="A3716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16"/>
        <v>102</v>
      </c>
      <c r="P3716">
        <f t="shared" si="117"/>
        <v>105.52</v>
      </c>
    </row>
    <row r="3717" spans="1:16" ht="60" x14ac:dyDescent="0.25">
      <c r="A371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16"/>
        <v>103</v>
      </c>
      <c r="P3717">
        <f t="shared" si="117"/>
        <v>132.96</v>
      </c>
    </row>
    <row r="3718" spans="1:16" ht="45" x14ac:dyDescent="0.25">
      <c r="A3718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16"/>
        <v>156</v>
      </c>
      <c r="P3718">
        <f t="shared" si="117"/>
        <v>51.92</v>
      </c>
    </row>
    <row r="3719" spans="1:16" ht="45" x14ac:dyDescent="0.25">
      <c r="A3719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16"/>
        <v>101</v>
      </c>
      <c r="P3719">
        <f t="shared" si="117"/>
        <v>310</v>
      </c>
    </row>
    <row r="3720" spans="1:16" ht="45" x14ac:dyDescent="0.25">
      <c r="A3720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16"/>
        <v>239</v>
      </c>
      <c r="P3720">
        <f t="shared" si="117"/>
        <v>26.02</v>
      </c>
    </row>
    <row r="3721" spans="1:16" ht="30" x14ac:dyDescent="0.25">
      <c r="A3721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16"/>
        <v>210</v>
      </c>
      <c r="P3721">
        <f t="shared" si="117"/>
        <v>105</v>
      </c>
    </row>
    <row r="3722" spans="1:16" ht="30" x14ac:dyDescent="0.25">
      <c r="A3722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16"/>
        <v>105</v>
      </c>
      <c r="P3722">
        <f t="shared" si="117"/>
        <v>86.23</v>
      </c>
    </row>
    <row r="3723" spans="1:16" ht="60" x14ac:dyDescent="0.25">
      <c r="A3723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16"/>
        <v>101</v>
      </c>
      <c r="P3723">
        <f t="shared" si="117"/>
        <v>114.55</v>
      </c>
    </row>
    <row r="3724" spans="1:16" ht="60" x14ac:dyDescent="0.25">
      <c r="A3724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16"/>
        <v>111</v>
      </c>
      <c r="P3724">
        <f t="shared" si="117"/>
        <v>47.66</v>
      </c>
    </row>
    <row r="3725" spans="1:16" ht="30" x14ac:dyDescent="0.25">
      <c r="A3725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16"/>
        <v>102</v>
      </c>
      <c r="P3725">
        <f t="shared" si="117"/>
        <v>72.89</v>
      </c>
    </row>
    <row r="3726" spans="1:16" ht="60" x14ac:dyDescent="0.25">
      <c r="A3726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16"/>
        <v>103</v>
      </c>
      <c r="P3726">
        <f t="shared" si="117"/>
        <v>49.55</v>
      </c>
    </row>
    <row r="3727" spans="1:16" ht="60" x14ac:dyDescent="0.25">
      <c r="A372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16"/>
        <v>127</v>
      </c>
      <c r="P3727">
        <f t="shared" si="117"/>
        <v>25.4</v>
      </c>
    </row>
    <row r="3728" spans="1:16" ht="45" x14ac:dyDescent="0.25">
      <c r="A3728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16"/>
        <v>339</v>
      </c>
      <c r="P3728">
        <f t="shared" si="117"/>
        <v>62.59</v>
      </c>
    </row>
    <row r="3729" spans="1:16" ht="45" x14ac:dyDescent="0.25">
      <c r="A3729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16"/>
        <v>101</v>
      </c>
      <c r="P3729">
        <f t="shared" si="117"/>
        <v>61.06</v>
      </c>
    </row>
    <row r="3730" spans="1:16" ht="45" x14ac:dyDescent="0.25">
      <c r="A3730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16"/>
        <v>9</v>
      </c>
      <c r="P3730">
        <f t="shared" si="117"/>
        <v>60.06</v>
      </c>
    </row>
    <row r="3731" spans="1:16" ht="60" x14ac:dyDescent="0.25">
      <c r="A3731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16"/>
        <v>7</v>
      </c>
      <c r="P3731">
        <f t="shared" si="117"/>
        <v>72.400000000000006</v>
      </c>
    </row>
    <row r="3732" spans="1:16" ht="45" x14ac:dyDescent="0.25">
      <c r="A3732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16"/>
        <v>10</v>
      </c>
      <c r="P3732">
        <f t="shared" si="117"/>
        <v>100</v>
      </c>
    </row>
    <row r="3733" spans="1:16" ht="60" x14ac:dyDescent="0.25">
      <c r="A3733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16"/>
        <v>11</v>
      </c>
      <c r="P3733">
        <f t="shared" si="117"/>
        <v>51.67</v>
      </c>
    </row>
    <row r="3734" spans="1:16" ht="45" x14ac:dyDescent="0.25">
      <c r="A3734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16"/>
        <v>15</v>
      </c>
      <c r="P3734">
        <f t="shared" si="117"/>
        <v>32.75</v>
      </c>
    </row>
    <row r="3735" spans="1:16" ht="45" x14ac:dyDescent="0.25">
      <c r="A3735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16"/>
        <v>0</v>
      </c>
      <c r="P3735">
        <f t="shared" si="117"/>
        <v>0</v>
      </c>
    </row>
    <row r="3736" spans="1:16" ht="60" x14ac:dyDescent="0.25">
      <c r="A3736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16"/>
        <v>28</v>
      </c>
      <c r="P3736">
        <f t="shared" si="117"/>
        <v>61</v>
      </c>
    </row>
    <row r="3737" spans="1:16" ht="30" x14ac:dyDescent="0.25">
      <c r="A373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16"/>
        <v>13</v>
      </c>
      <c r="P3737">
        <f t="shared" si="117"/>
        <v>10</v>
      </c>
    </row>
    <row r="3738" spans="1:16" ht="45" x14ac:dyDescent="0.25">
      <c r="A3738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16"/>
        <v>1</v>
      </c>
      <c r="P3738">
        <f t="shared" si="117"/>
        <v>10</v>
      </c>
    </row>
    <row r="3739" spans="1:16" ht="45" x14ac:dyDescent="0.25">
      <c r="A3739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16"/>
        <v>21</v>
      </c>
      <c r="P3739">
        <f t="shared" si="117"/>
        <v>37.5</v>
      </c>
    </row>
    <row r="3740" spans="1:16" ht="45" x14ac:dyDescent="0.25">
      <c r="A3740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16"/>
        <v>18</v>
      </c>
      <c r="P3740">
        <f t="shared" si="117"/>
        <v>45</v>
      </c>
    </row>
    <row r="3741" spans="1:16" ht="60" x14ac:dyDescent="0.25">
      <c r="A3741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16"/>
        <v>20</v>
      </c>
      <c r="P3741">
        <f t="shared" si="117"/>
        <v>100.63</v>
      </c>
    </row>
    <row r="3742" spans="1:16" ht="60" x14ac:dyDescent="0.25">
      <c r="A3742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16"/>
        <v>18</v>
      </c>
      <c r="P3742">
        <f t="shared" si="117"/>
        <v>25.57</v>
      </c>
    </row>
    <row r="3743" spans="1:16" ht="45" x14ac:dyDescent="0.25">
      <c r="A3743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16"/>
        <v>0</v>
      </c>
      <c r="P3743">
        <f t="shared" si="117"/>
        <v>0</v>
      </c>
    </row>
    <row r="3744" spans="1:16" ht="60" x14ac:dyDescent="0.25">
      <c r="A3744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16"/>
        <v>2</v>
      </c>
      <c r="P3744">
        <f t="shared" si="117"/>
        <v>25</v>
      </c>
    </row>
    <row r="3745" spans="1:16" ht="45" x14ac:dyDescent="0.25">
      <c r="A3745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16"/>
        <v>0</v>
      </c>
      <c r="P3745">
        <f t="shared" si="117"/>
        <v>0</v>
      </c>
    </row>
    <row r="3746" spans="1:16" ht="60" x14ac:dyDescent="0.25">
      <c r="A3746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16"/>
        <v>0</v>
      </c>
      <c r="P3746">
        <f t="shared" si="117"/>
        <v>0</v>
      </c>
    </row>
    <row r="3747" spans="1:16" ht="45" x14ac:dyDescent="0.25">
      <c r="A374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16"/>
        <v>10</v>
      </c>
      <c r="P3747">
        <f t="shared" si="117"/>
        <v>10</v>
      </c>
    </row>
    <row r="3748" spans="1:16" ht="30" x14ac:dyDescent="0.25">
      <c r="A3748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16"/>
        <v>2</v>
      </c>
      <c r="P3748">
        <f t="shared" si="117"/>
        <v>202</v>
      </c>
    </row>
    <row r="3749" spans="1:16" ht="30" x14ac:dyDescent="0.25">
      <c r="A3749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16"/>
        <v>1</v>
      </c>
      <c r="P3749">
        <f t="shared" si="117"/>
        <v>25</v>
      </c>
    </row>
    <row r="3750" spans="1:16" ht="60" x14ac:dyDescent="0.25">
      <c r="A3750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16"/>
        <v>104</v>
      </c>
      <c r="P3750">
        <f t="shared" si="117"/>
        <v>99.54</v>
      </c>
    </row>
    <row r="3751" spans="1:16" ht="45" x14ac:dyDescent="0.25">
      <c r="A3751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16"/>
        <v>105</v>
      </c>
      <c r="P3751">
        <f t="shared" si="117"/>
        <v>75</v>
      </c>
    </row>
    <row r="3752" spans="1:16" ht="105" x14ac:dyDescent="0.25">
      <c r="A3752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16"/>
        <v>100</v>
      </c>
      <c r="P3752">
        <f t="shared" si="117"/>
        <v>215.25</v>
      </c>
    </row>
    <row r="3753" spans="1:16" ht="45" x14ac:dyDescent="0.25">
      <c r="A3753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16"/>
        <v>133</v>
      </c>
      <c r="P3753">
        <f t="shared" si="117"/>
        <v>120.55</v>
      </c>
    </row>
    <row r="3754" spans="1:16" ht="60" x14ac:dyDescent="0.25">
      <c r="A3754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16"/>
        <v>113</v>
      </c>
      <c r="P3754">
        <f t="shared" si="117"/>
        <v>37.67</v>
      </c>
    </row>
    <row r="3755" spans="1:16" ht="60" x14ac:dyDescent="0.25">
      <c r="A3755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16"/>
        <v>103</v>
      </c>
      <c r="P3755">
        <f t="shared" si="117"/>
        <v>172.23</v>
      </c>
    </row>
    <row r="3756" spans="1:16" ht="45" x14ac:dyDescent="0.25">
      <c r="A3756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16"/>
        <v>120</v>
      </c>
      <c r="P3756">
        <f t="shared" si="117"/>
        <v>111.11</v>
      </c>
    </row>
    <row r="3757" spans="1:16" ht="60" x14ac:dyDescent="0.25">
      <c r="A375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16"/>
        <v>130</v>
      </c>
      <c r="P3757">
        <f t="shared" si="117"/>
        <v>25.46</v>
      </c>
    </row>
    <row r="3758" spans="1:16" ht="60" x14ac:dyDescent="0.25">
      <c r="A3758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16"/>
        <v>101</v>
      </c>
      <c r="P3758">
        <f t="shared" si="117"/>
        <v>267.64999999999998</v>
      </c>
    </row>
    <row r="3759" spans="1:16" ht="45" x14ac:dyDescent="0.25">
      <c r="A3759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16"/>
        <v>109</v>
      </c>
      <c r="P3759">
        <f t="shared" si="117"/>
        <v>75.959999999999994</v>
      </c>
    </row>
    <row r="3760" spans="1:16" ht="30" x14ac:dyDescent="0.25">
      <c r="A3760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16"/>
        <v>102</v>
      </c>
      <c r="P3760">
        <f t="shared" si="117"/>
        <v>59.04</v>
      </c>
    </row>
    <row r="3761" spans="1:16" ht="30" x14ac:dyDescent="0.25">
      <c r="A3761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16"/>
        <v>110</v>
      </c>
      <c r="P3761">
        <f t="shared" si="117"/>
        <v>50.11</v>
      </c>
    </row>
    <row r="3762" spans="1:16" ht="60" x14ac:dyDescent="0.25">
      <c r="A3762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16"/>
        <v>101</v>
      </c>
      <c r="P3762">
        <f t="shared" si="117"/>
        <v>55.5</v>
      </c>
    </row>
    <row r="3763" spans="1:16" ht="60" x14ac:dyDescent="0.25">
      <c r="A3763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16"/>
        <v>100</v>
      </c>
      <c r="P3763">
        <f t="shared" si="117"/>
        <v>166.67</v>
      </c>
    </row>
    <row r="3764" spans="1:16" ht="45" x14ac:dyDescent="0.25">
      <c r="A3764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16"/>
        <v>106</v>
      </c>
      <c r="P3764">
        <f t="shared" si="117"/>
        <v>47.43</v>
      </c>
    </row>
    <row r="3765" spans="1:16" ht="30" x14ac:dyDescent="0.25">
      <c r="A3765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16"/>
        <v>100</v>
      </c>
      <c r="P3765">
        <f t="shared" si="117"/>
        <v>64.94</v>
      </c>
    </row>
    <row r="3766" spans="1:16" ht="45" x14ac:dyDescent="0.25">
      <c r="A3766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16"/>
        <v>100</v>
      </c>
      <c r="P3766">
        <f t="shared" si="117"/>
        <v>55.56</v>
      </c>
    </row>
    <row r="3767" spans="1:16" ht="60" x14ac:dyDescent="0.25">
      <c r="A376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16"/>
        <v>113</v>
      </c>
      <c r="P3767">
        <f t="shared" si="117"/>
        <v>74.22</v>
      </c>
    </row>
    <row r="3768" spans="1:16" ht="45" x14ac:dyDescent="0.25">
      <c r="A3768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16"/>
        <v>103</v>
      </c>
      <c r="P3768">
        <f t="shared" si="117"/>
        <v>106.93</v>
      </c>
    </row>
    <row r="3769" spans="1:16" ht="60" x14ac:dyDescent="0.25">
      <c r="A3769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16"/>
        <v>117</v>
      </c>
      <c r="P3769">
        <f t="shared" si="117"/>
        <v>41.7</v>
      </c>
    </row>
    <row r="3770" spans="1:16" ht="60" x14ac:dyDescent="0.25">
      <c r="A3770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16"/>
        <v>108</v>
      </c>
      <c r="P3770">
        <f t="shared" si="117"/>
        <v>74.239999999999995</v>
      </c>
    </row>
    <row r="3771" spans="1:16" ht="45" x14ac:dyDescent="0.25">
      <c r="A3771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16"/>
        <v>100</v>
      </c>
      <c r="P3771">
        <f t="shared" si="117"/>
        <v>73.33</v>
      </c>
    </row>
    <row r="3772" spans="1:16" ht="60" x14ac:dyDescent="0.25">
      <c r="A3772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16"/>
        <v>100</v>
      </c>
      <c r="P3772">
        <f t="shared" si="117"/>
        <v>100</v>
      </c>
    </row>
    <row r="3773" spans="1:16" ht="30" x14ac:dyDescent="0.25">
      <c r="A3773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16"/>
        <v>146</v>
      </c>
      <c r="P3773">
        <f t="shared" si="117"/>
        <v>38.42</v>
      </c>
    </row>
    <row r="3774" spans="1:16" ht="45" x14ac:dyDescent="0.25">
      <c r="A3774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16"/>
        <v>110</v>
      </c>
      <c r="P3774">
        <f t="shared" si="117"/>
        <v>166.97</v>
      </c>
    </row>
    <row r="3775" spans="1:16" ht="30" x14ac:dyDescent="0.25">
      <c r="A3775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16"/>
        <v>108</v>
      </c>
      <c r="P3775">
        <f t="shared" si="117"/>
        <v>94.91</v>
      </c>
    </row>
    <row r="3776" spans="1:16" ht="60" x14ac:dyDescent="0.25">
      <c r="A3776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16"/>
        <v>100</v>
      </c>
      <c r="P3776">
        <f t="shared" si="117"/>
        <v>100</v>
      </c>
    </row>
    <row r="3777" spans="1:16" ht="45" x14ac:dyDescent="0.25">
      <c r="A377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16"/>
        <v>100</v>
      </c>
      <c r="P3777">
        <f t="shared" si="117"/>
        <v>143.21</v>
      </c>
    </row>
    <row r="3778" spans="1:16" ht="60" x14ac:dyDescent="0.25">
      <c r="A3778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118">ROUND(E3778/D3778*100,0)</f>
        <v>107</v>
      </c>
      <c r="P3778">
        <f t="shared" si="117"/>
        <v>90.82</v>
      </c>
    </row>
    <row r="3779" spans="1:16" ht="45" x14ac:dyDescent="0.25">
      <c r="A3779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118"/>
        <v>143</v>
      </c>
      <c r="P3779">
        <f t="shared" ref="P3779:P3842" si="119">IFERROR(ROUND(E3779/L3779,2), 0)</f>
        <v>48.54</v>
      </c>
    </row>
    <row r="3780" spans="1:16" ht="30" x14ac:dyDescent="0.25">
      <c r="A3780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18"/>
        <v>105</v>
      </c>
      <c r="P3780">
        <f t="shared" si="119"/>
        <v>70.03</v>
      </c>
    </row>
    <row r="3781" spans="1:16" ht="30" x14ac:dyDescent="0.25">
      <c r="A3781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18"/>
        <v>104</v>
      </c>
      <c r="P3781">
        <f t="shared" si="119"/>
        <v>135.63</v>
      </c>
    </row>
    <row r="3782" spans="1:16" ht="45" x14ac:dyDescent="0.25">
      <c r="A3782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18"/>
        <v>120</v>
      </c>
      <c r="P3782">
        <f t="shared" si="119"/>
        <v>100</v>
      </c>
    </row>
    <row r="3783" spans="1:16" ht="60" x14ac:dyDescent="0.25">
      <c r="A3783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18"/>
        <v>110</v>
      </c>
      <c r="P3783">
        <f t="shared" si="119"/>
        <v>94.9</v>
      </c>
    </row>
    <row r="3784" spans="1:16" ht="60" x14ac:dyDescent="0.25">
      <c r="A3784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18"/>
        <v>102</v>
      </c>
      <c r="P3784">
        <f t="shared" si="119"/>
        <v>75.37</v>
      </c>
    </row>
    <row r="3785" spans="1:16" ht="45" x14ac:dyDescent="0.25">
      <c r="A3785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18"/>
        <v>129</v>
      </c>
      <c r="P3785">
        <f t="shared" si="119"/>
        <v>64.459999999999994</v>
      </c>
    </row>
    <row r="3786" spans="1:16" ht="60" x14ac:dyDescent="0.25">
      <c r="A3786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18"/>
        <v>115</v>
      </c>
      <c r="P3786">
        <f t="shared" si="119"/>
        <v>115</v>
      </c>
    </row>
    <row r="3787" spans="1:16" ht="60" x14ac:dyDescent="0.25">
      <c r="A378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18"/>
        <v>151</v>
      </c>
      <c r="P3787">
        <f t="shared" si="119"/>
        <v>100.5</v>
      </c>
    </row>
    <row r="3788" spans="1:16" ht="45" x14ac:dyDescent="0.25">
      <c r="A3788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18"/>
        <v>111</v>
      </c>
      <c r="P3788">
        <f t="shared" si="119"/>
        <v>93.77</v>
      </c>
    </row>
    <row r="3789" spans="1:16" ht="45" x14ac:dyDescent="0.25">
      <c r="A3789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18"/>
        <v>100</v>
      </c>
      <c r="P3789">
        <f t="shared" si="119"/>
        <v>35.1</v>
      </c>
    </row>
    <row r="3790" spans="1:16" ht="75" x14ac:dyDescent="0.25">
      <c r="A3790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18"/>
        <v>1</v>
      </c>
      <c r="P3790">
        <f t="shared" si="119"/>
        <v>500</v>
      </c>
    </row>
    <row r="3791" spans="1:16" ht="45" x14ac:dyDescent="0.25">
      <c r="A3791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18"/>
        <v>3</v>
      </c>
      <c r="P3791">
        <f t="shared" si="119"/>
        <v>29</v>
      </c>
    </row>
    <row r="3792" spans="1:16" ht="60" x14ac:dyDescent="0.25">
      <c r="A3792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18"/>
        <v>0</v>
      </c>
      <c r="P3792">
        <f t="shared" si="119"/>
        <v>0</v>
      </c>
    </row>
    <row r="3793" spans="1:16" ht="30" x14ac:dyDescent="0.25">
      <c r="A3793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18"/>
        <v>0</v>
      </c>
      <c r="P3793">
        <f t="shared" si="119"/>
        <v>0</v>
      </c>
    </row>
    <row r="3794" spans="1:16" ht="30" x14ac:dyDescent="0.25">
      <c r="A3794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18"/>
        <v>0</v>
      </c>
      <c r="P3794">
        <f t="shared" si="119"/>
        <v>17.5</v>
      </c>
    </row>
    <row r="3795" spans="1:16" ht="60" x14ac:dyDescent="0.25">
      <c r="A3795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18"/>
        <v>60</v>
      </c>
      <c r="P3795">
        <f t="shared" si="119"/>
        <v>174</v>
      </c>
    </row>
    <row r="3796" spans="1:16" ht="60" x14ac:dyDescent="0.25">
      <c r="A3796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18"/>
        <v>1</v>
      </c>
      <c r="P3796">
        <f t="shared" si="119"/>
        <v>50</v>
      </c>
    </row>
    <row r="3797" spans="1:16" ht="45" x14ac:dyDescent="0.25">
      <c r="A379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18"/>
        <v>2</v>
      </c>
      <c r="P3797">
        <f t="shared" si="119"/>
        <v>5</v>
      </c>
    </row>
    <row r="3798" spans="1:16" ht="60" x14ac:dyDescent="0.25">
      <c r="A3798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18"/>
        <v>0</v>
      </c>
      <c r="P3798">
        <f t="shared" si="119"/>
        <v>1</v>
      </c>
    </row>
    <row r="3799" spans="1:16" ht="60" x14ac:dyDescent="0.25">
      <c r="A3799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18"/>
        <v>90</v>
      </c>
      <c r="P3799">
        <f t="shared" si="119"/>
        <v>145.41</v>
      </c>
    </row>
    <row r="3800" spans="1:16" ht="60" x14ac:dyDescent="0.25">
      <c r="A3800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18"/>
        <v>1</v>
      </c>
      <c r="P3800">
        <f t="shared" si="119"/>
        <v>205</v>
      </c>
    </row>
    <row r="3801" spans="1:16" ht="45" x14ac:dyDescent="0.25">
      <c r="A3801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18"/>
        <v>4</v>
      </c>
      <c r="P3801">
        <f t="shared" si="119"/>
        <v>100.5</v>
      </c>
    </row>
    <row r="3802" spans="1:16" ht="60" x14ac:dyDescent="0.25">
      <c r="A3802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18"/>
        <v>4</v>
      </c>
      <c r="P3802">
        <f t="shared" si="119"/>
        <v>55.06</v>
      </c>
    </row>
    <row r="3803" spans="1:16" ht="45" x14ac:dyDescent="0.25">
      <c r="A3803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18"/>
        <v>9</v>
      </c>
      <c r="P3803">
        <f t="shared" si="119"/>
        <v>47.33</v>
      </c>
    </row>
    <row r="3804" spans="1:16" ht="45" x14ac:dyDescent="0.25">
      <c r="A3804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18"/>
        <v>0</v>
      </c>
      <c r="P3804">
        <f t="shared" si="119"/>
        <v>0</v>
      </c>
    </row>
    <row r="3805" spans="1:16" ht="30" x14ac:dyDescent="0.25">
      <c r="A3805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18"/>
        <v>20</v>
      </c>
      <c r="P3805">
        <f t="shared" si="119"/>
        <v>58.95</v>
      </c>
    </row>
    <row r="3806" spans="1:16" ht="60" x14ac:dyDescent="0.25">
      <c r="A3806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18"/>
        <v>0</v>
      </c>
      <c r="P3806">
        <f t="shared" si="119"/>
        <v>0</v>
      </c>
    </row>
    <row r="3807" spans="1:16" ht="45" x14ac:dyDescent="0.25">
      <c r="A380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18"/>
        <v>0</v>
      </c>
      <c r="P3807">
        <f t="shared" si="119"/>
        <v>1.5</v>
      </c>
    </row>
    <row r="3808" spans="1:16" ht="60" x14ac:dyDescent="0.25">
      <c r="A3808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18"/>
        <v>0</v>
      </c>
      <c r="P3808">
        <f t="shared" si="119"/>
        <v>5</v>
      </c>
    </row>
    <row r="3809" spans="1:16" ht="60" x14ac:dyDescent="0.25">
      <c r="A3809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18"/>
        <v>30</v>
      </c>
      <c r="P3809">
        <f t="shared" si="119"/>
        <v>50.56</v>
      </c>
    </row>
    <row r="3810" spans="1:16" ht="45" x14ac:dyDescent="0.25">
      <c r="A3810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18"/>
        <v>100</v>
      </c>
      <c r="P3810">
        <f t="shared" si="119"/>
        <v>41.67</v>
      </c>
    </row>
    <row r="3811" spans="1:16" ht="60" x14ac:dyDescent="0.25">
      <c r="A3811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18"/>
        <v>101</v>
      </c>
      <c r="P3811">
        <f t="shared" si="119"/>
        <v>53.29</v>
      </c>
    </row>
    <row r="3812" spans="1:16" ht="60" x14ac:dyDescent="0.25">
      <c r="A3812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18"/>
        <v>122</v>
      </c>
      <c r="P3812">
        <f t="shared" si="119"/>
        <v>70.23</v>
      </c>
    </row>
    <row r="3813" spans="1:16" ht="60" x14ac:dyDescent="0.25">
      <c r="A3813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18"/>
        <v>330</v>
      </c>
      <c r="P3813">
        <f t="shared" si="119"/>
        <v>43.42</v>
      </c>
    </row>
    <row r="3814" spans="1:16" ht="60" x14ac:dyDescent="0.25">
      <c r="A3814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18"/>
        <v>110</v>
      </c>
      <c r="P3814">
        <f t="shared" si="119"/>
        <v>199.18</v>
      </c>
    </row>
    <row r="3815" spans="1:16" ht="60" x14ac:dyDescent="0.25">
      <c r="A3815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18"/>
        <v>101</v>
      </c>
      <c r="P3815">
        <f t="shared" si="119"/>
        <v>78.52</v>
      </c>
    </row>
    <row r="3816" spans="1:16" ht="60" x14ac:dyDescent="0.25">
      <c r="A3816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18"/>
        <v>140</v>
      </c>
      <c r="P3816">
        <f t="shared" si="119"/>
        <v>61.82</v>
      </c>
    </row>
    <row r="3817" spans="1:16" ht="30" x14ac:dyDescent="0.25">
      <c r="A381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18"/>
        <v>100</v>
      </c>
      <c r="P3817">
        <f t="shared" si="119"/>
        <v>50</v>
      </c>
    </row>
    <row r="3818" spans="1:16" ht="60" x14ac:dyDescent="0.25">
      <c r="A3818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18"/>
        <v>119</v>
      </c>
      <c r="P3818">
        <f t="shared" si="119"/>
        <v>48.34</v>
      </c>
    </row>
    <row r="3819" spans="1:16" ht="60" x14ac:dyDescent="0.25">
      <c r="A3819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18"/>
        <v>107</v>
      </c>
      <c r="P3819">
        <f t="shared" si="119"/>
        <v>107.25</v>
      </c>
    </row>
    <row r="3820" spans="1:16" ht="45" x14ac:dyDescent="0.25">
      <c r="A3820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18"/>
        <v>228</v>
      </c>
      <c r="P3820">
        <f t="shared" si="119"/>
        <v>57</v>
      </c>
    </row>
    <row r="3821" spans="1:16" ht="45" x14ac:dyDescent="0.25">
      <c r="A3821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18"/>
        <v>106</v>
      </c>
      <c r="P3821">
        <f t="shared" si="119"/>
        <v>40.92</v>
      </c>
    </row>
    <row r="3822" spans="1:16" ht="45" x14ac:dyDescent="0.25">
      <c r="A3822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18"/>
        <v>143</v>
      </c>
      <c r="P3822">
        <f t="shared" si="119"/>
        <v>21.5</v>
      </c>
    </row>
    <row r="3823" spans="1:16" ht="60" x14ac:dyDescent="0.25">
      <c r="A3823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18"/>
        <v>105</v>
      </c>
      <c r="P3823">
        <f t="shared" si="119"/>
        <v>79.540000000000006</v>
      </c>
    </row>
    <row r="3824" spans="1:16" ht="60" x14ac:dyDescent="0.25">
      <c r="A3824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18"/>
        <v>110</v>
      </c>
      <c r="P3824">
        <f t="shared" si="119"/>
        <v>72.38</v>
      </c>
    </row>
    <row r="3825" spans="1:16" ht="60" x14ac:dyDescent="0.25">
      <c r="A3825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18"/>
        <v>106</v>
      </c>
      <c r="P3825">
        <f t="shared" si="119"/>
        <v>64.63</v>
      </c>
    </row>
    <row r="3826" spans="1:16" ht="60" x14ac:dyDescent="0.25">
      <c r="A3826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18"/>
        <v>108</v>
      </c>
      <c r="P3826">
        <f t="shared" si="119"/>
        <v>38.57</v>
      </c>
    </row>
    <row r="3827" spans="1:16" ht="60" x14ac:dyDescent="0.25">
      <c r="A382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18"/>
        <v>105</v>
      </c>
      <c r="P3827">
        <f t="shared" si="119"/>
        <v>107.57</v>
      </c>
    </row>
    <row r="3828" spans="1:16" ht="45" x14ac:dyDescent="0.25">
      <c r="A3828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18"/>
        <v>119</v>
      </c>
      <c r="P3828">
        <f t="shared" si="119"/>
        <v>27.5</v>
      </c>
    </row>
    <row r="3829" spans="1:16" ht="60" x14ac:dyDescent="0.25">
      <c r="A3829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18"/>
        <v>153</v>
      </c>
      <c r="P3829">
        <f t="shared" si="119"/>
        <v>70.459999999999994</v>
      </c>
    </row>
    <row r="3830" spans="1:16" ht="60" x14ac:dyDescent="0.25">
      <c r="A3830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18"/>
        <v>100</v>
      </c>
      <c r="P3830">
        <f t="shared" si="119"/>
        <v>178.57</v>
      </c>
    </row>
    <row r="3831" spans="1:16" ht="60" x14ac:dyDescent="0.25">
      <c r="A3831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18"/>
        <v>100</v>
      </c>
      <c r="P3831">
        <f t="shared" si="119"/>
        <v>62.63</v>
      </c>
    </row>
    <row r="3832" spans="1:16" ht="45" x14ac:dyDescent="0.25">
      <c r="A3832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18"/>
        <v>225</v>
      </c>
      <c r="P3832">
        <f t="shared" si="119"/>
        <v>75</v>
      </c>
    </row>
    <row r="3833" spans="1:16" ht="60" x14ac:dyDescent="0.25">
      <c r="A3833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18"/>
        <v>106</v>
      </c>
      <c r="P3833">
        <f t="shared" si="119"/>
        <v>58.9</v>
      </c>
    </row>
    <row r="3834" spans="1:16" ht="60" x14ac:dyDescent="0.25">
      <c r="A3834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18"/>
        <v>105</v>
      </c>
      <c r="P3834">
        <f t="shared" si="119"/>
        <v>139.56</v>
      </c>
    </row>
    <row r="3835" spans="1:16" ht="60" x14ac:dyDescent="0.25">
      <c r="A3835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18"/>
        <v>117</v>
      </c>
      <c r="P3835">
        <f t="shared" si="119"/>
        <v>70</v>
      </c>
    </row>
    <row r="3836" spans="1:16" ht="60" x14ac:dyDescent="0.25">
      <c r="A3836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18"/>
        <v>109</v>
      </c>
      <c r="P3836">
        <f t="shared" si="119"/>
        <v>57.39</v>
      </c>
    </row>
    <row r="3837" spans="1:16" ht="60" x14ac:dyDescent="0.25">
      <c r="A383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18"/>
        <v>160</v>
      </c>
      <c r="P3837">
        <f t="shared" si="119"/>
        <v>40</v>
      </c>
    </row>
    <row r="3838" spans="1:16" ht="45" x14ac:dyDescent="0.25">
      <c r="A3838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18"/>
        <v>113</v>
      </c>
      <c r="P3838">
        <f t="shared" si="119"/>
        <v>64.290000000000006</v>
      </c>
    </row>
    <row r="3839" spans="1:16" ht="30" x14ac:dyDescent="0.25">
      <c r="A3839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18"/>
        <v>102</v>
      </c>
      <c r="P3839">
        <f t="shared" si="119"/>
        <v>120.12</v>
      </c>
    </row>
    <row r="3840" spans="1:16" ht="60" x14ac:dyDescent="0.25">
      <c r="A3840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18"/>
        <v>101</v>
      </c>
      <c r="P3840">
        <f t="shared" si="119"/>
        <v>1008.24</v>
      </c>
    </row>
    <row r="3841" spans="1:16" ht="60" x14ac:dyDescent="0.25">
      <c r="A3841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18"/>
        <v>101</v>
      </c>
      <c r="P3841">
        <f t="shared" si="119"/>
        <v>63.28</v>
      </c>
    </row>
    <row r="3842" spans="1:16" ht="45" x14ac:dyDescent="0.25">
      <c r="A3842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120">ROUND(E3842/D3842*100,0)</f>
        <v>6500</v>
      </c>
      <c r="P3842">
        <f t="shared" si="119"/>
        <v>21.67</v>
      </c>
    </row>
    <row r="3843" spans="1:16" ht="60" x14ac:dyDescent="0.25">
      <c r="A3843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120"/>
        <v>9</v>
      </c>
      <c r="P3843">
        <f t="shared" ref="P3843:P3906" si="121">IFERROR(ROUND(E3843/L3843,2), 0)</f>
        <v>25.65</v>
      </c>
    </row>
    <row r="3844" spans="1:16" ht="60" x14ac:dyDescent="0.25">
      <c r="A3844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20"/>
        <v>22</v>
      </c>
      <c r="P3844">
        <f t="shared" si="121"/>
        <v>47.7</v>
      </c>
    </row>
    <row r="3845" spans="1:16" ht="60" x14ac:dyDescent="0.25">
      <c r="A3845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20"/>
        <v>21</v>
      </c>
      <c r="P3845">
        <f t="shared" si="121"/>
        <v>56.05</v>
      </c>
    </row>
    <row r="3846" spans="1:16" ht="60" x14ac:dyDescent="0.25">
      <c r="A3846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20"/>
        <v>41</v>
      </c>
      <c r="P3846">
        <f t="shared" si="121"/>
        <v>81.319999999999993</v>
      </c>
    </row>
    <row r="3847" spans="1:16" ht="60" x14ac:dyDescent="0.25">
      <c r="A384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20"/>
        <v>2</v>
      </c>
      <c r="P3847">
        <f t="shared" si="121"/>
        <v>70.17</v>
      </c>
    </row>
    <row r="3848" spans="1:16" ht="45" x14ac:dyDescent="0.25">
      <c r="A3848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20"/>
        <v>3</v>
      </c>
      <c r="P3848">
        <f t="shared" si="121"/>
        <v>23.63</v>
      </c>
    </row>
    <row r="3849" spans="1:16" ht="45" x14ac:dyDescent="0.25">
      <c r="A3849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20"/>
        <v>16</v>
      </c>
      <c r="P3849">
        <f t="shared" si="121"/>
        <v>188.56</v>
      </c>
    </row>
    <row r="3850" spans="1:16" ht="60" x14ac:dyDescent="0.25">
      <c r="A3850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20"/>
        <v>16</v>
      </c>
      <c r="P3850">
        <f t="shared" si="121"/>
        <v>49.51</v>
      </c>
    </row>
    <row r="3851" spans="1:16" ht="75" x14ac:dyDescent="0.25">
      <c r="A3851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20"/>
        <v>7</v>
      </c>
      <c r="P3851">
        <f t="shared" si="121"/>
        <v>75.459999999999994</v>
      </c>
    </row>
    <row r="3852" spans="1:16" ht="30" x14ac:dyDescent="0.25">
      <c r="A3852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20"/>
        <v>4</v>
      </c>
      <c r="P3852">
        <f t="shared" si="121"/>
        <v>9.5</v>
      </c>
    </row>
    <row r="3853" spans="1:16" ht="45" x14ac:dyDescent="0.25">
      <c r="A3853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20"/>
        <v>34</v>
      </c>
      <c r="P3853">
        <f t="shared" si="121"/>
        <v>35.5</v>
      </c>
    </row>
    <row r="3854" spans="1:16" ht="45" x14ac:dyDescent="0.25">
      <c r="A3854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20"/>
        <v>0</v>
      </c>
      <c r="P3854">
        <f t="shared" si="121"/>
        <v>10</v>
      </c>
    </row>
    <row r="3855" spans="1:16" ht="45" x14ac:dyDescent="0.25">
      <c r="A3855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20"/>
        <v>0</v>
      </c>
      <c r="P3855">
        <f t="shared" si="121"/>
        <v>13</v>
      </c>
    </row>
    <row r="3856" spans="1:16" ht="30" x14ac:dyDescent="0.25">
      <c r="A3856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20"/>
        <v>16</v>
      </c>
      <c r="P3856">
        <f t="shared" si="121"/>
        <v>89.4</v>
      </c>
    </row>
    <row r="3857" spans="1:16" ht="75" x14ac:dyDescent="0.25">
      <c r="A385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20"/>
        <v>3</v>
      </c>
      <c r="P3857">
        <f t="shared" si="121"/>
        <v>25</v>
      </c>
    </row>
    <row r="3858" spans="1:16" ht="60" x14ac:dyDescent="0.25">
      <c r="A3858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20"/>
        <v>0</v>
      </c>
      <c r="P3858">
        <f t="shared" si="121"/>
        <v>1</v>
      </c>
    </row>
    <row r="3859" spans="1:16" ht="60" x14ac:dyDescent="0.25">
      <c r="A3859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20"/>
        <v>5</v>
      </c>
      <c r="P3859">
        <f t="shared" si="121"/>
        <v>65</v>
      </c>
    </row>
    <row r="3860" spans="1:16" ht="60" x14ac:dyDescent="0.25">
      <c r="A3860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20"/>
        <v>2</v>
      </c>
      <c r="P3860">
        <f t="shared" si="121"/>
        <v>10</v>
      </c>
    </row>
    <row r="3861" spans="1:16" ht="45" x14ac:dyDescent="0.25">
      <c r="A3861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20"/>
        <v>0</v>
      </c>
      <c r="P3861">
        <f t="shared" si="121"/>
        <v>1</v>
      </c>
    </row>
    <row r="3862" spans="1:16" ht="60" x14ac:dyDescent="0.25">
      <c r="A3862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20"/>
        <v>18</v>
      </c>
      <c r="P3862">
        <f t="shared" si="121"/>
        <v>81.540000000000006</v>
      </c>
    </row>
    <row r="3863" spans="1:16" x14ac:dyDescent="0.25">
      <c r="A3863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20"/>
        <v>5</v>
      </c>
      <c r="P3863">
        <f t="shared" si="121"/>
        <v>100</v>
      </c>
    </row>
    <row r="3864" spans="1:16" ht="30" x14ac:dyDescent="0.25">
      <c r="A3864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20"/>
        <v>0</v>
      </c>
      <c r="P3864">
        <f t="shared" si="121"/>
        <v>1</v>
      </c>
    </row>
    <row r="3865" spans="1:16" ht="60" x14ac:dyDescent="0.25">
      <c r="A3865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20"/>
        <v>0</v>
      </c>
      <c r="P3865">
        <f t="shared" si="121"/>
        <v>0</v>
      </c>
    </row>
    <row r="3866" spans="1:16" ht="60" x14ac:dyDescent="0.25">
      <c r="A3866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20"/>
        <v>1</v>
      </c>
      <c r="P3866">
        <f t="shared" si="121"/>
        <v>20</v>
      </c>
    </row>
    <row r="3867" spans="1:16" ht="45" x14ac:dyDescent="0.25">
      <c r="A386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20"/>
        <v>27</v>
      </c>
      <c r="P3867">
        <f t="shared" si="121"/>
        <v>46.43</v>
      </c>
    </row>
    <row r="3868" spans="1:16" ht="30" x14ac:dyDescent="0.25">
      <c r="A3868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20"/>
        <v>1</v>
      </c>
      <c r="P3868">
        <f t="shared" si="121"/>
        <v>5.5</v>
      </c>
    </row>
    <row r="3869" spans="1:16" ht="45" x14ac:dyDescent="0.25">
      <c r="A3869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20"/>
        <v>13</v>
      </c>
      <c r="P3869">
        <f t="shared" si="121"/>
        <v>50.2</v>
      </c>
    </row>
    <row r="3870" spans="1:16" ht="30" x14ac:dyDescent="0.25">
      <c r="A3870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20"/>
        <v>0</v>
      </c>
      <c r="P3870">
        <f t="shared" si="121"/>
        <v>10</v>
      </c>
    </row>
    <row r="3871" spans="1:16" ht="30" x14ac:dyDescent="0.25">
      <c r="A3871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20"/>
        <v>3</v>
      </c>
      <c r="P3871">
        <f t="shared" si="121"/>
        <v>30.13</v>
      </c>
    </row>
    <row r="3872" spans="1:16" ht="60" x14ac:dyDescent="0.25">
      <c r="A3872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20"/>
        <v>15</v>
      </c>
      <c r="P3872">
        <f t="shared" si="121"/>
        <v>150</v>
      </c>
    </row>
    <row r="3873" spans="1:16" ht="45" x14ac:dyDescent="0.25">
      <c r="A3873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20"/>
        <v>3</v>
      </c>
      <c r="P3873">
        <f t="shared" si="121"/>
        <v>13.33</v>
      </c>
    </row>
    <row r="3874" spans="1:16" ht="60" x14ac:dyDescent="0.25">
      <c r="A3874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20"/>
        <v>0</v>
      </c>
      <c r="P3874">
        <f t="shared" si="121"/>
        <v>0</v>
      </c>
    </row>
    <row r="3875" spans="1:16" ht="60" x14ac:dyDescent="0.25">
      <c r="A3875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20"/>
        <v>0</v>
      </c>
      <c r="P3875">
        <f t="shared" si="121"/>
        <v>0</v>
      </c>
    </row>
    <row r="3876" spans="1:16" ht="60" x14ac:dyDescent="0.25">
      <c r="A3876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20"/>
        <v>0</v>
      </c>
      <c r="P3876">
        <f t="shared" si="121"/>
        <v>0</v>
      </c>
    </row>
    <row r="3877" spans="1:16" ht="45" x14ac:dyDescent="0.25">
      <c r="A387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20"/>
        <v>0</v>
      </c>
      <c r="P3877">
        <f t="shared" si="121"/>
        <v>0</v>
      </c>
    </row>
    <row r="3878" spans="1:16" ht="60" x14ac:dyDescent="0.25">
      <c r="A3878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20"/>
        <v>53</v>
      </c>
      <c r="P3878">
        <f t="shared" si="121"/>
        <v>44.76</v>
      </c>
    </row>
    <row r="3879" spans="1:16" ht="60" x14ac:dyDescent="0.25">
      <c r="A3879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20"/>
        <v>5</v>
      </c>
      <c r="P3879">
        <f t="shared" si="121"/>
        <v>88.64</v>
      </c>
    </row>
    <row r="3880" spans="1:16" ht="45" x14ac:dyDescent="0.25">
      <c r="A3880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20"/>
        <v>0</v>
      </c>
      <c r="P3880">
        <f t="shared" si="121"/>
        <v>10</v>
      </c>
    </row>
    <row r="3881" spans="1:16" ht="45" x14ac:dyDescent="0.25">
      <c r="A3881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20"/>
        <v>0</v>
      </c>
      <c r="P3881">
        <f t="shared" si="121"/>
        <v>0</v>
      </c>
    </row>
    <row r="3882" spans="1:16" ht="60" x14ac:dyDescent="0.25">
      <c r="A3882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20"/>
        <v>13</v>
      </c>
      <c r="P3882">
        <f t="shared" si="121"/>
        <v>57.65</v>
      </c>
    </row>
    <row r="3883" spans="1:16" ht="30" x14ac:dyDescent="0.25">
      <c r="A3883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20"/>
        <v>5</v>
      </c>
      <c r="P3883">
        <f t="shared" si="121"/>
        <v>25</v>
      </c>
    </row>
    <row r="3884" spans="1:16" ht="60" x14ac:dyDescent="0.25">
      <c r="A3884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20"/>
        <v>0</v>
      </c>
      <c r="P3884">
        <f t="shared" si="121"/>
        <v>0</v>
      </c>
    </row>
    <row r="3885" spans="1:16" ht="60" x14ac:dyDescent="0.25">
      <c r="A3885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20"/>
        <v>0</v>
      </c>
      <c r="P3885">
        <f t="shared" si="121"/>
        <v>0</v>
      </c>
    </row>
    <row r="3886" spans="1:16" ht="45" x14ac:dyDescent="0.25">
      <c r="A3886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20"/>
        <v>0</v>
      </c>
      <c r="P3886">
        <f t="shared" si="121"/>
        <v>0</v>
      </c>
    </row>
    <row r="3887" spans="1:16" ht="45" x14ac:dyDescent="0.25">
      <c r="A388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20"/>
        <v>0</v>
      </c>
      <c r="P3887">
        <f t="shared" si="121"/>
        <v>0</v>
      </c>
    </row>
    <row r="3888" spans="1:16" x14ac:dyDescent="0.25">
      <c r="A3888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20"/>
        <v>0</v>
      </c>
      <c r="P3888">
        <f t="shared" si="121"/>
        <v>0</v>
      </c>
    </row>
    <row r="3889" spans="1:16" ht="60" x14ac:dyDescent="0.25">
      <c r="A3889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20"/>
        <v>2</v>
      </c>
      <c r="P3889">
        <f t="shared" si="121"/>
        <v>17.5</v>
      </c>
    </row>
    <row r="3890" spans="1:16" ht="60" x14ac:dyDescent="0.25">
      <c r="A3890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20"/>
        <v>27</v>
      </c>
      <c r="P3890">
        <f t="shared" si="121"/>
        <v>38.71</v>
      </c>
    </row>
    <row r="3891" spans="1:16" ht="45" x14ac:dyDescent="0.25">
      <c r="A3891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20"/>
        <v>1</v>
      </c>
      <c r="P3891">
        <f t="shared" si="121"/>
        <v>13.11</v>
      </c>
    </row>
    <row r="3892" spans="1:16" ht="60" x14ac:dyDescent="0.25">
      <c r="A3892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20"/>
        <v>17</v>
      </c>
      <c r="P3892">
        <f t="shared" si="121"/>
        <v>315.5</v>
      </c>
    </row>
    <row r="3893" spans="1:16" ht="30" x14ac:dyDescent="0.25">
      <c r="A3893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20"/>
        <v>33</v>
      </c>
      <c r="P3893">
        <f t="shared" si="121"/>
        <v>37.14</v>
      </c>
    </row>
    <row r="3894" spans="1:16" ht="60" x14ac:dyDescent="0.25">
      <c r="A3894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20"/>
        <v>0</v>
      </c>
      <c r="P3894">
        <f t="shared" si="121"/>
        <v>0</v>
      </c>
    </row>
    <row r="3895" spans="1:16" ht="60" x14ac:dyDescent="0.25">
      <c r="A3895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20"/>
        <v>22</v>
      </c>
      <c r="P3895">
        <f t="shared" si="121"/>
        <v>128.27000000000001</v>
      </c>
    </row>
    <row r="3896" spans="1:16" ht="60" x14ac:dyDescent="0.25">
      <c r="A3896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20"/>
        <v>3</v>
      </c>
      <c r="P3896">
        <f t="shared" si="121"/>
        <v>47.27</v>
      </c>
    </row>
    <row r="3897" spans="1:16" ht="60" x14ac:dyDescent="0.25">
      <c r="A389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20"/>
        <v>5</v>
      </c>
      <c r="P3897">
        <f t="shared" si="121"/>
        <v>50</v>
      </c>
    </row>
    <row r="3898" spans="1:16" ht="60" x14ac:dyDescent="0.25">
      <c r="A3898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20"/>
        <v>11</v>
      </c>
      <c r="P3898">
        <f t="shared" si="121"/>
        <v>42.5</v>
      </c>
    </row>
    <row r="3899" spans="1:16" ht="60" x14ac:dyDescent="0.25">
      <c r="A3899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20"/>
        <v>18</v>
      </c>
      <c r="P3899">
        <f t="shared" si="121"/>
        <v>44</v>
      </c>
    </row>
    <row r="3900" spans="1:16" ht="60" x14ac:dyDescent="0.25">
      <c r="A3900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20"/>
        <v>33</v>
      </c>
      <c r="P3900">
        <f t="shared" si="121"/>
        <v>50.88</v>
      </c>
    </row>
    <row r="3901" spans="1:16" ht="45" x14ac:dyDescent="0.25">
      <c r="A3901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20"/>
        <v>1</v>
      </c>
      <c r="P3901">
        <f t="shared" si="121"/>
        <v>62.5</v>
      </c>
    </row>
    <row r="3902" spans="1:16" ht="45" x14ac:dyDescent="0.25">
      <c r="A3902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20"/>
        <v>5</v>
      </c>
      <c r="P3902">
        <f t="shared" si="121"/>
        <v>27</v>
      </c>
    </row>
    <row r="3903" spans="1:16" ht="60" x14ac:dyDescent="0.25">
      <c r="A3903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20"/>
        <v>1</v>
      </c>
      <c r="P3903">
        <f t="shared" si="121"/>
        <v>25</v>
      </c>
    </row>
    <row r="3904" spans="1:16" ht="60" x14ac:dyDescent="0.25">
      <c r="A3904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20"/>
        <v>49</v>
      </c>
      <c r="P3904">
        <f t="shared" si="121"/>
        <v>47.26</v>
      </c>
    </row>
    <row r="3905" spans="1:16" ht="60" x14ac:dyDescent="0.25">
      <c r="A3905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20"/>
        <v>0</v>
      </c>
      <c r="P3905">
        <f t="shared" si="121"/>
        <v>0</v>
      </c>
    </row>
    <row r="3906" spans="1:16" ht="30" x14ac:dyDescent="0.25">
      <c r="A3906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122">ROUND(E3906/D3906*100,0)</f>
        <v>0</v>
      </c>
      <c r="P3906">
        <f t="shared" si="121"/>
        <v>1.5</v>
      </c>
    </row>
    <row r="3907" spans="1:16" ht="60" x14ac:dyDescent="0.25">
      <c r="A390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122"/>
        <v>12</v>
      </c>
      <c r="P3907">
        <f t="shared" ref="P3907:P3970" si="123">IFERROR(ROUND(E3907/L3907,2), 0)</f>
        <v>24.71</v>
      </c>
    </row>
    <row r="3908" spans="1:16" ht="45" x14ac:dyDescent="0.25">
      <c r="A3908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22"/>
        <v>67</v>
      </c>
      <c r="P3908">
        <f t="shared" si="123"/>
        <v>63.13</v>
      </c>
    </row>
    <row r="3909" spans="1:16" ht="45" x14ac:dyDescent="0.25">
      <c r="A3909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22"/>
        <v>15</v>
      </c>
      <c r="P3909">
        <f t="shared" si="123"/>
        <v>38.25</v>
      </c>
    </row>
    <row r="3910" spans="1:16" ht="60" x14ac:dyDescent="0.25">
      <c r="A3910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22"/>
        <v>9</v>
      </c>
      <c r="P3910">
        <f t="shared" si="123"/>
        <v>16.25</v>
      </c>
    </row>
    <row r="3911" spans="1:16" ht="45" x14ac:dyDescent="0.25">
      <c r="A3911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22"/>
        <v>0</v>
      </c>
      <c r="P3911">
        <f t="shared" si="123"/>
        <v>33.75</v>
      </c>
    </row>
    <row r="3912" spans="1:16" ht="45" x14ac:dyDescent="0.25">
      <c r="A3912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22"/>
        <v>3</v>
      </c>
      <c r="P3912">
        <f t="shared" si="123"/>
        <v>61.67</v>
      </c>
    </row>
    <row r="3913" spans="1:16" ht="45" x14ac:dyDescent="0.25">
      <c r="A3913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22"/>
        <v>37</v>
      </c>
      <c r="P3913">
        <f t="shared" si="123"/>
        <v>83.14</v>
      </c>
    </row>
    <row r="3914" spans="1:16" ht="45" x14ac:dyDescent="0.25">
      <c r="A3914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22"/>
        <v>0</v>
      </c>
      <c r="P3914">
        <f t="shared" si="123"/>
        <v>1</v>
      </c>
    </row>
    <row r="3915" spans="1:16" ht="45" x14ac:dyDescent="0.25">
      <c r="A3915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22"/>
        <v>10</v>
      </c>
      <c r="P3915">
        <f t="shared" si="123"/>
        <v>142.86000000000001</v>
      </c>
    </row>
    <row r="3916" spans="1:16" ht="60" x14ac:dyDescent="0.25">
      <c r="A3916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22"/>
        <v>36</v>
      </c>
      <c r="P3916">
        <f t="shared" si="123"/>
        <v>33.67</v>
      </c>
    </row>
    <row r="3917" spans="1:16" ht="60" x14ac:dyDescent="0.25">
      <c r="A391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22"/>
        <v>0</v>
      </c>
      <c r="P3917">
        <f t="shared" si="123"/>
        <v>5</v>
      </c>
    </row>
    <row r="3918" spans="1:16" ht="60" x14ac:dyDescent="0.25">
      <c r="A3918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22"/>
        <v>0</v>
      </c>
      <c r="P3918">
        <f t="shared" si="123"/>
        <v>0</v>
      </c>
    </row>
    <row r="3919" spans="1:16" ht="45" x14ac:dyDescent="0.25">
      <c r="A3919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22"/>
        <v>0</v>
      </c>
      <c r="P3919">
        <f t="shared" si="123"/>
        <v>10</v>
      </c>
    </row>
    <row r="3920" spans="1:16" ht="60" x14ac:dyDescent="0.25">
      <c r="A3920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22"/>
        <v>0</v>
      </c>
      <c r="P3920">
        <f t="shared" si="123"/>
        <v>40</v>
      </c>
    </row>
    <row r="3921" spans="1:16" ht="45" x14ac:dyDescent="0.25">
      <c r="A3921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22"/>
        <v>2</v>
      </c>
      <c r="P3921">
        <f t="shared" si="123"/>
        <v>30</v>
      </c>
    </row>
    <row r="3922" spans="1:16" ht="60" x14ac:dyDescent="0.25">
      <c r="A3922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22"/>
        <v>5</v>
      </c>
      <c r="P3922">
        <f t="shared" si="123"/>
        <v>45</v>
      </c>
    </row>
    <row r="3923" spans="1:16" ht="60" x14ac:dyDescent="0.25">
      <c r="A3923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22"/>
        <v>0</v>
      </c>
      <c r="P3923">
        <f t="shared" si="123"/>
        <v>0</v>
      </c>
    </row>
    <row r="3924" spans="1:16" ht="60" x14ac:dyDescent="0.25">
      <c r="A3924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22"/>
        <v>8</v>
      </c>
      <c r="P3924">
        <f t="shared" si="123"/>
        <v>10.17</v>
      </c>
    </row>
    <row r="3925" spans="1:16" ht="60" x14ac:dyDescent="0.25">
      <c r="A3925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22"/>
        <v>12</v>
      </c>
      <c r="P3925">
        <f t="shared" si="123"/>
        <v>81.41</v>
      </c>
    </row>
    <row r="3926" spans="1:16" ht="45" x14ac:dyDescent="0.25">
      <c r="A3926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22"/>
        <v>15</v>
      </c>
      <c r="P3926">
        <f t="shared" si="123"/>
        <v>57.25</v>
      </c>
    </row>
    <row r="3927" spans="1:16" ht="45" x14ac:dyDescent="0.25">
      <c r="A392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22"/>
        <v>10</v>
      </c>
      <c r="P3927">
        <f t="shared" si="123"/>
        <v>5</v>
      </c>
    </row>
    <row r="3928" spans="1:16" ht="45" x14ac:dyDescent="0.25">
      <c r="A3928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22"/>
        <v>0</v>
      </c>
      <c r="P3928">
        <f t="shared" si="123"/>
        <v>15</v>
      </c>
    </row>
    <row r="3929" spans="1:16" ht="60" x14ac:dyDescent="0.25">
      <c r="A3929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22"/>
        <v>1</v>
      </c>
      <c r="P3929">
        <f t="shared" si="123"/>
        <v>12.5</v>
      </c>
    </row>
    <row r="3930" spans="1:16" ht="60" x14ac:dyDescent="0.25">
      <c r="A3930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22"/>
        <v>13</v>
      </c>
      <c r="P3930">
        <f t="shared" si="123"/>
        <v>93</v>
      </c>
    </row>
    <row r="3931" spans="1:16" ht="60" x14ac:dyDescent="0.25">
      <c r="A3931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22"/>
        <v>2</v>
      </c>
      <c r="P3931">
        <f t="shared" si="123"/>
        <v>32.36</v>
      </c>
    </row>
    <row r="3932" spans="1:16" ht="60" x14ac:dyDescent="0.25">
      <c r="A3932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22"/>
        <v>0</v>
      </c>
      <c r="P3932">
        <f t="shared" si="123"/>
        <v>0</v>
      </c>
    </row>
    <row r="3933" spans="1:16" ht="60" x14ac:dyDescent="0.25">
      <c r="A3933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22"/>
        <v>0</v>
      </c>
      <c r="P3933">
        <f t="shared" si="123"/>
        <v>0</v>
      </c>
    </row>
    <row r="3934" spans="1:16" ht="60" x14ac:dyDescent="0.25">
      <c r="A3934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22"/>
        <v>0</v>
      </c>
      <c r="P3934">
        <f t="shared" si="123"/>
        <v>1</v>
      </c>
    </row>
    <row r="3935" spans="1:16" ht="60" x14ac:dyDescent="0.25">
      <c r="A3935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22"/>
        <v>16</v>
      </c>
      <c r="P3935">
        <f t="shared" si="123"/>
        <v>91.83</v>
      </c>
    </row>
    <row r="3936" spans="1:16" ht="45" x14ac:dyDescent="0.25">
      <c r="A3936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22"/>
        <v>11</v>
      </c>
      <c r="P3936">
        <f t="shared" si="123"/>
        <v>45.83</v>
      </c>
    </row>
    <row r="3937" spans="1:16" ht="60" x14ac:dyDescent="0.25">
      <c r="A393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22"/>
        <v>44</v>
      </c>
      <c r="P3937">
        <f t="shared" si="123"/>
        <v>57.17</v>
      </c>
    </row>
    <row r="3938" spans="1:16" ht="60" x14ac:dyDescent="0.25">
      <c r="A3938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22"/>
        <v>0</v>
      </c>
      <c r="P3938">
        <f t="shared" si="123"/>
        <v>0</v>
      </c>
    </row>
    <row r="3939" spans="1:16" ht="45" x14ac:dyDescent="0.25">
      <c r="A3939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22"/>
        <v>86</v>
      </c>
      <c r="P3939">
        <f t="shared" si="123"/>
        <v>248.5</v>
      </c>
    </row>
    <row r="3940" spans="1:16" ht="60" x14ac:dyDescent="0.25">
      <c r="A3940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22"/>
        <v>12</v>
      </c>
      <c r="P3940">
        <f t="shared" si="123"/>
        <v>79.400000000000006</v>
      </c>
    </row>
    <row r="3941" spans="1:16" ht="60" x14ac:dyDescent="0.25">
      <c r="A3941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22"/>
        <v>0</v>
      </c>
      <c r="P3941">
        <f t="shared" si="123"/>
        <v>5</v>
      </c>
    </row>
    <row r="3942" spans="1:16" ht="60" x14ac:dyDescent="0.25">
      <c r="A3942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22"/>
        <v>0</v>
      </c>
      <c r="P3942">
        <f t="shared" si="123"/>
        <v>5.5</v>
      </c>
    </row>
    <row r="3943" spans="1:16" ht="75" x14ac:dyDescent="0.25">
      <c r="A3943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22"/>
        <v>1</v>
      </c>
      <c r="P3943">
        <f t="shared" si="123"/>
        <v>25</v>
      </c>
    </row>
    <row r="3944" spans="1:16" ht="45" x14ac:dyDescent="0.25">
      <c r="A3944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22"/>
        <v>0</v>
      </c>
      <c r="P3944">
        <f t="shared" si="123"/>
        <v>0</v>
      </c>
    </row>
    <row r="3945" spans="1:16" ht="45" x14ac:dyDescent="0.25">
      <c r="A3945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22"/>
        <v>36</v>
      </c>
      <c r="P3945">
        <f t="shared" si="123"/>
        <v>137.08000000000001</v>
      </c>
    </row>
    <row r="3946" spans="1:16" ht="60" x14ac:dyDescent="0.25">
      <c r="A3946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22"/>
        <v>0</v>
      </c>
      <c r="P3946">
        <f t="shared" si="123"/>
        <v>0</v>
      </c>
    </row>
    <row r="3947" spans="1:16" ht="60" x14ac:dyDescent="0.25">
      <c r="A394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22"/>
        <v>0</v>
      </c>
      <c r="P3947">
        <f t="shared" si="123"/>
        <v>5</v>
      </c>
    </row>
    <row r="3948" spans="1:16" ht="30" x14ac:dyDescent="0.25">
      <c r="A3948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22"/>
        <v>3</v>
      </c>
      <c r="P3948">
        <f t="shared" si="123"/>
        <v>39</v>
      </c>
    </row>
    <row r="3949" spans="1:16" ht="60" x14ac:dyDescent="0.25">
      <c r="A3949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22"/>
        <v>3</v>
      </c>
      <c r="P3949">
        <f t="shared" si="123"/>
        <v>50.5</v>
      </c>
    </row>
    <row r="3950" spans="1:16" ht="60" x14ac:dyDescent="0.25">
      <c r="A3950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22"/>
        <v>0</v>
      </c>
      <c r="P3950">
        <f t="shared" si="123"/>
        <v>0</v>
      </c>
    </row>
    <row r="3951" spans="1:16" ht="60" x14ac:dyDescent="0.25">
      <c r="A3951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22"/>
        <v>16</v>
      </c>
      <c r="P3951">
        <f t="shared" si="123"/>
        <v>49.28</v>
      </c>
    </row>
    <row r="3952" spans="1:16" ht="60" x14ac:dyDescent="0.25">
      <c r="A3952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22"/>
        <v>1</v>
      </c>
      <c r="P3952">
        <f t="shared" si="123"/>
        <v>25</v>
      </c>
    </row>
    <row r="3953" spans="1:16" ht="60" x14ac:dyDescent="0.25">
      <c r="A3953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22"/>
        <v>0</v>
      </c>
      <c r="P3953">
        <f t="shared" si="123"/>
        <v>1</v>
      </c>
    </row>
    <row r="3954" spans="1:16" ht="60" x14ac:dyDescent="0.25">
      <c r="A3954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22"/>
        <v>0</v>
      </c>
      <c r="P3954">
        <f t="shared" si="123"/>
        <v>25</v>
      </c>
    </row>
    <row r="3955" spans="1:16" ht="45" x14ac:dyDescent="0.25">
      <c r="A3955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22"/>
        <v>0</v>
      </c>
      <c r="P3955">
        <f t="shared" si="123"/>
        <v>0</v>
      </c>
    </row>
    <row r="3956" spans="1:16" ht="60" x14ac:dyDescent="0.25">
      <c r="A3956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22"/>
        <v>0</v>
      </c>
      <c r="P3956">
        <f t="shared" si="123"/>
        <v>0</v>
      </c>
    </row>
    <row r="3957" spans="1:16" ht="60" x14ac:dyDescent="0.25">
      <c r="A395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22"/>
        <v>24</v>
      </c>
      <c r="P3957">
        <f t="shared" si="123"/>
        <v>53.13</v>
      </c>
    </row>
    <row r="3958" spans="1:16" ht="60" x14ac:dyDescent="0.25">
      <c r="A3958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22"/>
        <v>0</v>
      </c>
      <c r="P3958">
        <f t="shared" si="123"/>
        <v>0</v>
      </c>
    </row>
    <row r="3959" spans="1:16" ht="45" x14ac:dyDescent="0.25">
      <c r="A3959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22"/>
        <v>0</v>
      </c>
      <c r="P3959">
        <f t="shared" si="123"/>
        <v>7</v>
      </c>
    </row>
    <row r="3960" spans="1:16" ht="60" x14ac:dyDescent="0.25">
      <c r="A3960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22"/>
        <v>32</v>
      </c>
      <c r="P3960">
        <f t="shared" si="123"/>
        <v>40.06</v>
      </c>
    </row>
    <row r="3961" spans="1:16" ht="60" x14ac:dyDescent="0.25">
      <c r="A3961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22"/>
        <v>24</v>
      </c>
      <c r="P3961">
        <f t="shared" si="123"/>
        <v>24.33</v>
      </c>
    </row>
    <row r="3962" spans="1:16" ht="60" x14ac:dyDescent="0.25">
      <c r="A3962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22"/>
        <v>2</v>
      </c>
      <c r="P3962">
        <f t="shared" si="123"/>
        <v>11.25</v>
      </c>
    </row>
    <row r="3963" spans="1:16" ht="60" x14ac:dyDescent="0.25">
      <c r="A3963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22"/>
        <v>0</v>
      </c>
      <c r="P3963">
        <f t="shared" si="123"/>
        <v>10.5</v>
      </c>
    </row>
    <row r="3964" spans="1:16" ht="60" x14ac:dyDescent="0.25">
      <c r="A3964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22"/>
        <v>3</v>
      </c>
      <c r="P3964">
        <f t="shared" si="123"/>
        <v>15</v>
      </c>
    </row>
    <row r="3965" spans="1:16" ht="60" x14ac:dyDescent="0.25">
      <c r="A3965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22"/>
        <v>0</v>
      </c>
      <c r="P3965">
        <f t="shared" si="123"/>
        <v>0</v>
      </c>
    </row>
    <row r="3966" spans="1:16" ht="45" x14ac:dyDescent="0.25">
      <c r="A3966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22"/>
        <v>6</v>
      </c>
      <c r="P3966">
        <f t="shared" si="123"/>
        <v>42</v>
      </c>
    </row>
    <row r="3967" spans="1:16" ht="60" x14ac:dyDescent="0.25">
      <c r="A396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22"/>
        <v>14</v>
      </c>
      <c r="P3967">
        <f t="shared" si="123"/>
        <v>71.25</v>
      </c>
    </row>
    <row r="3968" spans="1:16" ht="60" x14ac:dyDescent="0.25">
      <c r="A3968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22"/>
        <v>1</v>
      </c>
      <c r="P3968">
        <f t="shared" si="123"/>
        <v>22.5</v>
      </c>
    </row>
    <row r="3969" spans="1:16" ht="60" x14ac:dyDescent="0.25">
      <c r="A3969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22"/>
        <v>24</v>
      </c>
      <c r="P3969">
        <f t="shared" si="123"/>
        <v>41</v>
      </c>
    </row>
    <row r="3970" spans="1:16" ht="45" x14ac:dyDescent="0.25">
      <c r="A3970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24">ROUND(E3970/D3970*100,0)</f>
        <v>11</v>
      </c>
      <c r="P3970">
        <f t="shared" si="123"/>
        <v>47.91</v>
      </c>
    </row>
    <row r="3971" spans="1:16" ht="60" x14ac:dyDescent="0.25">
      <c r="A3971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124"/>
        <v>7</v>
      </c>
      <c r="P3971">
        <f t="shared" ref="P3971:P4034" si="125">IFERROR(ROUND(E3971/L3971,2), 0)</f>
        <v>35.17</v>
      </c>
    </row>
    <row r="3972" spans="1:16" ht="60" x14ac:dyDescent="0.25">
      <c r="A3972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24"/>
        <v>0</v>
      </c>
      <c r="P3972">
        <f t="shared" si="125"/>
        <v>5.5</v>
      </c>
    </row>
    <row r="3973" spans="1:16" ht="60" x14ac:dyDescent="0.25">
      <c r="A3973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24"/>
        <v>1</v>
      </c>
      <c r="P3973">
        <f t="shared" si="125"/>
        <v>22.67</v>
      </c>
    </row>
    <row r="3974" spans="1:16" ht="45" x14ac:dyDescent="0.25">
      <c r="A3974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24"/>
        <v>21</v>
      </c>
      <c r="P3974">
        <f t="shared" si="125"/>
        <v>26.38</v>
      </c>
    </row>
    <row r="3975" spans="1:16" ht="60" x14ac:dyDescent="0.25">
      <c r="A3975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24"/>
        <v>78</v>
      </c>
      <c r="P3975">
        <f t="shared" si="125"/>
        <v>105.54</v>
      </c>
    </row>
    <row r="3976" spans="1:16" ht="60" x14ac:dyDescent="0.25">
      <c r="A3976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24"/>
        <v>32</v>
      </c>
      <c r="P3976">
        <f t="shared" si="125"/>
        <v>29.09</v>
      </c>
    </row>
    <row r="3977" spans="1:16" ht="60" x14ac:dyDescent="0.25">
      <c r="A397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24"/>
        <v>0</v>
      </c>
      <c r="P3977">
        <f t="shared" si="125"/>
        <v>0</v>
      </c>
    </row>
    <row r="3978" spans="1:16" ht="60" x14ac:dyDescent="0.25">
      <c r="A3978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24"/>
        <v>48</v>
      </c>
      <c r="P3978">
        <f t="shared" si="125"/>
        <v>62</v>
      </c>
    </row>
    <row r="3979" spans="1:16" ht="60" x14ac:dyDescent="0.25">
      <c r="A3979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24"/>
        <v>1</v>
      </c>
      <c r="P3979">
        <f t="shared" si="125"/>
        <v>217.5</v>
      </c>
    </row>
    <row r="3980" spans="1:16" ht="60" x14ac:dyDescent="0.25">
      <c r="A3980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24"/>
        <v>11</v>
      </c>
      <c r="P3980">
        <f t="shared" si="125"/>
        <v>26.75</v>
      </c>
    </row>
    <row r="3981" spans="1:16" ht="60" x14ac:dyDescent="0.25">
      <c r="A3981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24"/>
        <v>2</v>
      </c>
      <c r="P3981">
        <f t="shared" si="125"/>
        <v>18.329999999999998</v>
      </c>
    </row>
    <row r="3982" spans="1:16" ht="60" x14ac:dyDescent="0.25">
      <c r="A3982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24"/>
        <v>18</v>
      </c>
      <c r="P3982">
        <f t="shared" si="125"/>
        <v>64.290000000000006</v>
      </c>
    </row>
    <row r="3983" spans="1:16" ht="45" x14ac:dyDescent="0.25">
      <c r="A3983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24"/>
        <v>4</v>
      </c>
      <c r="P3983">
        <f t="shared" si="125"/>
        <v>175</v>
      </c>
    </row>
    <row r="3984" spans="1:16" ht="60" x14ac:dyDescent="0.25">
      <c r="A3984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24"/>
        <v>20</v>
      </c>
      <c r="P3984">
        <f t="shared" si="125"/>
        <v>34</v>
      </c>
    </row>
    <row r="3985" spans="1:16" ht="60" x14ac:dyDescent="0.25">
      <c r="A3985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24"/>
        <v>35</v>
      </c>
      <c r="P3985">
        <f t="shared" si="125"/>
        <v>84.28</v>
      </c>
    </row>
    <row r="3986" spans="1:16" ht="60" x14ac:dyDescent="0.25">
      <c r="A3986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24"/>
        <v>6</v>
      </c>
      <c r="P3986">
        <f t="shared" si="125"/>
        <v>9.5</v>
      </c>
    </row>
    <row r="3987" spans="1:16" ht="60" x14ac:dyDescent="0.25">
      <c r="A398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24"/>
        <v>32</v>
      </c>
      <c r="P3987">
        <f t="shared" si="125"/>
        <v>33.74</v>
      </c>
    </row>
    <row r="3988" spans="1:16" ht="60" x14ac:dyDescent="0.25">
      <c r="A3988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24"/>
        <v>10</v>
      </c>
      <c r="P3988">
        <f t="shared" si="125"/>
        <v>37.54</v>
      </c>
    </row>
    <row r="3989" spans="1:16" ht="45" x14ac:dyDescent="0.25">
      <c r="A3989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24"/>
        <v>38</v>
      </c>
      <c r="P3989">
        <f t="shared" si="125"/>
        <v>11.62</v>
      </c>
    </row>
    <row r="3990" spans="1:16" ht="30" x14ac:dyDescent="0.25">
      <c r="A3990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24"/>
        <v>2</v>
      </c>
      <c r="P3990">
        <f t="shared" si="125"/>
        <v>8</v>
      </c>
    </row>
    <row r="3991" spans="1:16" ht="60" x14ac:dyDescent="0.25">
      <c r="A3991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24"/>
        <v>0</v>
      </c>
      <c r="P3991">
        <f t="shared" si="125"/>
        <v>0</v>
      </c>
    </row>
    <row r="3992" spans="1:16" ht="45" x14ac:dyDescent="0.25">
      <c r="A3992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24"/>
        <v>4</v>
      </c>
      <c r="P3992">
        <f t="shared" si="125"/>
        <v>23</v>
      </c>
    </row>
    <row r="3993" spans="1:16" ht="30" x14ac:dyDescent="0.25">
      <c r="A3993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24"/>
        <v>20</v>
      </c>
      <c r="P3993">
        <f t="shared" si="125"/>
        <v>100</v>
      </c>
    </row>
    <row r="3994" spans="1:16" ht="45" x14ac:dyDescent="0.25">
      <c r="A3994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24"/>
        <v>5</v>
      </c>
      <c r="P3994">
        <f t="shared" si="125"/>
        <v>60.11</v>
      </c>
    </row>
    <row r="3995" spans="1:16" ht="45" x14ac:dyDescent="0.25">
      <c r="A3995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24"/>
        <v>0</v>
      </c>
      <c r="P3995">
        <f t="shared" si="125"/>
        <v>3</v>
      </c>
    </row>
    <row r="3996" spans="1:16" ht="45" x14ac:dyDescent="0.25">
      <c r="A3996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24"/>
        <v>0</v>
      </c>
      <c r="P3996">
        <f t="shared" si="125"/>
        <v>5</v>
      </c>
    </row>
    <row r="3997" spans="1:16" ht="60" x14ac:dyDescent="0.25">
      <c r="A399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24"/>
        <v>35</v>
      </c>
      <c r="P3997">
        <f t="shared" si="125"/>
        <v>17.5</v>
      </c>
    </row>
    <row r="3998" spans="1:16" ht="45" x14ac:dyDescent="0.25">
      <c r="A3998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24"/>
        <v>17</v>
      </c>
      <c r="P3998">
        <f t="shared" si="125"/>
        <v>29.24</v>
      </c>
    </row>
    <row r="3999" spans="1:16" ht="60" x14ac:dyDescent="0.25">
      <c r="A3999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24"/>
        <v>0</v>
      </c>
      <c r="P3999">
        <f t="shared" si="125"/>
        <v>0</v>
      </c>
    </row>
    <row r="4000" spans="1:16" ht="45" x14ac:dyDescent="0.25">
      <c r="A4000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24"/>
        <v>57</v>
      </c>
      <c r="P4000">
        <f t="shared" si="125"/>
        <v>59.58</v>
      </c>
    </row>
    <row r="4001" spans="1:16" ht="45" x14ac:dyDescent="0.25">
      <c r="A4001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24"/>
        <v>17</v>
      </c>
      <c r="P4001">
        <f t="shared" si="125"/>
        <v>82.57</v>
      </c>
    </row>
    <row r="4002" spans="1:16" ht="30" x14ac:dyDescent="0.25">
      <c r="A4002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24"/>
        <v>0</v>
      </c>
      <c r="P4002">
        <f t="shared" si="125"/>
        <v>10</v>
      </c>
    </row>
    <row r="4003" spans="1:16" ht="60" x14ac:dyDescent="0.25">
      <c r="A4003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24"/>
        <v>38</v>
      </c>
      <c r="P4003">
        <f t="shared" si="125"/>
        <v>32.36</v>
      </c>
    </row>
    <row r="4004" spans="1:16" ht="60" x14ac:dyDescent="0.25">
      <c r="A4004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24"/>
        <v>2</v>
      </c>
      <c r="P4004">
        <f t="shared" si="125"/>
        <v>5.75</v>
      </c>
    </row>
    <row r="4005" spans="1:16" ht="45" x14ac:dyDescent="0.25">
      <c r="A4005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24"/>
        <v>10</v>
      </c>
      <c r="P4005">
        <f t="shared" si="125"/>
        <v>100.5</v>
      </c>
    </row>
    <row r="4006" spans="1:16" x14ac:dyDescent="0.25">
      <c r="A4006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24"/>
        <v>0</v>
      </c>
      <c r="P4006">
        <f t="shared" si="125"/>
        <v>1</v>
      </c>
    </row>
    <row r="4007" spans="1:16" ht="45" x14ac:dyDescent="0.25">
      <c r="A400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24"/>
        <v>1</v>
      </c>
      <c r="P4007">
        <f t="shared" si="125"/>
        <v>20</v>
      </c>
    </row>
    <row r="4008" spans="1:16" ht="60" x14ac:dyDescent="0.25">
      <c r="A4008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24"/>
        <v>0</v>
      </c>
      <c r="P4008">
        <f t="shared" si="125"/>
        <v>2</v>
      </c>
    </row>
    <row r="4009" spans="1:16" ht="45" x14ac:dyDescent="0.25">
      <c r="A4009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24"/>
        <v>0</v>
      </c>
      <c r="P4009">
        <f t="shared" si="125"/>
        <v>5</v>
      </c>
    </row>
    <row r="4010" spans="1:16" ht="60" x14ac:dyDescent="0.25">
      <c r="A4010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24"/>
        <v>6</v>
      </c>
      <c r="P4010">
        <f t="shared" si="125"/>
        <v>15</v>
      </c>
    </row>
    <row r="4011" spans="1:16" ht="45" x14ac:dyDescent="0.25">
      <c r="A4011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24"/>
        <v>4</v>
      </c>
      <c r="P4011">
        <f t="shared" si="125"/>
        <v>25</v>
      </c>
    </row>
    <row r="4012" spans="1:16" ht="45" x14ac:dyDescent="0.25">
      <c r="A4012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24"/>
        <v>24</v>
      </c>
      <c r="P4012">
        <f t="shared" si="125"/>
        <v>45.84</v>
      </c>
    </row>
    <row r="4013" spans="1:16" ht="60" x14ac:dyDescent="0.25">
      <c r="A4013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24"/>
        <v>8</v>
      </c>
      <c r="P4013">
        <f t="shared" si="125"/>
        <v>4.75</v>
      </c>
    </row>
    <row r="4014" spans="1:16" ht="60" x14ac:dyDescent="0.25">
      <c r="A4014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24"/>
        <v>0</v>
      </c>
      <c r="P4014">
        <f t="shared" si="125"/>
        <v>0</v>
      </c>
    </row>
    <row r="4015" spans="1:16" ht="60" x14ac:dyDescent="0.25">
      <c r="A4015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24"/>
        <v>1</v>
      </c>
      <c r="P4015">
        <f t="shared" si="125"/>
        <v>13</v>
      </c>
    </row>
    <row r="4016" spans="1:16" ht="60" x14ac:dyDescent="0.25">
      <c r="A4016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24"/>
        <v>0</v>
      </c>
      <c r="P4016">
        <f t="shared" si="125"/>
        <v>0</v>
      </c>
    </row>
    <row r="4017" spans="1:16" ht="60" x14ac:dyDescent="0.25">
      <c r="A401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24"/>
        <v>0</v>
      </c>
      <c r="P4017">
        <f t="shared" si="125"/>
        <v>1</v>
      </c>
    </row>
    <row r="4018" spans="1:16" ht="60" x14ac:dyDescent="0.25">
      <c r="A4018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24"/>
        <v>14</v>
      </c>
      <c r="P4018">
        <f t="shared" si="125"/>
        <v>10</v>
      </c>
    </row>
    <row r="4019" spans="1:16" ht="60" x14ac:dyDescent="0.25">
      <c r="A4019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24"/>
        <v>1</v>
      </c>
      <c r="P4019">
        <f t="shared" si="125"/>
        <v>52.5</v>
      </c>
    </row>
    <row r="4020" spans="1:16" ht="30" x14ac:dyDescent="0.25">
      <c r="A4020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24"/>
        <v>9</v>
      </c>
      <c r="P4020">
        <f t="shared" si="125"/>
        <v>32.5</v>
      </c>
    </row>
    <row r="4021" spans="1:16" ht="60" x14ac:dyDescent="0.25">
      <c r="A4021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24"/>
        <v>1</v>
      </c>
      <c r="P4021">
        <f t="shared" si="125"/>
        <v>7.25</v>
      </c>
    </row>
    <row r="4022" spans="1:16" ht="60" x14ac:dyDescent="0.25">
      <c r="A4022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24"/>
        <v>17</v>
      </c>
      <c r="P4022">
        <f t="shared" si="125"/>
        <v>33.33</v>
      </c>
    </row>
    <row r="4023" spans="1:16" ht="45" x14ac:dyDescent="0.25">
      <c r="A4023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24"/>
        <v>1</v>
      </c>
      <c r="P4023">
        <f t="shared" si="125"/>
        <v>62.5</v>
      </c>
    </row>
    <row r="4024" spans="1:16" ht="30" x14ac:dyDescent="0.25">
      <c r="A4024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24"/>
        <v>70</v>
      </c>
      <c r="P4024">
        <f t="shared" si="125"/>
        <v>63.56</v>
      </c>
    </row>
    <row r="4025" spans="1:16" ht="45" x14ac:dyDescent="0.25">
      <c r="A4025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24"/>
        <v>0</v>
      </c>
      <c r="P4025">
        <f t="shared" si="125"/>
        <v>0</v>
      </c>
    </row>
    <row r="4026" spans="1:16" ht="60" x14ac:dyDescent="0.25">
      <c r="A4026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24"/>
        <v>1</v>
      </c>
      <c r="P4026">
        <f t="shared" si="125"/>
        <v>10</v>
      </c>
    </row>
    <row r="4027" spans="1:16" ht="60" x14ac:dyDescent="0.25">
      <c r="A402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24"/>
        <v>5</v>
      </c>
      <c r="P4027">
        <f t="shared" si="125"/>
        <v>62.5</v>
      </c>
    </row>
    <row r="4028" spans="1:16" ht="45" x14ac:dyDescent="0.25">
      <c r="A4028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24"/>
        <v>0</v>
      </c>
      <c r="P4028">
        <f t="shared" si="125"/>
        <v>0</v>
      </c>
    </row>
    <row r="4029" spans="1:16" ht="60" x14ac:dyDescent="0.25">
      <c r="A4029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24"/>
        <v>7</v>
      </c>
      <c r="P4029">
        <f t="shared" si="125"/>
        <v>30.71</v>
      </c>
    </row>
    <row r="4030" spans="1:16" ht="45" x14ac:dyDescent="0.25">
      <c r="A4030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24"/>
        <v>28</v>
      </c>
      <c r="P4030">
        <f t="shared" si="125"/>
        <v>51</v>
      </c>
    </row>
    <row r="4031" spans="1:16" ht="45" x14ac:dyDescent="0.25">
      <c r="A4031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24"/>
        <v>0</v>
      </c>
      <c r="P4031">
        <f t="shared" si="125"/>
        <v>0</v>
      </c>
    </row>
    <row r="4032" spans="1:16" ht="60" x14ac:dyDescent="0.25">
      <c r="A4032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24"/>
        <v>16</v>
      </c>
      <c r="P4032">
        <f t="shared" si="125"/>
        <v>66.67</v>
      </c>
    </row>
    <row r="4033" spans="1:16" ht="60" x14ac:dyDescent="0.25">
      <c r="A4033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24"/>
        <v>0</v>
      </c>
      <c r="P4033">
        <f t="shared" si="125"/>
        <v>0</v>
      </c>
    </row>
    <row r="4034" spans="1:16" ht="60" x14ac:dyDescent="0.25">
      <c r="A4034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26">ROUND(E4034/D4034*100,0)</f>
        <v>7</v>
      </c>
      <c r="P4034">
        <f t="shared" si="125"/>
        <v>59</v>
      </c>
    </row>
    <row r="4035" spans="1:16" ht="45" x14ac:dyDescent="0.25">
      <c r="A4035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126"/>
        <v>26</v>
      </c>
      <c r="P4035">
        <f t="shared" ref="P4035:P4098" si="127">IFERROR(ROUND(E4035/L4035,2), 0)</f>
        <v>65.34</v>
      </c>
    </row>
    <row r="4036" spans="1:16" ht="60" x14ac:dyDescent="0.25">
      <c r="A4036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26"/>
        <v>1</v>
      </c>
      <c r="P4036">
        <f t="shared" si="127"/>
        <v>100</v>
      </c>
    </row>
    <row r="4037" spans="1:16" ht="30" x14ac:dyDescent="0.25">
      <c r="A403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26"/>
        <v>37</v>
      </c>
      <c r="P4037">
        <f t="shared" si="127"/>
        <v>147.4</v>
      </c>
    </row>
    <row r="4038" spans="1:16" ht="45" x14ac:dyDescent="0.25">
      <c r="A4038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26"/>
        <v>47</v>
      </c>
      <c r="P4038">
        <f t="shared" si="127"/>
        <v>166.06</v>
      </c>
    </row>
    <row r="4039" spans="1:16" ht="60" x14ac:dyDescent="0.25">
      <c r="A4039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26"/>
        <v>11</v>
      </c>
      <c r="P4039">
        <f t="shared" si="127"/>
        <v>40</v>
      </c>
    </row>
    <row r="4040" spans="1:16" ht="45" x14ac:dyDescent="0.25">
      <c r="A4040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26"/>
        <v>12</v>
      </c>
      <c r="P4040">
        <f t="shared" si="127"/>
        <v>75.25</v>
      </c>
    </row>
    <row r="4041" spans="1:16" ht="45" x14ac:dyDescent="0.25">
      <c r="A4041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26"/>
        <v>60</v>
      </c>
      <c r="P4041">
        <f t="shared" si="127"/>
        <v>60</v>
      </c>
    </row>
    <row r="4042" spans="1:16" ht="45" x14ac:dyDescent="0.25">
      <c r="A4042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26"/>
        <v>31</v>
      </c>
      <c r="P4042">
        <f t="shared" si="127"/>
        <v>1250</v>
      </c>
    </row>
    <row r="4043" spans="1:16" ht="45" x14ac:dyDescent="0.25">
      <c r="A4043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26"/>
        <v>0</v>
      </c>
      <c r="P4043">
        <f t="shared" si="127"/>
        <v>10.5</v>
      </c>
    </row>
    <row r="4044" spans="1:16" ht="60" x14ac:dyDescent="0.25">
      <c r="A4044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26"/>
        <v>0</v>
      </c>
      <c r="P4044">
        <f t="shared" si="127"/>
        <v>7</v>
      </c>
    </row>
    <row r="4045" spans="1:16" ht="45" x14ac:dyDescent="0.25">
      <c r="A4045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26"/>
        <v>0</v>
      </c>
      <c r="P4045">
        <f t="shared" si="127"/>
        <v>0</v>
      </c>
    </row>
    <row r="4046" spans="1:16" ht="60" x14ac:dyDescent="0.25">
      <c r="A4046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26"/>
        <v>38</v>
      </c>
      <c r="P4046">
        <f t="shared" si="127"/>
        <v>56.25</v>
      </c>
    </row>
    <row r="4047" spans="1:16" ht="60" x14ac:dyDescent="0.25">
      <c r="A404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26"/>
        <v>0</v>
      </c>
      <c r="P4047">
        <f t="shared" si="127"/>
        <v>1</v>
      </c>
    </row>
    <row r="4048" spans="1:16" ht="60" x14ac:dyDescent="0.25">
      <c r="A4048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26"/>
        <v>8</v>
      </c>
      <c r="P4048">
        <f t="shared" si="127"/>
        <v>38.33</v>
      </c>
    </row>
    <row r="4049" spans="1:16" ht="45" x14ac:dyDescent="0.25">
      <c r="A4049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26"/>
        <v>2</v>
      </c>
      <c r="P4049">
        <f t="shared" si="127"/>
        <v>27.5</v>
      </c>
    </row>
    <row r="4050" spans="1:16" ht="60" x14ac:dyDescent="0.25">
      <c r="A4050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26"/>
        <v>18</v>
      </c>
      <c r="P4050">
        <f t="shared" si="127"/>
        <v>32.979999999999997</v>
      </c>
    </row>
    <row r="4051" spans="1:16" ht="60" x14ac:dyDescent="0.25">
      <c r="A4051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26"/>
        <v>0</v>
      </c>
      <c r="P4051">
        <f t="shared" si="127"/>
        <v>16</v>
      </c>
    </row>
    <row r="4052" spans="1:16" ht="60" x14ac:dyDescent="0.25">
      <c r="A4052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26"/>
        <v>0</v>
      </c>
      <c r="P4052">
        <f t="shared" si="127"/>
        <v>1</v>
      </c>
    </row>
    <row r="4053" spans="1:16" ht="45" x14ac:dyDescent="0.25">
      <c r="A4053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26"/>
        <v>0</v>
      </c>
      <c r="P4053">
        <f t="shared" si="127"/>
        <v>0</v>
      </c>
    </row>
    <row r="4054" spans="1:16" ht="60" x14ac:dyDescent="0.25">
      <c r="A4054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26"/>
        <v>38</v>
      </c>
      <c r="P4054">
        <f t="shared" si="127"/>
        <v>86.62</v>
      </c>
    </row>
    <row r="4055" spans="1:16" ht="60" x14ac:dyDescent="0.25">
      <c r="A4055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26"/>
        <v>22</v>
      </c>
      <c r="P4055">
        <f t="shared" si="127"/>
        <v>55</v>
      </c>
    </row>
    <row r="4056" spans="1:16" ht="45" x14ac:dyDescent="0.25">
      <c r="A4056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26"/>
        <v>0</v>
      </c>
      <c r="P4056">
        <f t="shared" si="127"/>
        <v>0</v>
      </c>
    </row>
    <row r="4057" spans="1:16" ht="60" x14ac:dyDescent="0.25">
      <c r="A405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26"/>
        <v>18</v>
      </c>
      <c r="P4057">
        <f t="shared" si="127"/>
        <v>41.95</v>
      </c>
    </row>
    <row r="4058" spans="1:16" ht="60" x14ac:dyDescent="0.25">
      <c r="A4058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26"/>
        <v>53</v>
      </c>
      <c r="P4058">
        <f t="shared" si="127"/>
        <v>88.33</v>
      </c>
    </row>
    <row r="4059" spans="1:16" ht="60" x14ac:dyDescent="0.25">
      <c r="A4059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26"/>
        <v>22</v>
      </c>
      <c r="P4059">
        <f t="shared" si="127"/>
        <v>129.16999999999999</v>
      </c>
    </row>
    <row r="4060" spans="1:16" ht="45" x14ac:dyDescent="0.25">
      <c r="A4060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26"/>
        <v>3</v>
      </c>
      <c r="P4060">
        <f t="shared" si="127"/>
        <v>23.75</v>
      </c>
    </row>
    <row r="4061" spans="1:16" ht="45" x14ac:dyDescent="0.25">
      <c r="A4061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26"/>
        <v>3</v>
      </c>
      <c r="P4061">
        <f t="shared" si="127"/>
        <v>35.71</v>
      </c>
    </row>
    <row r="4062" spans="1:16" ht="60" x14ac:dyDescent="0.25">
      <c r="A4062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26"/>
        <v>3</v>
      </c>
      <c r="P4062">
        <f t="shared" si="127"/>
        <v>57</v>
      </c>
    </row>
    <row r="4063" spans="1:16" ht="45" x14ac:dyDescent="0.25">
      <c r="A4063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26"/>
        <v>0</v>
      </c>
      <c r="P4063">
        <f t="shared" si="127"/>
        <v>0</v>
      </c>
    </row>
    <row r="4064" spans="1:16" ht="60" x14ac:dyDescent="0.25">
      <c r="A4064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26"/>
        <v>2</v>
      </c>
      <c r="P4064">
        <f t="shared" si="127"/>
        <v>163.33000000000001</v>
      </c>
    </row>
    <row r="4065" spans="1:16" ht="60" x14ac:dyDescent="0.25">
      <c r="A4065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26"/>
        <v>1</v>
      </c>
      <c r="P4065">
        <f t="shared" si="127"/>
        <v>15</v>
      </c>
    </row>
    <row r="4066" spans="1:16" ht="60" x14ac:dyDescent="0.25">
      <c r="A4066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26"/>
        <v>19</v>
      </c>
      <c r="P4066">
        <f t="shared" si="127"/>
        <v>64.17</v>
      </c>
    </row>
    <row r="4067" spans="1:16" ht="45" x14ac:dyDescent="0.25">
      <c r="A406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26"/>
        <v>1</v>
      </c>
      <c r="P4067">
        <f t="shared" si="127"/>
        <v>6.75</v>
      </c>
    </row>
    <row r="4068" spans="1:16" ht="60" x14ac:dyDescent="0.25">
      <c r="A4068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26"/>
        <v>0</v>
      </c>
      <c r="P4068">
        <f t="shared" si="127"/>
        <v>25</v>
      </c>
    </row>
    <row r="4069" spans="1:16" ht="60" x14ac:dyDescent="0.25">
      <c r="A4069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26"/>
        <v>61</v>
      </c>
      <c r="P4069">
        <f t="shared" si="127"/>
        <v>179.12</v>
      </c>
    </row>
    <row r="4070" spans="1:16" ht="45" x14ac:dyDescent="0.25">
      <c r="A4070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26"/>
        <v>1</v>
      </c>
      <c r="P4070">
        <f t="shared" si="127"/>
        <v>34.950000000000003</v>
      </c>
    </row>
    <row r="4071" spans="1:16" ht="45" x14ac:dyDescent="0.25">
      <c r="A4071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26"/>
        <v>34</v>
      </c>
      <c r="P4071">
        <f t="shared" si="127"/>
        <v>33.08</v>
      </c>
    </row>
    <row r="4072" spans="1:16" ht="45" x14ac:dyDescent="0.25">
      <c r="A4072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26"/>
        <v>17</v>
      </c>
      <c r="P4072">
        <f t="shared" si="127"/>
        <v>27.5</v>
      </c>
    </row>
    <row r="4073" spans="1:16" ht="60" x14ac:dyDescent="0.25">
      <c r="A4073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26"/>
        <v>0</v>
      </c>
      <c r="P4073">
        <f t="shared" si="127"/>
        <v>0</v>
      </c>
    </row>
    <row r="4074" spans="1:16" ht="60" x14ac:dyDescent="0.25">
      <c r="A4074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26"/>
        <v>0</v>
      </c>
      <c r="P4074">
        <f t="shared" si="127"/>
        <v>2</v>
      </c>
    </row>
    <row r="4075" spans="1:16" ht="45" x14ac:dyDescent="0.25">
      <c r="A4075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26"/>
        <v>1</v>
      </c>
      <c r="P4075">
        <f t="shared" si="127"/>
        <v>18.5</v>
      </c>
    </row>
    <row r="4076" spans="1:16" ht="60" x14ac:dyDescent="0.25">
      <c r="A4076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26"/>
        <v>27</v>
      </c>
      <c r="P4076">
        <f t="shared" si="127"/>
        <v>35</v>
      </c>
    </row>
    <row r="4077" spans="1:16" ht="60" x14ac:dyDescent="0.25">
      <c r="A407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26"/>
        <v>29</v>
      </c>
      <c r="P4077">
        <f t="shared" si="127"/>
        <v>44.31</v>
      </c>
    </row>
    <row r="4078" spans="1:16" ht="45" x14ac:dyDescent="0.25">
      <c r="A4078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26"/>
        <v>0</v>
      </c>
      <c r="P4078">
        <f t="shared" si="127"/>
        <v>0</v>
      </c>
    </row>
    <row r="4079" spans="1:16" ht="60" x14ac:dyDescent="0.25">
      <c r="A4079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26"/>
        <v>9</v>
      </c>
      <c r="P4079">
        <f t="shared" si="127"/>
        <v>222.5</v>
      </c>
    </row>
    <row r="4080" spans="1:16" ht="60" x14ac:dyDescent="0.25">
      <c r="A4080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26"/>
        <v>0</v>
      </c>
      <c r="P4080">
        <f t="shared" si="127"/>
        <v>0</v>
      </c>
    </row>
    <row r="4081" spans="1:16" ht="60" x14ac:dyDescent="0.25">
      <c r="A4081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26"/>
        <v>0</v>
      </c>
      <c r="P4081">
        <f t="shared" si="127"/>
        <v>5</v>
      </c>
    </row>
    <row r="4082" spans="1:16" ht="60" x14ac:dyDescent="0.25">
      <c r="A4082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26"/>
        <v>0</v>
      </c>
      <c r="P4082">
        <f t="shared" si="127"/>
        <v>0</v>
      </c>
    </row>
    <row r="4083" spans="1:16" ht="45" x14ac:dyDescent="0.25">
      <c r="A4083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26"/>
        <v>16</v>
      </c>
      <c r="P4083">
        <f t="shared" si="127"/>
        <v>29.17</v>
      </c>
    </row>
    <row r="4084" spans="1:16" ht="60" x14ac:dyDescent="0.25">
      <c r="A4084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26"/>
        <v>2</v>
      </c>
      <c r="P4084">
        <f t="shared" si="127"/>
        <v>1.5</v>
      </c>
    </row>
    <row r="4085" spans="1:16" ht="60" x14ac:dyDescent="0.25">
      <c r="A4085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26"/>
        <v>22</v>
      </c>
      <c r="P4085">
        <f t="shared" si="127"/>
        <v>126.5</v>
      </c>
    </row>
    <row r="4086" spans="1:16" ht="60" x14ac:dyDescent="0.25">
      <c r="A4086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26"/>
        <v>0</v>
      </c>
      <c r="P4086">
        <f t="shared" si="127"/>
        <v>10</v>
      </c>
    </row>
    <row r="4087" spans="1:16" ht="60" x14ac:dyDescent="0.25">
      <c r="A408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26"/>
        <v>0</v>
      </c>
      <c r="P4087">
        <f t="shared" si="127"/>
        <v>10</v>
      </c>
    </row>
    <row r="4088" spans="1:16" ht="60" x14ac:dyDescent="0.25">
      <c r="A4088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26"/>
        <v>5</v>
      </c>
      <c r="P4088">
        <f t="shared" si="127"/>
        <v>9.4</v>
      </c>
    </row>
    <row r="4089" spans="1:16" x14ac:dyDescent="0.25">
      <c r="A4089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26"/>
        <v>0</v>
      </c>
      <c r="P4089">
        <f t="shared" si="127"/>
        <v>0</v>
      </c>
    </row>
    <row r="4090" spans="1:16" ht="45" x14ac:dyDescent="0.25">
      <c r="A4090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26"/>
        <v>11</v>
      </c>
      <c r="P4090">
        <f t="shared" si="127"/>
        <v>72</v>
      </c>
    </row>
    <row r="4091" spans="1:16" ht="60" x14ac:dyDescent="0.25">
      <c r="A4091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26"/>
        <v>5</v>
      </c>
      <c r="P4091">
        <f t="shared" si="127"/>
        <v>30</v>
      </c>
    </row>
    <row r="4092" spans="1:16" ht="45" x14ac:dyDescent="0.25">
      <c r="A4092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26"/>
        <v>3</v>
      </c>
      <c r="P4092">
        <f t="shared" si="127"/>
        <v>10.67</v>
      </c>
    </row>
    <row r="4093" spans="1:16" ht="60" x14ac:dyDescent="0.25">
      <c r="A4093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26"/>
        <v>13</v>
      </c>
      <c r="P4093">
        <f t="shared" si="127"/>
        <v>25.5</v>
      </c>
    </row>
    <row r="4094" spans="1:16" ht="45" x14ac:dyDescent="0.25">
      <c r="A4094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26"/>
        <v>0</v>
      </c>
      <c r="P4094">
        <f t="shared" si="127"/>
        <v>20</v>
      </c>
    </row>
    <row r="4095" spans="1:16" ht="60" x14ac:dyDescent="0.25">
      <c r="A4095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26"/>
        <v>2</v>
      </c>
      <c r="P4095">
        <f t="shared" si="127"/>
        <v>15</v>
      </c>
    </row>
    <row r="4096" spans="1:16" ht="45" x14ac:dyDescent="0.25">
      <c r="A4096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26"/>
        <v>37</v>
      </c>
      <c r="P4096">
        <f t="shared" si="127"/>
        <v>91.25</v>
      </c>
    </row>
    <row r="4097" spans="1:16" ht="45" x14ac:dyDescent="0.25">
      <c r="A409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26"/>
        <v>3</v>
      </c>
      <c r="P4097">
        <f t="shared" si="127"/>
        <v>800</v>
      </c>
    </row>
    <row r="4098" spans="1:16" ht="45" x14ac:dyDescent="0.25">
      <c r="A4098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128">ROUND(E4098/D4098*100,0)</f>
        <v>11</v>
      </c>
      <c r="P4098">
        <f t="shared" si="127"/>
        <v>80</v>
      </c>
    </row>
    <row r="4099" spans="1:16" ht="60" x14ac:dyDescent="0.25">
      <c r="A4099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128"/>
        <v>0</v>
      </c>
      <c r="P4099">
        <f t="shared" ref="P4099:P4115" si="129">IFERROR(ROUND(E4099/L4099,2), 0)</f>
        <v>0</v>
      </c>
    </row>
    <row r="4100" spans="1:16" ht="45" x14ac:dyDescent="0.25">
      <c r="A4100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28"/>
        <v>0</v>
      </c>
      <c r="P4100">
        <f t="shared" si="129"/>
        <v>0</v>
      </c>
    </row>
    <row r="4101" spans="1:16" ht="60" x14ac:dyDescent="0.25">
      <c r="A4101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28"/>
        <v>1</v>
      </c>
      <c r="P4101">
        <f t="shared" si="129"/>
        <v>50</v>
      </c>
    </row>
    <row r="4102" spans="1:16" ht="45" x14ac:dyDescent="0.25">
      <c r="A4102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28"/>
        <v>0</v>
      </c>
      <c r="P4102">
        <f t="shared" si="129"/>
        <v>0</v>
      </c>
    </row>
    <row r="4103" spans="1:16" ht="60" x14ac:dyDescent="0.25">
      <c r="A4103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28"/>
        <v>0</v>
      </c>
      <c r="P4103">
        <f t="shared" si="129"/>
        <v>0</v>
      </c>
    </row>
    <row r="4104" spans="1:16" ht="45" x14ac:dyDescent="0.25">
      <c r="A4104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28"/>
        <v>27</v>
      </c>
      <c r="P4104">
        <f t="shared" si="129"/>
        <v>22.83</v>
      </c>
    </row>
    <row r="4105" spans="1:16" ht="45" x14ac:dyDescent="0.25">
      <c r="A4105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28"/>
        <v>10</v>
      </c>
      <c r="P4105">
        <f t="shared" si="129"/>
        <v>16.670000000000002</v>
      </c>
    </row>
    <row r="4106" spans="1:16" ht="45" x14ac:dyDescent="0.25">
      <c r="A4106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28"/>
        <v>21</v>
      </c>
      <c r="P4106">
        <f t="shared" si="129"/>
        <v>45.79</v>
      </c>
    </row>
    <row r="4107" spans="1:16" ht="60" x14ac:dyDescent="0.25">
      <c r="A410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28"/>
        <v>7</v>
      </c>
      <c r="P4107">
        <f t="shared" si="129"/>
        <v>383.33</v>
      </c>
    </row>
    <row r="4108" spans="1:16" ht="60" x14ac:dyDescent="0.25">
      <c r="A4108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28"/>
        <v>71</v>
      </c>
      <c r="P4108">
        <f t="shared" si="129"/>
        <v>106.97</v>
      </c>
    </row>
    <row r="4109" spans="1:16" ht="60" x14ac:dyDescent="0.25">
      <c r="A4109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28"/>
        <v>2</v>
      </c>
      <c r="P4109">
        <f t="shared" si="129"/>
        <v>10.25</v>
      </c>
    </row>
    <row r="4110" spans="1:16" ht="45" x14ac:dyDescent="0.25">
      <c r="A4110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28"/>
        <v>2</v>
      </c>
      <c r="P4110">
        <f t="shared" si="129"/>
        <v>59</v>
      </c>
    </row>
    <row r="4111" spans="1:16" ht="45" x14ac:dyDescent="0.25">
      <c r="A4111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28"/>
        <v>0</v>
      </c>
      <c r="P4111">
        <f t="shared" si="129"/>
        <v>0</v>
      </c>
    </row>
    <row r="4112" spans="1:16" ht="60" x14ac:dyDescent="0.25">
      <c r="A4112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28"/>
        <v>29</v>
      </c>
      <c r="P4112">
        <f t="shared" si="129"/>
        <v>14.33</v>
      </c>
    </row>
    <row r="4113" spans="1:16" ht="45" x14ac:dyDescent="0.25">
      <c r="A4113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28"/>
        <v>3</v>
      </c>
      <c r="P4113">
        <f t="shared" si="129"/>
        <v>15.67</v>
      </c>
    </row>
    <row r="4114" spans="1:16" ht="60" x14ac:dyDescent="0.25">
      <c r="A4114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28"/>
        <v>0</v>
      </c>
      <c r="P4114">
        <f t="shared" si="129"/>
        <v>1</v>
      </c>
    </row>
    <row r="4115" spans="1:16" ht="60" x14ac:dyDescent="0.25">
      <c r="A4115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28"/>
        <v>0</v>
      </c>
      <c r="P4115">
        <f t="shared" si="129"/>
        <v>1</v>
      </c>
    </row>
  </sheetData>
  <autoFilter ref="N1:N4115" xr:uid="{BA141629-E96E-48FA-8056-054CA292811A}">
    <filterColumn colId="0">
      <filters>
        <filter val="theater/musical"/>
        <filter val="theater/plays"/>
        <filter val="theater/spaces"/>
      </filters>
    </filterColumn>
  </autoFilter>
  <conditionalFormatting sqref="F1:F1048576">
    <cfRule type="cellIs" dxfId="6" priority="4" operator="equal">
      <formula>"Canceled"</formula>
    </cfRule>
    <cfRule type="cellIs" dxfId="5" priority="5" operator="equal">
      <formula>"Failed"</formula>
    </cfRule>
    <cfRule type="cellIs" dxfId="4" priority="6" operator="equal">
      <formula>"Failed"</formula>
    </cfRule>
    <cfRule type="cellIs" dxfId="3" priority="7" operator="equal">
      <formula>"Failed "</formula>
    </cfRule>
    <cfRule type="cellIs" dxfId="2" priority="8" operator="equal">
      <formula>"Failed "</formula>
    </cfRule>
    <cfRule type="cellIs" dxfId="1" priority="9" operator="equal">
      <formula>"Successful"</formula>
    </cfRule>
    <cfRule type="cellIs" dxfId="0" priority="10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9BFE5-929A-419C-918B-C40DAA5FC158}">
  <dimension ref="A1:F47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22" bestFit="1" customWidth="1"/>
    <col min="8" max="8" width="28" bestFit="1" customWidth="1"/>
    <col min="9" max="9" width="21.140625" bestFit="1" customWidth="1"/>
    <col min="10" max="10" width="15.7109375" bestFit="1" customWidth="1"/>
    <col min="11" max="11" width="15.28515625" bestFit="1" customWidth="1"/>
    <col min="12" max="12" width="14.42578125" bestFit="1" customWidth="1"/>
    <col min="13" max="13" width="13.85546875" bestFit="1" customWidth="1"/>
    <col min="14" max="14" width="16.5703125" customWidth="1"/>
    <col min="15" max="15" width="18.7109375" bestFit="1" customWidth="1"/>
    <col min="16" max="16" width="16" bestFit="1" customWidth="1"/>
    <col min="17" max="17" width="16.140625" bestFit="1" customWidth="1"/>
    <col min="18" max="18" width="20.28515625" bestFit="1" customWidth="1"/>
    <col min="19" max="19" width="19" bestFit="1" customWidth="1"/>
    <col min="20" max="20" width="11.140625" bestFit="1" customWidth="1"/>
    <col min="21" max="21" width="15.85546875" bestFit="1" customWidth="1"/>
    <col min="22" max="22" width="10.28515625" bestFit="1" customWidth="1"/>
    <col min="23" max="23" width="19.28515625" bestFit="1" customWidth="1"/>
    <col min="24" max="24" width="19.7109375" bestFit="1" customWidth="1"/>
    <col min="25" max="25" width="24.140625" bestFit="1" customWidth="1"/>
    <col min="26" max="26" width="19" bestFit="1" customWidth="1"/>
    <col min="27" max="27" width="26.140625" bestFit="1" customWidth="1"/>
    <col min="28" max="28" width="17" bestFit="1" customWidth="1"/>
    <col min="29" max="29" width="22" bestFit="1" customWidth="1"/>
    <col min="30" max="30" width="18.85546875" bestFit="1" customWidth="1"/>
    <col min="31" max="31" width="23.5703125" bestFit="1" customWidth="1"/>
    <col min="32" max="32" width="28" bestFit="1" customWidth="1"/>
    <col min="33" max="33" width="21.140625" bestFit="1" customWidth="1"/>
    <col min="34" max="34" width="15.7109375" bestFit="1" customWidth="1"/>
    <col min="35" max="35" width="15.28515625" bestFit="1" customWidth="1"/>
    <col min="36" max="36" width="13.140625" bestFit="1" customWidth="1"/>
    <col min="37" max="37" width="14.42578125" bestFit="1" customWidth="1"/>
    <col min="38" max="38" width="11" bestFit="1" customWidth="1"/>
    <col min="39" max="39" width="16.140625" bestFit="1" customWidth="1"/>
    <col min="40" max="40" width="11.140625" bestFit="1" customWidth="1"/>
    <col min="41" max="41" width="13.140625" bestFit="1" customWidth="1"/>
    <col min="42" max="42" width="14.42578125" bestFit="1" customWidth="1"/>
    <col min="44" max="44" width="25" bestFit="1" customWidth="1"/>
    <col min="45" max="45" width="18.5703125" bestFit="1" customWidth="1"/>
    <col min="46" max="46" width="22.140625" bestFit="1" customWidth="1"/>
    <col min="47" max="47" width="16.140625" bestFit="1" customWidth="1"/>
    <col min="48" max="48" width="21.7109375" bestFit="1" customWidth="1"/>
    <col min="49" max="49" width="20" bestFit="1" customWidth="1"/>
    <col min="50" max="50" width="21.85546875" bestFit="1" customWidth="1"/>
    <col min="51" max="51" width="15.85546875" bestFit="1" customWidth="1"/>
    <col min="52" max="52" width="12.140625" bestFit="1" customWidth="1"/>
    <col min="53" max="53" width="10.42578125" bestFit="1" customWidth="1"/>
    <col min="54" max="54" width="10.7109375" bestFit="1" customWidth="1"/>
    <col min="55" max="55" width="24.140625" bestFit="1" customWidth="1"/>
    <col min="56" max="56" width="20.5703125" bestFit="1" customWidth="1"/>
    <col min="57" max="57" width="26.42578125" bestFit="1" customWidth="1"/>
    <col min="58" max="58" width="20.42578125" bestFit="1" customWidth="1"/>
    <col min="59" max="59" width="23.5703125" bestFit="1" customWidth="1"/>
    <col min="60" max="60" width="28" bestFit="1" customWidth="1"/>
    <col min="61" max="61" width="21.140625" bestFit="1" customWidth="1"/>
    <col min="62" max="62" width="15.28515625" bestFit="1" customWidth="1"/>
    <col min="63" max="63" width="13.140625" bestFit="1" customWidth="1"/>
    <col min="64" max="64" width="14.42578125" bestFit="1" customWidth="1"/>
    <col min="65" max="65" width="15" bestFit="1" customWidth="1"/>
    <col min="66" max="66" width="11.28515625" bestFit="1" customWidth="1"/>
  </cols>
  <sheetData>
    <row r="1" spans="1:6" x14ac:dyDescent="0.25">
      <c r="A1" s="14" t="s">
        <v>8222</v>
      </c>
      <c r="B1" t="s">
        <v>8364</v>
      </c>
    </row>
    <row r="2" spans="1:6" x14ac:dyDescent="0.25">
      <c r="A2" s="14" t="s">
        <v>8358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8314</v>
      </c>
      <c r="B6" s="16"/>
      <c r="C6" s="16">
        <v>100</v>
      </c>
      <c r="D6" s="16"/>
      <c r="E6" s="16"/>
      <c r="F6" s="16">
        <v>100</v>
      </c>
    </row>
    <row r="7" spans="1:6" x14ac:dyDescent="0.25">
      <c r="A7" s="15" t="s">
        <v>8342</v>
      </c>
      <c r="B7" s="16">
        <v>20</v>
      </c>
      <c r="C7" s="16"/>
      <c r="D7" s="16"/>
      <c r="E7" s="16"/>
      <c r="F7" s="16">
        <v>20</v>
      </c>
    </row>
    <row r="8" spans="1:6" x14ac:dyDescent="0.25">
      <c r="A8" s="15" t="s">
        <v>8330</v>
      </c>
      <c r="B8" s="16">
        <v>24</v>
      </c>
      <c r="C8" s="16"/>
      <c r="D8" s="16"/>
      <c r="E8" s="16"/>
      <c r="F8" s="16">
        <v>24</v>
      </c>
    </row>
    <row r="9" spans="1:6" x14ac:dyDescent="0.25">
      <c r="A9" s="15" t="s">
        <v>8356</v>
      </c>
      <c r="B9" s="16"/>
      <c r="C9" s="16">
        <v>40</v>
      </c>
      <c r="D9" s="16"/>
      <c r="E9" s="16"/>
      <c r="F9" s="16">
        <v>40</v>
      </c>
    </row>
    <row r="10" spans="1:6" x14ac:dyDescent="0.25">
      <c r="A10" s="15" t="s">
        <v>8352</v>
      </c>
      <c r="B10" s="16"/>
      <c r="C10" s="16"/>
      <c r="D10" s="16"/>
      <c r="E10" s="16">
        <v>40</v>
      </c>
      <c r="F10" s="16">
        <v>40</v>
      </c>
    </row>
    <row r="11" spans="1:6" x14ac:dyDescent="0.25">
      <c r="A11" s="15" t="s">
        <v>8313</v>
      </c>
      <c r="B11" s="16"/>
      <c r="C11" s="16"/>
      <c r="D11" s="16"/>
      <c r="E11" s="16">
        <v>180</v>
      </c>
      <c r="F11" s="16">
        <v>180</v>
      </c>
    </row>
    <row r="12" spans="1:6" x14ac:dyDescent="0.25">
      <c r="A12" s="15" t="s">
        <v>8312</v>
      </c>
      <c r="B12" s="16"/>
      <c r="C12" s="16">
        <v>80</v>
      </c>
      <c r="D12" s="16"/>
      <c r="E12" s="16"/>
      <c r="F12" s="16">
        <v>80</v>
      </c>
    </row>
    <row r="13" spans="1:6" x14ac:dyDescent="0.25">
      <c r="A13" s="15" t="s">
        <v>8328</v>
      </c>
      <c r="B13" s="16"/>
      <c r="C13" s="16"/>
      <c r="D13" s="16"/>
      <c r="E13" s="16">
        <v>40</v>
      </c>
      <c r="F13" s="16">
        <v>40</v>
      </c>
    </row>
    <row r="14" spans="1:6" x14ac:dyDescent="0.25">
      <c r="A14" s="15" t="s">
        <v>8345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25">
      <c r="A15" s="15" t="s">
        <v>8322</v>
      </c>
      <c r="B15" s="16"/>
      <c r="C15" s="16">
        <v>40</v>
      </c>
      <c r="D15" s="16"/>
      <c r="E15" s="16"/>
      <c r="F15" s="16">
        <v>40</v>
      </c>
    </row>
    <row r="16" spans="1:6" x14ac:dyDescent="0.25">
      <c r="A16" s="15" t="s">
        <v>8335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25">
      <c r="A17" s="15" t="s">
        <v>8346</v>
      </c>
      <c r="B17" s="16"/>
      <c r="C17" s="16">
        <v>20</v>
      </c>
      <c r="D17" s="16"/>
      <c r="E17" s="16"/>
      <c r="F17" s="16">
        <v>20</v>
      </c>
    </row>
    <row r="18" spans="1:6" x14ac:dyDescent="0.25">
      <c r="A18" s="15" t="s">
        <v>8347</v>
      </c>
      <c r="B18" s="16"/>
      <c r="C18" s="16"/>
      <c r="D18" s="16"/>
      <c r="E18" s="16">
        <v>140</v>
      </c>
      <c r="F18" s="16">
        <v>140</v>
      </c>
    </row>
    <row r="19" spans="1:6" x14ac:dyDescent="0.25">
      <c r="A19" s="15" t="s">
        <v>8327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25">
      <c r="A20" s="15" t="s">
        <v>8326</v>
      </c>
      <c r="B20" s="16"/>
      <c r="C20" s="16">
        <v>60</v>
      </c>
      <c r="D20" s="16"/>
      <c r="E20" s="16"/>
      <c r="F20" s="16">
        <v>60</v>
      </c>
    </row>
    <row r="21" spans="1:6" x14ac:dyDescent="0.25">
      <c r="A21" s="15" t="s">
        <v>8354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25">
      <c r="A22" s="15" t="s">
        <v>8325</v>
      </c>
      <c r="B22" s="16"/>
      <c r="C22" s="16"/>
      <c r="D22" s="16"/>
      <c r="E22" s="16">
        <v>20</v>
      </c>
      <c r="F22" s="16">
        <v>20</v>
      </c>
    </row>
    <row r="23" spans="1:6" x14ac:dyDescent="0.25">
      <c r="A23" s="15" t="s">
        <v>8333</v>
      </c>
      <c r="B23" s="16"/>
      <c r="C23" s="16">
        <v>40</v>
      </c>
      <c r="D23" s="16"/>
      <c r="E23" s="16"/>
      <c r="F23" s="16">
        <v>40</v>
      </c>
    </row>
    <row r="24" spans="1:6" x14ac:dyDescent="0.25">
      <c r="A24" s="15" t="s">
        <v>8357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25">
      <c r="A25" s="15" t="s">
        <v>8341</v>
      </c>
      <c r="B25" s="16"/>
      <c r="C25" s="16">
        <v>20</v>
      </c>
      <c r="D25" s="16"/>
      <c r="E25" s="16"/>
      <c r="F25" s="16">
        <v>20</v>
      </c>
    </row>
    <row r="26" spans="1:6" x14ac:dyDescent="0.25">
      <c r="A26" s="15" t="s">
        <v>8321</v>
      </c>
      <c r="B26" s="16"/>
      <c r="C26" s="16"/>
      <c r="D26" s="16"/>
      <c r="E26" s="16">
        <v>60</v>
      </c>
      <c r="F26" s="16">
        <v>60</v>
      </c>
    </row>
    <row r="27" spans="1:6" x14ac:dyDescent="0.25">
      <c r="A27" s="15" t="s">
        <v>8348</v>
      </c>
      <c r="B27" s="16"/>
      <c r="C27" s="16">
        <v>20</v>
      </c>
      <c r="D27" s="16"/>
      <c r="E27" s="16"/>
      <c r="F27" s="16">
        <v>20</v>
      </c>
    </row>
    <row r="28" spans="1:6" x14ac:dyDescent="0.25">
      <c r="A28" s="15" t="s">
        <v>8337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25">
      <c r="A29" s="15" t="s">
        <v>8343</v>
      </c>
      <c r="B29" s="16"/>
      <c r="C29" s="16">
        <v>20</v>
      </c>
      <c r="D29" s="16"/>
      <c r="E29" s="16"/>
      <c r="F29" s="16">
        <v>20</v>
      </c>
    </row>
    <row r="30" spans="1:6" x14ac:dyDescent="0.25">
      <c r="A30" s="15" t="s">
        <v>8316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25">
      <c r="A31" s="15" t="s">
        <v>8344</v>
      </c>
      <c r="B31" s="16"/>
      <c r="C31" s="16"/>
      <c r="D31" s="16"/>
      <c r="E31" s="16">
        <v>40</v>
      </c>
      <c r="F31" s="16">
        <v>40</v>
      </c>
    </row>
    <row r="32" spans="1:6" x14ac:dyDescent="0.25">
      <c r="A32" s="15" t="s">
        <v>8340</v>
      </c>
      <c r="B32" s="16"/>
      <c r="C32" s="16"/>
      <c r="D32" s="16"/>
      <c r="E32" s="16">
        <v>20</v>
      </c>
      <c r="F32" s="16">
        <v>20</v>
      </c>
    </row>
    <row r="33" spans="1:6" x14ac:dyDescent="0.25">
      <c r="A33" s="15" t="s">
        <v>8351</v>
      </c>
      <c r="B33" s="16"/>
      <c r="C33" s="16">
        <v>20</v>
      </c>
      <c r="D33" s="16"/>
      <c r="E33" s="16"/>
      <c r="F33" s="16">
        <v>20</v>
      </c>
    </row>
    <row r="34" spans="1:6" x14ac:dyDescent="0.25">
      <c r="A34" s="15" t="s">
        <v>8324</v>
      </c>
      <c r="B34" s="16"/>
      <c r="C34" s="16"/>
      <c r="D34" s="16"/>
      <c r="E34" s="16">
        <v>260</v>
      </c>
      <c r="F34" s="16">
        <v>260</v>
      </c>
    </row>
    <row r="35" spans="1:6" x14ac:dyDescent="0.25">
      <c r="A35" s="15" t="s">
        <v>8311</v>
      </c>
      <c r="B35" s="16">
        <v>40</v>
      </c>
      <c r="C35" s="16"/>
      <c r="D35" s="16"/>
      <c r="E35" s="16"/>
      <c r="F35" s="16">
        <v>40</v>
      </c>
    </row>
    <row r="36" spans="1:6" x14ac:dyDescent="0.25">
      <c r="A36" s="15" t="s">
        <v>8310</v>
      </c>
      <c r="B36" s="16"/>
      <c r="C36" s="16"/>
      <c r="D36" s="16"/>
      <c r="E36" s="16">
        <v>60</v>
      </c>
      <c r="F36" s="16">
        <v>60</v>
      </c>
    </row>
    <row r="37" spans="1:6" x14ac:dyDescent="0.25">
      <c r="A37" s="15" t="s">
        <v>8350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25">
      <c r="A38" s="15" t="s">
        <v>8353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25">
      <c r="A39" s="15" t="s">
        <v>8355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25">
      <c r="A40" s="15" t="s">
        <v>8349</v>
      </c>
      <c r="B40" s="16"/>
      <c r="C40" s="16"/>
      <c r="D40" s="16"/>
      <c r="E40" s="16">
        <v>80</v>
      </c>
      <c r="F40" s="16">
        <v>80</v>
      </c>
    </row>
    <row r="41" spans="1:6" x14ac:dyDescent="0.25">
      <c r="A41" s="15" t="s">
        <v>8309</v>
      </c>
      <c r="B41" s="16"/>
      <c r="C41" s="16"/>
      <c r="D41" s="16"/>
      <c r="E41" s="16">
        <v>60</v>
      </c>
      <c r="F41" s="16">
        <v>60</v>
      </c>
    </row>
    <row r="42" spans="1:6" x14ac:dyDescent="0.25">
      <c r="A42" s="15" t="s">
        <v>8339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25">
      <c r="A43" s="15" t="s">
        <v>8332</v>
      </c>
      <c r="B43" s="16"/>
      <c r="C43" s="16">
        <v>100</v>
      </c>
      <c r="D43" s="16"/>
      <c r="E43" s="16"/>
      <c r="F43" s="16">
        <v>100</v>
      </c>
    </row>
    <row r="44" spans="1:6" x14ac:dyDescent="0.25">
      <c r="A44" s="15" t="s">
        <v>8319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25">
      <c r="A45" s="15" t="s">
        <v>8318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25">
      <c r="A46" s="15" t="s">
        <v>8338</v>
      </c>
      <c r="B46" s="16">
        <v>20</v>
      </c>
      <c r="C46" s="16"/>
      <c r="D46" s="16"/>
      <c r="E46" s="16"/>
      <c r="F46" s="16">
        <v>20</v>
      </c>
    </row>
    <row r="47" spans="1:6" x14ac:dyDescent="0.25">
      <c r="A47" s="15" t="s">
        <v>8361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Category Statistics</vt:lpstr>
      <vt:lpstr>Outcomes Based on Goals</vt:lpstr>
      <vt:lpstr>Pledged</vt:lpstr>
      <vt:lpstr>Outcomes Based on Launch Date</vt:lpstr>
      <vt:lpstr>Kickstarter</vt:lpstr>
      <vt:lpstr>Successful US Kickstarters</vt:lpstr>
      <vt:lpstr>Failed US Kickstarters</vt:lpstr>
      <vt:lpstr>Descriptive Statistics</vt:lpstr>
      <vt:lpstr>Edinburgh Research</vt:lpstr>
      <vt:lpstr>Category and Subcategory</vt:lpstr>
      <vt:lpstr>Subcategory Statistics</vt:lpstr>
      <vt:lpstr>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DENG THEL</cp:lastModifiedBy>
  <dcterms:created xsi:type="dcterms:W3CDTF">2017-04-20T15:17:24Z</dcterms:created>
  <dcterms:modified xsi:type="dcterms:W3CDTF">2021-09-07T17:14:53Z</dcterms:modified>
</cp:coreProperties>
</file>