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iran.kumar\Downloads\"/>
    </mc:Choice>
  </mc:AlternateContent>
  <xr:revisionPtr revIDLastSave="0" documentId="13_ncr:1_{B0F118B7-BB50-4BF8-9B39-B176B8ED3484}" xr6:coauthVersionLast="47" xr6:coauthVersionMax="47" xr10:uidLastSave="{00000000-0000-0000-0000-000000000000}"/>
  <bookViews>
    <workbookView xWindow="-110" yWindow="-110" windowWidth="19420" windowHeight="10300" tabRatio="835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70" i="27" l="1"/>
  <c r="K1069" i="27"/>
  <c r="K1068" i="27"/>
  <c r="K1067" i="27"/>
  <c r="D1071" i="27"/>
  <c r="D1070" i="27"/>
  <c r="D1069" i="27"/>
  <c r="D1068" i="27"/>
  <c r="D1067" i="27"/>
  <c r="A1067" i="27"/>
  <c r="A1068" i="27" s="1"/>
  <c r="A1069" i="27" s="1"/>
  <c r="A1070" i="27" s="1"/>
  <c r="A1071" i="27" s="1"/>
  <c r="C1067" i="27"/>
  <c r="C1068" i="27"/>
  <c r="C1069" i="27"/>
  <c r="C1070" i="27"/>
  <c r="C1071" i="27"/>
  <c r="H1067" i="27"/>
  <c r="H1068" i="27"/>
  <c r="H1069" i="27"/>
  <c r="H1070" i="27"/>
  <c r="H1071" i="27"/>
  <c r="R1067" i="27"/>
  <c r="T1067" i="27" s="1"/>
  <c r="R1068" i="27"/>
  <c r="T1068" i="27" s="1"/>
  <c r="R1069" i="27"/>
  <c r="R1070" i="27"/>
  <c r="T1070" i="27" s="1"/>
  <c r="R1071" i="27"/>
  <c r="T1071" i="27" s="1"/>
  <c r="S1067" i="27"/>
  <c r="S1068" i="27"/>
  <c r="S1069" i="27"/>
  <c r="S1070" i="27"/>
  <c r="S1071" i="27"/>
  <c r="T1069" i="27"/>
  <c r="U1069" i="27" s="1"/>
  <c r="AL1069" i="27" s="1"/>
  <c r="AD1067" i="27"/>
  <c r="AD1068" i="27"/>
  <c r="AD1069" i="27"/>
  <c r="AD1070" i="27"/>
  <c r="AD1071" i="27"/>
  <c r="AE1067" i="27"/>
  <c r="AE1068" i="27"/>
  <c r="AE1069" i="27"/>
  <c r="AE1070" i="27"/>
  <c r="AE1071" i="27"/>
  <c r="AF1067" i="27"/>
  <c r="AF1068" i="27"/>
  <c r="AF1069" i="27"/>
  <c r="AF1070" i="27"/>
  <c r="AF1071" i="27"/>
  <c r="AG1067" i="27"/>
  <c r="AG1068" i="27"/>
  <c r="AG1069" i="27"/>
  <c r="AG1070" i="27"/>
  <c r="AG1071" i="27"/>
  <c r="K1061" i="27"/>
  <c r="K1062" i="27"/>
  <c r="K1063" i="27"/>
  <c r="K1064" i="27"/>
  <c r="K1065" i="27"/>
  <c r="K1066" i="27"/>
  <c r="D1066" i="27"/>
  <c r="D1065" i="27"/>
  <c r="D1064" i="27"/>
  <c r="D1063" i="27"/>
  <c r="D1062" i="27"/>
  <c r="D1061" i="27"/>
  <c r="A1061" i="27"/>
  <c r="A1062" i="27" s="1"/>
  <c r="A1063" i="27" s="1"/>
  <c r="A1064" i="27" s="1"/>
  <c r="A1065" i="27" s="1"/>
  <c r="A1066" i="27" s="1"/>
  <c r="C1062" i="27"/>
  <c r="C1063" i="27"/>
  <c r="C1064" i="27"/>
  <c r="C1065" i="27"/>
  <c r="C1066" i="27"/>
  <c r="H1062" i="27"/>
  <c r="H1063" i="27"/>
  <c r="H1064" i="27"/>
  <c r="H1065" i="27"/>
  <c r="H1066" i="27"/>
  <c r="R1062" i="27"/>
  <c r="R1063" i="27"/>
  <c r="T1063" i="27" s="1"/>
  <c r="R1064" i="27"/>
  <c r="T1064" i="27" s="1"/>
  <c r="U1064" i="27" s="1"/>
  <c r="AL1064" i="27" s="1"/>
  <c r="R1065" i="27"/>
  <c r="R1066" i="27"/>
  <c r="S1062" i="27"/>
  <c r="S1063" i="27"/>
  <c r="S1064" i="27"/>
  <c r="S1065" i="27"/>
  <c r="S1066" i="27"/>
  <c r="AD1062" i="27"/>
  <c r="AD1063" i="27"/>
  <c r="AD1064" i="27"/>
  <c r="AD1065" i="27"/>
  <c r="AD1066" i="27"/>
  <c r="AE1062" i="27"/>
  <c r="AE1063" i="27"/>
  <c r="AE1064" i="27"/>
  <c r="AE1065" i="27"/>
  <c r="AE1066" i="27"/>
  <c r="AF1062" i="27"/>
  <c r="AF1063" i="27"/>
  <c r="AF1064" i="27"/>
  <c r="AF1065" i="27"/>
  <c r="AF1066" i="27"/>
  <c r="AG1062" i="27"/>
  <c r="AG1063" i="27"/>
  <c r="AG1064" i="27"/>
  <c r="AG1065" i="27"/>
  <c r="AG1066" i="27"/>
  <c r="C1061" i="27"/>
  <c r="H1061" i="27"/>
  <c r="R1061" i="27"/>
  <c r="S1061" i="27"/>
  <c r="AD1061" i="27"/>
  <c r="AE1061" i="27"/>
  <c r="AF1061" i="27"/>
  <c r="AG1061" i="27"/>
  <c r="U1068" i="27" l="1"/>
  <c r="AL1068" i="27" s="1"/>
  <c r="T1066" i="27"/>
  <c r="U1066" i="27" s="1"/>
  <c r="AL1066" i="27" s="1"/>
  <c r="U1067" i="27"/>
  <c r="AL1067" i="27" s="1"/>
  <c r="U1071" i="27"/>
  <c r="AL1071" i="27" s="1"/>
  <c r="V1071" i="27"/>
  <c r="AJ1071" i="27" s="1"/>
  <c r="U1070" i="27"/>
  <c r="AL1070" i="27" s="1"/>
  <c r="T1062" i="27"/>
  <c r="U1062" i="27" s="1"/>
  <c r="AL1062" i="27" s="1"/>
  <c r="T1061" i="27"/>
  <c r="U1061" i="27" s="1"/>
  <c r="AL1061" i="27" s="1"/>
  <c r="T1065" i="27"/>
  <c r="U1063" i="27"/>
  <c r="AL1063" i="27" s="1"/>
  <c r="U1065" i="27"/>
  <c r="AL1065" i="27" s="1"/>
  <c r="K1054" i="27" l="1"/>
  <c r="K1055" i="27"/>
  <c r="K1056" i="27"/>
  <c r="K1057" i="27"/>
  <c r="K1058" i="27"/>
  <c r="K1059" i="27"/>
  <c r="K1060" i="27"/>
  <c r="D1060" i="27"/>
  <c r="D1059" i="27"/>
  <c r="D1058" i="27"/>
  <c r="D1057" i="27"/>
  <c r="D1056" i="27"/>
  <c r="D1055" i="27"/>
  <c r="D1054" i="27"/>
  <c r="C1055" i="27"/>
  <c r="C1056" i="27"/>
  <c r="C1057" i="27"/>
  <c r="C1058" i="27"/>
  <c r="C1059" i="27"/>
  <c r="C1060" i="27"/>
  <c r="H1055" i="27"/>
  <c r="H1056" i="27"/>
  <c r="H1057" i="27"/>
  <c r="H1058" i="27"/>
  <c r="H1059" i="27"/>
  <c r="H1060" i="27"/>
  <c r="R1055" i="27"/>
  <c r="T1055" i="27" s="1"/>
  <c r="R1056" i="27"/>
  <c r="T1056" i="27" s="1"/>
  <c r="R1057" i="27"/>
  <c r="T1057" i="27" s="1"/>
  <c r="R1058" i="27"/>
  <c r="R1059" i="27"/>
  <c r="T1059" i="27" s="1"/>
  <c r="R1060" i="27"/>
  <c r="T1060" i="27" s="1"/>
  <c r="S1055" i="27"/>
  <c r="S1056" i="27"/>
  <c r="S1057" i="27"/>
  <c r="S1058" i="27"/>
  <c r="S1059" i="27"/>
  <c r="S1060" i="27"/>
  <c r="AD1055" i="27"/>
  <c r="AD1056" i="27"/>
  <c r="AD1057" i="27"/>
  <c r="AD1058" i="27"/>
  <c r="AD1059" i="27"/>
  <c r="AD1060" i="27"/>
  <c r="AE1055" i="27"/>
  <c r="AE1056" i="27"/>
  <c r="AE1057" i="27"/>
  <c r="AE1058" i="27"/>
  <c r="AE1059" i="27"/>
  <c r="AE1060" i="27"/>
  <c r="AF1055" i="27"/>
  <c r="AF1056" i="27"/>
  <c r="AF1057" i="27"/>
  <c r="AF1058" i="27"/>
  <c r="AF1059" i="27"/>
  <c r="AF1060" i="27"/>
  <c r="AG1055" i="27"/>
  <c r="AG1056" i="27"/>
  <c r="AG1057" i="27"/>
  <c r="AG1058" i="27"/>
  <c r="AG1059" i="27"/>
  <c r="AG1060" i="27"/>
  <c r="C1054" i="27"/>
  <c r="H1054" i="27"/>
  <c r="R1054" i="27"/>
  <c r="T1054" i="27" s="1"/>
  <c r="S1054" i="27"/>
  <c r="AD1054" i="27"/>
  <c r="AE1054" i="27"/>
  <c r="AF1054" i="27"/>
  <c r="AG1054" i="27"/>
  <c r="T1058" i="27" l="1"/>
  <c r="U1058" i="27"/>
  <c r="AL1058" i="27" s="1"/>
  <c r="U1060" i="27"/>
  <c r="AL1060" i="27" s="1"/>
  <c r="U1054" i="27"/>
  <c r="AL1054" i="27" s="1"/>
  <c r="U1057" i="27"/>
  <c r="AL1057" i="27" s="1"/>
  <c r="U1059" i="27"/>
  <c r="AL1059" i="27" s="1"/>
  <c r="U1056" i="27"/>
  <c r="AL1056" i="27" s="1"/>
  <c r="U1055" i="27"/>
  <c r="AL1055" i="27" s="1"/>
  <c r="K1053" i="27" l="1"/>
  <c r="K1052" i="27"/>
  <c r="K1051" i="27"/>
  <c r="K1050" i="27"/>
  <c r="D1053" i="27"/>
  <c r="D1052" i="27"/>
  <c r="D1051" i="27"/>
  <c r="D1050" i="27"/>
  <c r="C1050" i="27"/>
  <c r="C1051" i="27"/>
  <c r="C1052" i="27"/>
  <c r="C1053" i="27"/>
  <c r="H1050" i="27"/>
  <c r="H1051" i="27"/>
  <c r="H1052" i="27"/>
  <c r="H1053" i="27"/>
  <c r="R1050" i="27"/>
  <c r="R1051" i="27"/>
  <c r="R1052" i="27"/>
  <c r="T1052" i="27" s="1"/>
  <c r="R1053" i="27"/>
  <c r="S1050" i="27"/>
  <c r="S1051" i="27"/>
  <c r="S1052" i="27"/>
  <c r="S1053" i="27"/>
  <c r="T1053" i="27"/>
  <c r="U1053" i="27" s="1"/>
  <c r="AL1053" i="27" s="1"/>
  <c r="AD1050" i="27"/>
  <c r="AD1051" i="27"/>
  <c r="AD1052" i="27"/>
  <c r="AD1053" i="27"/>
  <c r="AE1050" i="27"/>
  <c r="AE1051" i="27"/>
  <c r="AE1052" i="27"/>
  <c r="AE1053" i="27"/>
  <c r="AF1050" i="27"/>
  <c r="AF1051" i="27"/>
  <c r="AF1052" i="27"/>
  <c r="AF1053" i="27"/>
  <c r="AG1050" i="27"/>
  <c r="AG1051" i="27"/>
  <c r="AG1052" i="27"/>
  <c r="AG1053" i="27"/>
  <c r="K1043" i="27"/>
  <c r="K1044" i="27"/>
  <c r="K1045" i="27"/>
  <c r="K1046" i="27"/>
  <c r="K1047" i="27"/>
  <c r="K1048" i="27"/>
  <c r="K1049" i="27"/>
  <c r="D1049" i="27"/>
  <c r="C1049" i="27"/>
  <c r="D1048" i="27"/>
  <c r="C1048" i="27"/>
  <c r="D1047" i="27"/>
  <c r="C1047" i="27"/>
  <c r="D1046" i="27"/>
  <c r="C1046" i="27"/>
  <c r="D1045" i="27"/>
  <c r="C1045" i="27"/>
  <c r="D1044" i="27"/>
  <c r="C1044" i="27"/>
  <c r="D1043" i="27"/>
  <c r="C1043" i="27"/>
  <c r="H1044" i="27"/>
  <c r="H1045" i="27"/>
  <c r="H1046" i="27"/>
  <c r="H1047" i="27"/>
  <c r="H1048" i="27"/>
  <c r="H1049" i="27"/>
  <c r="R1044" i="27"/>
  <c r="T1044" i="27" s="1"/>
  <c r="R1045" i="27"/>
  <c r="T1045" i="27" s="1"/>
  <c r="R1046" i="27"/>
  <c r="R1047" i="27"/>
  <c r="T1047" i="27" s="1"/>
  <c r="R1048" i="27"/>
  <c r="R1049" i="27"/>
  <c r="S1044" i="27"/>
  <c r="S1045" i="27"/>
  <c r="S1046" i="27"/>
  <c r="S1047" i="27"/>
  <c r="S1048" i="27"/>
  <c r="S1049" i="27"/>
  <c r="AD1044" i="27"/>
  <c r="AD1045" i="27"/>
  <c r="AD1046" i="27"/>
  <c r="AD1047" i="27"/>
  <c r="AD1048" i="27"/>
  <c r="AD1049" i="27"/>
  <c r="AE1044" i="27"/>
  <c r="AE1045" i="27"/>
  <c r="AE1046" i="27"/>
  <c r="AE1047" i="27"/>
  <c r="AE1048" i="27"/>
  <c r="AE1049" i="27"/>
  <c r="AF1044" i="27"/>
  <c r="AF1045" i="27"/>
  <c r="AF1046" i="27"/>
  <c r="AF1047" i="27"/>
  <c r="AF1048" i="27"/>
  <c r="AF1049" i="27"/>
  <c r="AG1044" i="27"/>
  <c r="AG1045" i="27"/>
  <c r="AG1046" i="27"/>
  <c r="AG1047" i="27"/>
  <c r="AG1048" i="27"/>
  <c r="AG1049" i="27"/>
  <c r="H1043" i="27"/>
  <c r="R1043" i="27"/>
  <c r="T1043" i="27" s="1"/>
  <c r="S1043" i="27"/>
  <c r="AD1043" i="27"/>
  <c r="AE1043" i="27"/>
  <c r="AF1043" i="27"/>
  <c r="AG1043" i="27"/>
  <c r="T1046" i="27" l="1"/>
  <c r="T1050" i="27"/>
  <c r="T1049" i="27"/>
  <c r="U1049" i="27" s="1"/>
  <c r="AL1049" i="27" s="1"/>
  <c r="T1048" i="27"/>
  <c r="U1048" i="27" s="1"/>
  <c r="AL1048" i="27" s="1"/>
  <c r="T1051" i="27"/>
  <c r="U1051" i="27" s="1"/>
  <c r="AL1051" i="27" s="1"/>
  <c r="U1050" i="27"/>
  <c r="AL1050" i="27" s="1"/>
  <c r="U1052" i="27"/>
  <c r="AL1052" i="27" s="1"/>
  <c r="U1047" i="27"/>
  <c r="AL1047" i="27" s="1"/>
  <c r="U1046" i="27"/>
  <c r="AL1046" i="27" s="1"/>
  <c r="U1043" i="27"/>
  <c r="AL1043" i="27" s="1"/>
  <c r="U1045" i="27"/>
  <c r="AL1045" i="27" s="1"/>
  <c r="U1044" i="27"/>
  <c r="AL1044" i="27" s="1"/>
  <c r="K1042" i="27" l="1"/>
  <c r="K1041" i="27"/>
  <c r="D1042" i="27"/>
  <c r="D1041" i="27"/>
  <c r="C1041" i="27"/>
  <c r="C1042" i="27"/>
  <c r="H1041" i="27"/>
  <c r="H1042" i="27"/>
  <c r="R1041" i="27"/>
  <c r="T1041" i="27" s="1"/>
  <c r="R1042" i="27"/>
  <c r="T1042" i="27" s="1"/>
  <c r="S1041" i="27"/>
  <c r="S1042" i="27"/>
  <c r="AD1041" i="27"/>
  <c r="AD1042" i="27"/>
  <c r="AE1041" i="27"/>
  <c r="AE1042" i="27"/>
  <c r="AF1041" i="27"/>
  <c r="AF1042" i="27"/>
  <c r="AG1041" i="27"/>
  <c r="AG1042" i="27"/>
  <c r="K1036" i="27"/>
  <c r="K1037" i="27"/>
  <c r="K1038" i="27"/>
  <c r="K1039" i="27"/>
  <c r="K1040" i="27"/>
  <c r="D1040" i="27"/>
  <c r="D1039" i="27"/>
  <c r="C1039" i="27"/>
  <c r="C1040" i="27"/>
  <c r="H1039" i="27"/>
  <c r="H1040" i="27"/>
  <c r="R1039" i="27"/>
  <c r="R1040" i="27"/>
  <c r="S1039" i="27"/>
  <c r="S1040" i="27"/>
  <c r="AD1039" i="27"/>
  <c r="AD1040" i="27"/>
  <c r="AE1039" i="27"/>
  <c r="AE1040" i="27"/>
  <c r="AF1039" i="27"/>
  <c r="AF1040" i="27"/>
  <c r="AG1039" i="27"/>
  <c r="AG1040" i="27"/>
  <c r="CI182" i="36"/>
  <c r="CJ182" i="36"/>
  <c r="CK182" i="36"/>
  <c r="CL182" i="36"/>
  <c r="CI183" i="36"/>
  <c r="CJ183" i="36"/>
  <c r="CK183" i="36"/>
  <c r="CL183" i="36"/>
  <c r="CI184" i="36"/>
  <c r="CJ184" i="36"/>
  <c r="CK184" i="36"/>
  <c r="CL184" i="36"/>
  <c r="CI185" i="36"/>
  <c r="CJ185" i="36"/>
  <c r="CK185" i="36"/>
  <c r="CL185" i="36"/>
  <c r="CI186" i="36"/>
  <c r="CJ186" i="36"/>
  <c r="CK186" i="36"/>
  <c r="CL186" i="36"/>
  <c r="CI187" i="36"/>
  <c r="CJ187" i="36"/>
  <c r="CK187" i="36"/>
  <c r="CL187" i="36"/>
  <c r="CI188" i="36"/>
  <c r="CJ188" i="36"/>
  <c r="CK188" i="36"/>
  <c r="CL188" i="36"/>
  <c r="CI189" i="36"/>
  <c r="CJ189" i="36"/>
  <c r="CK189" i="36"/>
  <c r="CL189" i="36"/>
  <c r="CI190" i="36"/>
  <c r="CJ190" i="36"/>
  <c r="CK190" i="36"/>
  <c r="CL190" i="36"/>
  <c r="CI191" i="36"/>
  <c r="CJ191" i="36"/>
  <c r="CK191" i="36"/>
  <c r="CL191" i="36"/>
  <c r="CI192" i="36"/>
  <c r="CJ192" i="36"/>
  <c r="CK192" i="36"/>
  <c r="CL192" i="36"/>
  <c r="CI193" i="36"/>
  <c r="CJ193" i="36"/>
  <c r="CK193" i="36"/>
  <c r="CL193" i="36"/>
  <c r="CI194" i="36"/>
  <c r="CJ194" i="36"/>
  <c r="CK194" i="36"/>
  <c r="CL194" i="36"/>
  <c r="CI195" i="36"/>
  <c r="CJ195" i="36"/>
  <c r="CK195" i="36"/>
  <c r="CL195" i="36"/>
  <c r="CI196" i="36"/>
  <c r="CJ196" i="36"/>
  <c r="CK196" i="36"/>
  <c r="CL196" i="36"/>
  <c r="CI197" i="36"/>
  <c r="CJ197" i="36"/>
  <c r="CK197" i="36"/>
  <c r="CL197" i="36"/>
  <c r="CI198" i="36"/>
  <c r="CJ198" i="36"/>
  <c r="CK198" i="36"/>
  <c r="CL198" i="36"/>
  <c r="CI199" i="36"/>
  <c r="CJ199" i="36"/>
  <c r="CK199" i="36"/>
  <c r="CL199" i="36"/>
  <c r="CI200" i="36"/>
  <c r="CJ200" i="36"/>
  <c r="CK200" i="36"/>
  <c r="CL200" i="36"/>
  <c r="CI201" i="36"/>
  <c r="CJ201" i="36"/>
  <c r="CK201" i="36"/>
  <c r="CL201" i="36"/>
  <c r="CI202" i="36"/>
  <c r="CJ202" i="36"/>
  <c r="CK202" i="36"/>
  <c r="CL202" i="36"/>
  <c r="CI203" i="36"/>
  <c r="CJ203" i="36"/>
  <c r="CK203" i="36"/>
  <c r="CL203" i="36"/>
  <c r="CI204" i="36"/>
  <c r="CJ204" i="36"/>
  <c r="CK204" i="36"/>
  <c r="CL204" i="36"/>
  <c r="CI205" i="36"/>
  <c r="CJ205" i="36"/>
  <c r="CK205" i="36"/>
  <c r="CL205" i="36"/>
  <c r="CI206" i="36"/>
  <c r="CJ206" i="36"/>
  <c r="CK206" i="36"/>
  <c r="CL206" i="36"/>
  <c r="CI207" i="36"/>
  <c r="CJ207" i="36"/>
  <c r="CK207" i="36"/>
  <c r="CL207" i="36"/>
  <c r="CI208" i="36"/>
  <c r="CJ208" i="36"/>
  <c r="CK208" i="36"/>
  <c r="CL208" i="36"/>
  <c r="CI209" i="36"/>
  <c r="CJ209" i="36"/>
  <c r="CK209" i="36"/>
  <c r="CL209" i="36"/>
  <c r="CI210" i="36"/>
  <c r="CJ210" i="36"/>
  <c r="CK210" i="36"/>
  <c r="CL210" i="36"/>
  <c r="CI211" i="36"/>
  <c r="CJ211" i="36"/>
  <c r="CK211" i="36"/>
  <c r="CL211" i="36"/>
  <c r="CI212" i="36"/>
  <c r="CJ212" i="36"/>
  <c r="CK212" i="36"/>
  <c r="CL212" i="36"/>
  <c r="CI213" i="36"/>
  <c r="CJ213" i="36"/>
  <c r="CK213" i="36"/>
  <c r="CL213" i="36"/>
  <c r="CI214" i="36"/>
  <c r="CJ214" i="36"/>
  <c r="CK214" i="36"/>
  <c r="CL214" i="36"/>
  <c r="CI215" i="36"/>
  <c r="CJ215" i="36"/>
  <c r="CK215" i="36"/>
  <c r="CL215" i="36"/>
  <c r="CI216" i="36"/>
  <c r="CJ216" i="36"/>
  <c r="CK216" i="36"/>
  <c r="CL216" i="36"/>
  <c r="CI217" i="36"/>
  <c r="CJ217" i="36"/>
  <c r="CK217" i="36"/>
  <c r="CL217" i="36"/>
  <c r="CI218" i="36"/>
  <c r="CJ218" i="36"/>
  <c r="CK218" i="36"/>
  <c r="CL218" i="36"/>
  <c r="CI219" i="36"/>
  <c r="CJ219" i="36"/>
  <c r="CK219" i="36"/>
  <c r="CL219" i="36"/>
  <c r="CI220" i="36"/>
  <c r="CJ220" i="36"/>
  <c r="CK220" i="36"/>
  <c r="CL220" i="36"/>
  <c r="CI221" i="36"/>
  <c r="CJ221" i="36"/>
  <c r="CK221" i="36"/>
  <c r="CL221" i="36"/>
  <c r="CI222" i="36"/>
  <c r="CJ222" i="36"/>
  <c r="CK222" i="36"/>
  <c r="CL222" i="36"/>
  <c r="CI223" i="36"/>
  <c r="CJ223" i="36"/>
  <c r="CK223" i="36"/>
  <c r="CL223" i="36"/>
  <c r="CI224" i="36"/>
  <c r="CJ224" i="36"/>
  <c r="CK224" i="36"/>
  <c r="CL224" i="36"/>
  <c r="CI225" i="36"/>
  <c r="CJ225" i="36"/>
  <c r="CK225" i="36"/>
  <c r="CL225" i="36"/>
  <c r="CI226" i="36"/>
  <c r="CJ226" i="36"/>
  <c r="CK226" i="36"/>
  <c r="CL226" i="36"/>
  <c r="CI227" i="36"/>
  <c r="CJ227" i="36"/>
  <c r="CK227" i="36"/>
  <c r="CL227" i="36"/>
  <c r="CI228" i="36"/>
  <c r="CJ228" i="36"/>
  <c r="CK228" i="36"/>
  <c r="CL228" i="36"/>
  <c r="CI229" i="36"/>
  <c r="CJ229" i="36"/>
  <c r="CK229" i="36"/>
  <c r="CL229" i="36"/>
  <c r="CI230" i="36"/>
  <c r="CJ230" i="36"/>
  <c r="CK230" i="36"/>
  <c r="CL230" i="36"/>
  <c r="CI231" i="36"/>
  <c r="CJ231" i="36"/>
  <c r="CK231" i="36"/>
  <c r="CL231" i="36"/>
  <c r="CI232" i="36"/>
  <c r="CJ232" i="36"/>
  <c r="CK232" i="36"/>
  <c r="CL232" i="36"/>
  <c r="CI233" i="36"/>
  <c r="CJ233" i="36"/>
  <c r="CK233" i="36"/>
  <c r="CL233" i="36"/>
  <c r="CI234" i="36"/>
  <c r="CJ234" i="36"/>
  <c r="CK234" i="36"/>
  <c r="CL234" i="36"/>
  <c r="CI235" i="36"/>
  <c r="CJ235" i="36"/>
  <c r="CK235" i="36"/>
  <c r="CL235" i="36"/>
  <c r="CI236" i="36"/>
  <c r="CJ236" i="36"/>
  <c r="CK236" i="36"/>
  <c r="CL236" i="36"/>
  <c r="CI237" i="36"/>
  <c r="CJ237" i="36"/>
  <c r="CK237" i="36"/>
  <c r="CL237" i="36"/>
  <c r="CI238" i="36"/>
  <c r="CJ238" i="36"/>
  <c r="CK238" i="36"/>
  <c r="CL238" i="36"/>
  <c r="CI239" i="36"/>
  <c r="CJ239" i="36"/>
  <c r="CK239" i="36"/>
  <c r="CL239" i="36"/>
  <c r="CI240" i="36"/>
  <c r="CJ240" i="36"/>
  <c r="CK240" i="36"/>
  <c r="CL240" i="36"/>
  <c r="CI241" i="36"/>
  <c r="CJ241" i="36"/>
  <c r="CK241" i="36"/>
  <c r="CL241" i="36"/>
  <c r="CI242" i="36"/>
  <c r="CJ242" i="36"/>
  <c r="CK242" i="36"/>
  <c r="CL242" i="36"/>
  <c r="CI243" i="36"/>
  <c r="CJ243" i="36"/>
  <c r="CK243" i="36"/>
  <c r="CL243" i="36"/>
  <c r="CI244" i="36"/>
  <c r="CJ244" i="36"/>
  <c r="CK244" i="36"/>
  <c r="CL244" i="36"/>
  <c r="CI245" i="36"/>
  <c r="CJ245" i="36"/>
  <c r="CK245" i="36"/>
  <c r="CL245" i="36"/>
  <c r="CI246" i="36"/>
  <c r="CJ246" i="36"/>
  <c r="CK246" i="36"/>
  <c r="CL246" i="36"/>
  <c r="CI247" i="36"/>
  <c r="CJ247" i="36"/>
  <c r="CK247" i="36"/>
  <c r="CL247" i="36"/>
  <c r="CI248" i="36"/>
  <c r="CJ248" i="36"/>
  <c r="CK248" i="36"/>
  <c r="CL248" i="36"/>
  <c r="CI249" i="36"/>
  <c r="CJ249" i="36"/>
  <c r="CK249" i="36"/>
  <c r="CL249" i="36"/>
  <c r="CI250" i="36"/>
  <c r="CJ250" i="36"/>
  <c r="CK250" i="36"/>
  <c r="CL250" i="36"/>
  <c r="CI251" i="36"/>
  <c r="CJ251" i="36"/>
  <c r="CK251" i="36"/>
  <c r="CL251" i="36"/>
  <c r="CI252" i="36"/>
  <c r="CJ252" i="36"/>
  <c r="CK252" i="36"/>
  <c r="CL252" i="36"/>
  <c r="CI253" i="36"/>
  <c r="CJ253" i="36"/>
  <c r="CK253" i="36"/>
  <c r="CL253" i="36"/>
  <c r="CI254" i="36"/>
  <c r="CJ254" i="36"/>
  <c r="CK254" i="36"/>
  <c r="CL254" i="36"/>
  <c r="CI255" i="36"/>
  <c r="CJ255" i="36"/>
  <c r="CK255" i="36"/>
  <c r="CL255" i="36"/>
  <c r="CI256" i="36"/>
  <c r="CJ256" i="36"/>
  <c r="CK256" i="36"/>
  <c r="CL256" i="36"/>
  <c r="CI257" i="36"/>
  <c r="CJ257" i="36"/>
  <c r="CK257" i="36"/>
  <c r="CL257" i="36"/>
  <c r="CI258" i="36"/>
  <c r="CJ258" i="36"/>
  <c r="CK258" i="36"/>
  <c r="CL258" i="36"/>
  <c r="CI259" i="36"/>
  <c r="CJ259" i="36"/>
  <c r="CK259" i="36"/>
  <c r="CL259" i="36"/>
  <c r="CI260" i="36"/>
  <c r="CJ260" i="36"/>
  <c r="CK260" i="36"/>
  <c r="CL260" i="36"/>
  <c r="CI261" i="36"/>
  <c r="CJ261" i="36"/>
  <c r="CK261" i="36"/>
  <c r="CL261" i="36"/>
  <c r="CI262" i="36"/>
  <c r="CJ262" i="36"/>
  <c r="CK262" i="36"/>
  <c r="CL262" i="36"/>
  <c r="CI263" i="36"/>
  <c r="CJ263" i="36"/>
  <c r="CK263" i="36"/>
  <c r="CL263" i="36"/>
  <c r="CI264" i="36"/>
  <c r="CJ264" i="36"/>
  <c r="CK264" i="36"/>
  <c r="CL264" i="36"/>
  <c r="CI265" i="36"/>
  <c r="CJ265" i="36"/>
  <c r="CK265" i="36"/>
  <c r="CL265" i="36"/>
  <c r="CI266" i="36"/>
  <c r="CJ266" i="36"/>
  <c r="CK266" i="36"/>
  <c r="CL266" i="36"/>
  <c r="CI267" i="36"/>
  <c r="CJ267" i="36"/>
  <c r="CK267" i="36"/>
  <c r="CL267" i="36"/>
  <c r="CI268" i="36"/>
  <c r="CJ268" i="36"/>
  <c r="CK268" i="36"/>
  <c r="CL268" i="36"/>
  <c r="CI269" i="36"/>
  <c r="CJ269" i="36"/>
  <c r="CK269" i="36"/>
  <c r="CL269" i="36"/>
  <c r="CI270" i="36"/>
  <c r="CJ270" i="36"/>
  <c r="CK270" i="36"/>
  <c r="CL270" i="36"/>
  <c r="CI271" i="36"/>
  <c r="CJ271" i="36"/>
  <c r="CK271" i="36"/>
  <c r="CL271" i="36"/>
  <c r="CI272" i="36"/>
  <c r="CJ272" i="36"/>
  <c r="CK272" i="36"/>
  <c r="CL272" i="36"/>
  <c r="CI273" i="36"/>
  <c r="CJ273" i="36"/>
  <c r="CK273" i="36"/>
  <c r="CL273" i="36"/>
  <c r="CI274" i="36"/>
  <c r="CJ274" i="36"/>
  <c r="CK274" i="36"/>
  <c r="CL274" i="36"/>
  <c r="CI275" i="36"/>
  <c r="CJ275" i="36"/>
  <c r="CK275" i="36"/>
  <c r="CL275" i="36"/>
  <c r="CI276" i="36"/>
  <c r="CJ276" i="36"/>
  <c r="CK276" i="36"/>
  <c r="CL276" i="36"/>
  <c r="CI277" i="36"/>
  <c r="CJ277" i="36"/>
  <c r="CK277" i="36"/>
  <c r="CL277" i="36"/>
  <c r="CI278" i="36"/>
  <c r="CJ278" i="36"/>
  <c r="CK278" i="36"/>
  <c r="CL278" i="36"/>
  <c r="CI279" i="36"/>
  <c r="CJ279" i="36"/>
  <c r="CK279" i="36"/>
  <c r="CL279" i="36"/>
  <c r="CI280" i="36"/>
  <c r="CJ280" i="36"/>
  <c r="CK280" i="36"/>
  <c r="CL280" i="36"/>
  <c r="CI281" i="36"/>
  <c r="CJ281" i="36"/>
  <c r="CK281" i="36"/>
  <c r="CL281" i="36"/>
  <c r="CI282" i="36"/>
  <c r="CJ282" i="36"/>
  <c r="CK282" i="36"/>
  <c r="CL282" i="36"/>
  <c r="CI283" i="36"/>
  <c r="CJ283" i="36"/>
  <c r="CK283" i="36"/>
  <c r="CL283" i="36"/>
  <c r="CI284" i="36"/>
  <c r="CJ284" i="36"/>
  <c r="CK284" i="36"/>
  <c r="CL284" i="36"/>
  <c r="CI285" i="36"/>
  <c r="CJ285" i="36"/>
  <c r="CK285" i="36"/>
  <c r="CL285" i="36"/>
  <c r="CI286" i="36"/>
  <c r="CJ286" i="36"/>
  <c r="CK286" i="36"/>
  <c r="CL286" i="36"/>
  <c r="CI287" i="36"/>
  <c r="CJ287" i="36"/>
  <c r="CK287" i="36"/>
  <c r="CL287" i="36"/>
  <c r="CI288" i="36"/>
  <c r="CJ288" i="36"/>
  <c r="CK288" i="36"/>
  <c r="CL288" i="36"/>
  <c r="CI289" i="36"/>
  <c r="CJ289" i="36"/>
  <c r="CK289" i="36"/>
  <c r="CL289" i="36"/>
  <c r="CI290" i="36"/>
  <c r="CJ290" i="36"/>
  <c r="CK290" i="36"/>
  <c r="CL290" i="36"/>
  <c r="CI291" i="36"/>
  <c r="CJ291" i="36"/>
  <c r="CK291" i="36"/>
  <c r="CL291" i="36"/>
  <c r="CI292" i="36"/>
  <c r="CJ292" i="36"/>
  <c r="CK292" i="36"/>
  <c r="CL292" i="36"/>
  <c r="CI293" i="36"/>
  <c r="CJ293" i="36"/>
  <c r="CK293" i="36"/>
  <c r="CL293" i="36"/>
  <c r="CI294" i="36"/>
  <c r="CJ294" i="36"/>
  <c r="CK294" i="36"/>
  <c r="CL294" i="36"/>
  <c r="CI295" i="36"/>
  <c r="CJ295" i="36"/>
  <c r="CK295" i="36"/>
  <c r="CL295" i="36"/>
  <c r="CI296" i="36"/>
  <c r="CJ296" i="36"/>
  <c r="CK296" i="36"/>
  <c r="CL296" i="36"/>
  <c r="CI297" i="36"/>
  <c r="CJ297" i="36"/>
  <c r="CK297" i="36"/>
  <c r="CL297" i="36"/>
  <c r="CI298" i="36"/>
  <c r="CJ298" i="36"/>
  <c r="CK298" i="36"/>
  <c r="CL298" i="36"/>
  <c r="CI299" i="36"/>
  <c r="CJ299" i="36"/>
  <c r="CK299" i="36"/>
  <c r="CL299" i="36"/>
  <c r="CI300" i="36"/>
  <c r="CJ300" i="36"/>
  <c r="CK300" i="36"/>
  <c r="CL300" i="36"/>
  <c r="CI301" i="36"/>
  <c r="CJ301" i="36"/>
  <c r="CK301" i="36"/>
  <c r="CL301" i="36"/>
  <c r="CI302" i="36"/>
  <c r="CJ302" i="36"/>
  <c r="CK302" i="36"/>
  <c r="CL302" i="36"/>
  <c r="CI303" i="36"/>
  <c r="CJ303" i="36"/>
  <c r="CK303" i="36"/>
  <c r="CL303" i="36"/>
  <c r="CI304" i="36"/>
  <c r="CJ304" i="36"/>
  <c r="CK304" i="36"/>
  <c r="CL304" i="36"/>
  <c r="CI305" i="36"/>
  <c r="CJ305" i="36"/>
  <c r="CK305" i="36"/>
  <c r="CL305" i="36"/>
  <c r="CI306" i="36"/>
  <c r="CJ306" i="36"/>
  <c r="CK306" i="36"/>
  <c r="CL306" i="36"/>
  <c r="CI307" i="36"/>
  <c r="CJ307" i="36"/>
  <c r="CK307" i="36"/>
  <c r="CL307" i="36"/>
  <c r="CI308" i="36"/>
  <c r="CJ308" i="36"/>
  <c r="CK308" i="36"/>
  <c r="CL308" i="36"/>
  <c r="CI309" i="36"/>
  <c r="CJ309" i="36"/>
  <c r="CK309" i="36"/>
  <c r="CL309" i="36"/>
  <c r="CI310" i="36"/>
  <c r="CJ310" i="36"/>
  <c r="CK310" i="36"/>
  <c r="CL310" i="36"/>
  <c r="CI311" i="36"/>
  <c r="CJ311" i="36"/>
  <c r="CK311" i="36"/>
  <c r="CL311" i="36"/>
  <c r="CI312" i="36"/>
  <c r="CJ312" i="36"/>
  <c r="CK312" i="36"/>
  <c r="CL312" i="36"/>
  <c r="CI313" i="36"/>
  <c r="CJ313" i="36"/>
  <c r="CK313" i="36"/>
  <c r="CL313" i="36"/>
  <c r="CI314" i="36"/>
  <c r="CJ314" i="36"/>
  <c r="CK314" i="36"/>
  <c r="CL314" i="36"/>
  <c r="CI315" i="36"/>
  <c r="CJ315" i="36"/>
  <c r="CK315" i="36"/>
  <c r="CL315" i="36"/>
  <c r="CI316" i="36"/>
  <c r="CJ316" i="36"/>
  <c r="CK316" i="36"/>
  <c r="CL316" i="36"/>
  <c r="CI317" i="36"/>
  <c r="CJ317" i="36"/>
  <c r="CK317" i="36"/>
  <c r="CL317" i="36"/>
  <c r="CI318" i="36"/>
  <c r="CJ318" i="36"/>
  <c r="CK318" i="36"/>
  <c r="CL318" i="36"/>
  <c r="CI319" i="36"/>
  <c r="CJ319" i="36"/>
  <c r="CK319" i="36"/>
  <c r="CL319" i="36"/>
  <c r="CI320" i="36"/>
  <c r="CJ320" i="36"/>
  <c r="CK320" i="36"/>
  <c r="CL320" i="36"/>
  <c r="CI321" i="36"/>
  <c r="CJ321" i="36"/>
  <c r="CK321" i="36"/>
  <c r="CL321" i="36"/>
  <c r="CI322" i="36"/>
  <c r="CJ322" i="36"/>
  <c r="CK322" i="36"/>
  <c r="CL322" i="36"/>
  <c r="CI323" i="36"/>
  <c r="CJ323" i="36"/>
  <c r="CK323" i="36"/>
  <c r="CL323" i="36"/>
  <c r="CI324" i="36"/>
  <c r="CJ324" i="36"/>
  <c r="CK324" i="36"/>
  <c r="CL324" i="36"/>
  <c r="CI325" i="36"/>
  <c r="CJ325" i="36"/>
  <c r="CK325" i="36"/>
  <c r="CL325" i="36"/>
  <c r="CI326" i="36"/>
  <c r="CJ326" i="36"/>
  <c r="CK326" i="36"/>
  <c r="CL326" i="36"/>
  <c r="CI327" i="36"/>
  <c r="CJ327" i="36"/>
  <c r="CK327" i="36"/>
  <c r="CL327" i="36"/>
  <c r="CI328" i="36"/>
  <c r="CJ328" i="36"/>
  <c r="CK328" i="36"/>
  <c r="CL328" i="36"/>
  <c r="CI329" i="36"/>
  <c r="CJ329" i="36"/>
  <c r="CK329" i="36"/>
  <c r="CL329" i="36"/>
  <c r="CI330" i="36"/>
  <c r="CJ330" i="36"/>
  <c r="CK330" i="36"/>
  <c r="CL330" i="36"/>
  <c r="CI331" i="36"/>
  <c r="CJ331" i="36"/>
  <c r="CK331" i="36"/>
  <c r="CL331" i="36"/>
  <c r="CI332" i="36"/>
  <c r="CJ332" i="36"/>
  <c r="CK332" i="36"/>
  <c r="CL332" i="36"/>
  <c r="CI333" i="36"/>
  <c r="CJ333" i="36"/>
  <c r="CK333" i="36"/>
  <c r="CL333" i="36"/>
  <c r="CI334" i="36"/>
  <c r="CJ334" i="36"/>
  <c r="CK334" i="36"/>
  <c r="CL334" i="36"/>
  <c r="CI335" i="36"/>
  <c r="CJ335" i="36"/>
  <c r="CK335" i="36"/>
  <c r="CL335" i="36"/>
  <c r="CI336" i="36"/>
  <c r="CJ336" i="36"/>
  <c r="CK336" i="36"/>
  <c r="CL336" i="36"/>
  <c r="CI337" i="36"/>
  <c r="CJ337" i="36"/>
  <c r="CK337" i="36"/>
  <c r="CL337" i="36"/>
  <c r="CI338" i="36"/>
  <c r="CJ338" i="36"/>
  <c r="CK338" i="36"/>
  <c r="CL338" i="36"/>
  <c r="CI339" i="36"/>
  <c r="CJ339" i="36"/>
  <c r="CK339" i="36"/>
  <c r="CL339" i="36"/>
  <c r="CI340" i="36"/>
  <c r="CJ340" i="36"/>
  <c r="CK340" i="36"/>
  <c r="CL340" i="36"/>
  <c r="CI341" i="36"/>
  <c r="CJ341" i="36"/>
  <c r="CK341" i="36"/>
  <c r="CL341" i="36"/>
  <c r="CI342" i="36"/>
  <c r="CJ342" i="36"/>
  <c r="CK342" i="36"/>
  <c r="CL342" i="36"/>
  <c r="CI343" i="36"/>
  <c r="CJ343" i="36"/>
  <c r="CK343" i="36"/>
  <c r="CL343" i="36"/>
  <c r="CI344" i="36"/>
  <c r="CJ344" i="36"/>
  <c r="CK344" i="36"/>
  <c r="CL344" i="36"/>
  <c r="CI345" i="36"/>
  <c r="CJ345" i="36"/>
  <c r="CK345" i="36"/>
  <c r="CL345" i="36"/>
  <c r="CI346" i="36"/>
  <c r="CJ346" i="36"/>
  <c r="CK346" i="36"/>
  <c r="CL346" i="36"/>
  <c r="CI347" i="36"/>
  <c r="CJ347" i="36"/>
  <c r="CK347" i="36"/>
  <c r="CL347" i="36"/>
  <c r="CI348" i="36"/>
  <c r="CJ348" i="36"/>
  <c r="CK348" i="36"/>
  <c r="CL348" i="36"/>
  <c r="CI349" i="36"/>
  <c r="CJ349" i="36"/>
  <c r="CK349" i="36"/>
  <c r="CL349" i="36"/>
  <c r="CI350" i="36"/>
  <c r="CJ350" i="36"/>
  <c r="CK350" i="36"/>
  <c r="CL350" i="36"/>
  <c r="CI351" i="36"/>
  <c r="CJ351" i="36"/>
  <c r="CK351" i="36"/>
  <c r="CL351" i="36"/>
  <c r="CI352" i="36"/>
  <c r="CJ352" i="36"/>
  <c r="CK352" i="36"/>
  <c r="CL352" i="36"/>
  <c r="CI353" i="36"/>
  <c r="CJ353" i="36"/>
  <c r="CK353" i="36"/>
  <c r="CL353" i="36"/>
  <c r="CI354" i="36"/>
  <c r="CJ354" i="36"/>
  <c r="CK354" i="36"/>
  <c r="CL354" i="36"/>
  <c r="CI355" i="36"/>
  <c r="CJ355" i="36"/>
  <c r="CK355" i="36"/>
  <c r="CL355" i="36"/>
  <c r="CI356" i="36"/>
  <c r="CJ356" i="36"/>
  <c r="CK356" i="36"/>
  <c r="CL356" i="36"/>
  <c r="CI357" i="36"/>
  <c r="CJ357" i="36"/>
  <c r="CK357" i="36"/>
  <c r="CL357" i="36"/>
  <c r="CI358" i="36"/>
  <c r="CJ358" i="36"/>
  <c r="CK358" i="36"/>
  <c r="CL358" i="36"/>
  <c r="CI359" i="36"/>
  <c r="CJ359" i="36"/>
  <c r="CK359" i="36"/>
  <c r="CL359" i="36"/>
  <c r="CI360" i="36"/>
  <c r="CJ360" i="36"/>
  <c r="CK360" i="36"/>
  <c r="CL360" i="36"/>
  <c r="CI361" i="36"/>
  <c r="CJ361" i="36"/>
  <c r="CK361" i="36"/>
  <c r="CL361" i="36"/>
  <c r="CI362" i="36"/>
  <c r="CJ362" i="36"/>
  <c r="CK362" i="36"/>
  <c r="CL362" i="36"/>
  <c r="CI363" i="36"/>
  <c r="CJ363" i="36"/>
  <c r="CK363" i="36"/>
  <c r="CL363" i="36"/>
  <c r="CI364" i="36"/>
  <c r="CJ364" i="36"/>
  <c r="CK364" i="36"/>
  <c r="CL364" i="36"/>
  <c r="CI365" i="36"/>
  <c r="CJ365" i="36"/>
  <c r="CK365" i="36"/>
  <c r="CL365" i="36"/>
  <c r="CI366" i="36"/>
  <c r="CJ366" i="36"/>
  <c r="CK366" i="36"/>
  <c r="CL366" i="36"/>
  <c r="CI367" i="36"/>
  <c r="CJ367" i="36"/>
  <c r="CK367" i="36"/>
  <c r="CL367" i="36"/>
  <c r="CI368" i="36"/>
  <c r="CJ368" i="36"/>
  <c r="CK368" i="36"/>
  <c r="CL368" i="36"/>
  <c r="CI369" i="36"/>
  <c r="CJ369" i="36"/>
  <c r="CK369" i="36"/>
  <c r="CL369" i="36"/>
  <c r="CI370" i="36"/>
  <c r="CJ370" i="36"/>
  <c r="CK370" i="36"/>
  <c r="CL370" i="36"/>
  <c r="CI371" i="36"/>
  <c r="CJ371" i="36"/>
  <c r="CK371" i="36"/>
  <c r="CL371" i="36"/>
  <c r="CI372" i="36"/>
  <c r="CJ372" i="36"/>
  <c r="CK372" i="36"/>
  <c r="CL372" i="36"/>
  <c r="CI373" i="36"/>
  <c r="CJ373" i="36"/>
  <c r="CK373" i="36"/>
  <c r="CL373" i="36"/>
  <c r="CI374" i="36"/>
  <c r="CJ374" i="36"/>
  <c r="CK374" i="36"/>
  <c r="CL374" i="36"/>
  <c r="CI375" i="36"/>
  <c r="CJ375" i="36"/>
  <c r="CK375" i="36"/>
  <c r="CL375" i="36"/>
  <c r="CI376" i="36"/>
  <c r="CJ376" i="36"/>
  <c r="CK376" i="36"/>
  <c r="CL376" i="36"/>
  <c r="CI377" i="36"/>
  <c r="CJ377" i="36"/>
  <c r="CK377" i="36"/>
  <c r="CL377" i="36"/>
  <c r="CI378" i="36"/>
  <c r="CJ378" i="36"/>
  <c r="CK378" i="36"/>
  <c r="CL378" i="36"/>
  <c r="CI379" i="36"/>
  <c r="CJ379" i="36"/>
  <c r="CK379" i="36"/>
  <c r="CL379" i="36"/>
  <c r="CI380" i="36"/>
  <c r="CJ380" i="36"/>
  <c r="CK380" i="36"/>
  <c r="CL380" i="36"/>
  <c r="CI381" i="36"/>
  <c r="CJ381" i="36"/>
  <c r="CK381" i="36"/>
  <c r="CL381" i="36"/>
  <c r="CI382" i="36"/>
  <c r="CJ382" i="36"/>
  <c r="CK382" i="36"/>
  <c r="CL382" i="36"/>
  <c r="CI383" i="36"/>
  <c r="CJ383" i="36"/>
  <c r="CK383" i="36"/>
  <c r="CL383" i="36"/>
  <c r="CI384" i="36"/>
  <c r="CJ384" i="36"/>
  <c r="CK384" i="36"/>
  <c r="CL384" i="36"/>
  <c r="CI385" i="36"/>
  <c r="CJ385" i="36"/>
  <c r="CK385" i="36"/>
  <c r="CL385" i="36"/>
  <c r="CI386" i="36"/>
  <c r="CJ386" i="36"/>
  <c r="CK386" i="36"/>
  <c r="CL386" i="36"/>
  <c r="CI387" i="36"/>
  <c r="CJ387" i="36"/>
  <c r="CK387" i="36"/>
  <c r="CL387" i="36"/>
  <c r="CI388" i="36"/>
  <c r="CJ388" i="36"/>
  <c r="CK388" i="36"/>
  <c r="CL388" i="36"/>
  <c r="CI389" i="36"/>
  <c r="CJ389" i="36"/>
  <c r="CK389" i="36"/>
  <c r="CL389" i="36"/>
  <c r="CI390" i="36"/>
  <c r="CJ390" i="36"/>
  <c r="CK390" i="36"/>
  <c r="CL390" i="36"/>
  <c r="CI391" i="36"/>
  <c r="CJ391" i="36"/>
  <c r="CK391" i="36"/>
  <c r="CL391" i="36"/>
  <c r="CI392" i="36"/>
  <c r="CJ392" i="36"/>
  <c r="CK392" i="36"/>
  <c r="CL392" i="36"/>
  <c r="CI393" i="36"/>
  <c r="CJ393" i="36"/>
  <c r="CK393" i="36"/>
  <c r="CL393" i="36"/>
  <c r="CI394" i="36"/>
  <c r="CJ394" i="36"/>
  <c r="CK394" i="36"/>
  <c r="CL394" i="36"/>
  <c r="CI395" i="36"/>
  <c r="CJ395" i="36"/>
  <c r="CK395" i="36"/>
  <c r="CL395" i="36"/>
  <c r="CI396" i="36"/>
  <c r="CJ396" i="36"/>
  <c r="CK396" i="36"/>
  <c r="CL396" i="36"/>
  <c r="CI397" i="36"/>
  <c r="CJ397" i="36"/>
  <c r="CK397" i="36"/>
  <c r="CL397" i="36"/>
  <c r="CI398" i="36"/>
  <c r="CJ398" i="36"/>
  <c r="CK398" i="36"/>
  <c r="CL398" i="36"/>
  <c r="CI399" i="36"/>
  <c r="CJ399" i="36"/>
  <c r="CK399" i="36"/>
  <c r="CL399" i="36"/>
  <c r="CI400" i="36"/>
  <c r="CJ400" i="36"/>
  <c r="CK400" i="36"/>
  <c r="CL400" i="36"/>
  <c r="CI401" i="36"/>
  <c r="CJ401" i="36"/>
  <c r="CK401" i="36"/>
  <c r="CL401" i="36"/>
  <c r="CI402" i="36"/>
  <c r="CJ402" i="36"/>
  <c r="CK402" i="36"/>
  <c r="CL402" i="36"/>
  <c r="CI403" i="36"/>
  <c r="CJ403" i="36"/>
  <c r="CK403" i="36"/>
  <c r="CL403" i="36"/>
  <c r="CI404" i="36"/>
  <c r="CJ404" i="36"/>
  <c r="CK404" i="36"/>
  <c r="CL404" i="36"/>
  <c r="CI405" i="36"/>
  <c r="CJ405" i="36"/>
  <c r="CK405" i="36"/>
  <c r="CL405" i="36"/>
  <c r="CI406" i="36"/>
  <c r="CJ406" i="36"/>
  <c r="CK406" i="36"/>
  <c r="CL406" i="36"/>
  <c r="CI407" i="36"/>
  <c r="CJ407" i="36"/>
  <c r="CK407" i="36"/>
  <c r="CL407" i="36"/>
  <c r="CI408" i="36"/>
  <c r="CJ408" i="36"/>
  <c r="CK408" i="36"/>
  <c r="CL408" i="36"/>
  <c r="CI409" i="36"/>
  <c r="CJ409" i="36"/>
  <c r="CK409" i="36"/>
  <c r="CL409" i="36"/>
  <c r="CI410" i="36"/>
  <c r="CJ410" i="36"/>
  <c r="CK410" i="36"/>
  <c r="CL410" i="36"/>
  <c r="CI411" i="36"/>
  <c r="CJ411" i="36"/>
  <c r="CK411" i="36"/>
  <c r="CL411" i="36"/>
  <c r="CI412" i="36"/>
  <c r="CJ412" i="36"/>
  <c r="CK412" i="36"/>
  <c r="CL412" i="36"/>
  <c r="CI413" i="36"/>
  <c r="CJ413" i="36"/>
  <c r="CK413" i="36"/>
  <c r="CL413" i="36"/>
  <c r="CI414" i="36"/>
  <c r="CJ414" i="36"/>
  <c r="CK414" i="36"/>
  <c r="CL414" i="36"/>
  <c r="CI415" i="36"/>
  <c r="CJ415" i="36"/>
  <c r="CK415" i="36"/>
  <c r="CL415" i="36"/>
  <c r="CI416" i="36"/>
  <c r="CJ416" i="36"/>
  <c r="CK416" i="36"/>
  <c r="CL416" i="36"/>
  <c r="CI417" i="36"/>
  <c r="CJ417" i="36"/>
  <c r="CK417" i="36"/>
  <c r="CL417" i="36"/>
  <c r="CI418" i="36"/>
  <c r="CJ418" i="36"/>
  <c r="CK418" i="36"/>
  <c r="CL418" i="36"/>
  <c r="CI419" i="36"/>
  <c r="CJ419" i="36"/>
  <c r="CK419" i="36"/>
  <c r="CL419" i="36"/>
  <c r="CI420" i="36"/>
  <c r="CJ420" i="36"/>
  <c r="CK420" i="36"/>
  <c r="CL420" i="36"/>
  <c r="U1041" i="27" l="1"/>
  <c r="AL1041" i="27" s="1"/>
  <c r="U1042" i="27"/>
  <c r="AL1042" i="27" s="1"/>
  <c r="T1040" i="27"/>
  <c r="T1039" i="27"/>
  <c r="U1039" i="27" s="1"/>
  <c r="AL1039" i="27" s="1"/>
  <c r="U1040" i="27" l="1"/>
  <c r="AL1040" i="27" s="1"/>
  <c r="K1033" i="27" l="1"/>
  <c r="K1034" i="27"/>
  <c r="K1035" i="27"/>
  <c r="D1038" i="27"/>
  <c r="D1037" i="27"/>
  <c r="D1036" i="27"/>
  <c r="D1035" i="27"/>
  <c r="D1034" i="27"/>
  <c r="D1033" i="27"/>
  <c r="C1034" i="27"/>
  <c r="C1035" i="27"/>
  <c r="C1036" i="27"/>
  <c r="C1037" i="27"/>
  <c r="C1038" i="27"/>
  <c r="H1034" i="27"/>
  <c r="H1035" i="27"/>
  <c r="H1036" i="27"/>
  <c r="H1037" i="27"/>
  <c r="H1038" i="27"/>
  <c r="R1034" i="27"/>
  <c r="T1034" i="27" s="1"/>
  <c r="R1035" i="27"/>
  <c r="T1035" i="27" s="1"/>
  <c r="R1036" i="27"/>
  <c r="R1037" i="27"/>
  <c r="R1038" i="27"/>
  <c r="S1034" i="27"/>
  <c r="S1035" i="27"/>
  <c r="S1036" i="27"/>
  <c r="S1037" i="27"/>
  <c r="S1038" i="27"/>
  <c r="AD1034" i="27"/>
  <c r="AD1035" i="27"/>
  <c r="AD1036" i="27"/>
  <c r="AD1037" i="27"/>
  <c r="AD1038" i="27"/>
  <c r="AE1034" i="27"/>
  <c r="AE1035" i="27"/>
  <c r="AE1036" i="27"/>
  <c r="AE1037" i="27"/>
  <c r="AE1038" i="27"/>
  <c r="AF1034" i="27"/>
  <c r="AF1035" i="27"/>
  <c r="AF1036" i="27"/>
  <c r="AF1037" i="27"/>
  <c r="AF1038" i="27"/>
  <c r="AG1034" i="27"/>
  <c r="AG1035" i="27"/>
  <c r="AG1036" i="27"/>
  <c r="AG1037" i="27"/>
  <c r="AG1038" i="27"/>
  <c r="C1033" i="27"/>
  <c r="H1033" i="27"/>
  <c r="R1033" i="27"/>
  <c r="S1033" i="27"/>
  <c r="AD1033" i="27"/>
  <c r="AE1033" i="27"/>
  <c r="AF1033" i="27"/>
  <c r="AG1033" i="27"/>
  <c r="B120" i="31"/>
  <c r="B121" i="31" s="1"/>
  <c r="B122" i="31" s="1"/>
  <c r="B123" i="31" s="1"/>
  <c r="B124" i="31" s="1"/>
  <c r="B125" i="31" s="1"/>
  <c r="B126" i="31" s="1"/>
  <c r="B105" i="3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T1033" i="27" l="1"/>
  <c r="U1033" i="27" s="1"/>
  <c r="AL1033" i="27" s="1"/>
  <c r="T1037" i="27"/>
  <c r="U1037" i="27" s="1"/>
  <c r="AL1037" i="27" s="1"/>
  <c r="T1038" i="27"/>
  <c r="U1038" i="27" s="1"/>
  <c r="AL1038" i="27" s="1"/>
  <c r="T1036" i="27"/>
  <c r="U1036" i="27" s="1"/>
  <c r="AL1036" i="27" s="1"/>
  <c r="U1034" i="27"/>
  <c r="AL1034" i="27" s="1"/>
  <c r="U1035" i="27"/>
  <c r="AL1035" i="27" s="1"/>
  <c r="K1032" i="27" l="1"/>
  <c r="D1032" i="27"/>
  <c r="C1032" i="27"/>
  <c r="H1032" i="27"/>
  <c r="R1032" i="27"/>
  <c r="T1032" i="27" s="1"/>
  <c r="S1032" i="27"/>
  <c r="AD1032" i="27"/>
  <c r="AE1032" i="27"/>
  <c r="AF1032" i="27"/>
  <c r="AG1032" i="27"/>
  <c r="K1026" i="27"/>
  <c r="K1027" i="27"/>
  <c r="K1028" i="27"/>
  <c r="K1029" i="27"/>
  <c r="K1030" i="27"/>
  <c r="K1031" i="27"/>
  <c r="D1031" i="27"/>
  <c r="D1030" i="27"/>
  <c r="D1029" i="27"/>
  <c r="D1028" i="27"/>
  <c r="D1027" i="27"/>
  <c r="D1026" i="27"/>
  <c r="C1027" i="27"/>
  <c r="C1028" i="27"/>
  <c r="C1029" i="27"/>
  <c r="C1030" i="27"/>
  <c r="C1031" i="27"/>
  <c r="H1027" i="27"/>
  <c r="H1028" i="27"/>
  <c r="H1029" i="27"/>
  <c r="H1030" i="27"/>
  <c r="H1031" i="27"/>
  <c r="R1027" i="27"/>
  <c r="R1028" i="27"/>
  <c r="R1029" i="27"/>
  <c r="R1030" i="27"/>
  <c r="R1031" i="27"/>
  <c r="T1031" i="27" s="1"/>
  <c r="U1031" i="27" s="1"/>
  <c r="AL1031" i="27" s="1"/>
  <c r="S1027" i="27"/>
  <c r="S1028" i="27"/>
  <c r="S1029" i="27"/>
  <c r="S1030" i="27"/>
  <c r="S1031" i="27"/>
  <c r="AD1027" i="27"/>
  <c r="AD1028" i="27"/>
  <c r="AD1029" i="27"/>
  <c r="AD1030" i="27"/>
  <c r="AD1031" i="27"/>
  <c r="AE1027" i="27"/>
  <c r="AE1028" i="27"/>
  <c r="AE1029" i="27"/>
  <c r="AE1030" i="27"/>
  <c r="AE1031" i="27"/>
  <c r="AF1027" i="27"/>
  <c r="AF1028" i="27"/>
  <c r="AF1029" i="27"/>
  <c r="AF1030" i="27"/>
  <c r="AF1031" i="27"/>
  <c r="AG1027" i="27"/>
  <c r="AG1028" i="27"/>
  <c r="AG1029" i="27"/>
  <c r="AG1030" i="27"/>
  <c r="AG1031" i="27"/>
  <c r="C1026" i="27"/>
  <c r="H1026" i="27"/>
  <c r="R1026" i="27"/>
  <c r="S1026" i="27"/>
  <c r="AD1026" i="27"/>
  <c r="AE1026" i="27"/>
  <c r="AF1026" i="27"/>
  <c r="AG1026" i="27"/>
  <c r="T1030" i="27" l="1"/>
  <c r="T1028" i="27"/>
  <c r="U1032" i="27"/>
  <c r="AL1032" i="27" s="1"/>
  <c r="T1026" i="27"/>
  <c r="U1026" i="27" s="1"/>
  <c r="AL1026" i="27" s="1"/>
  <c r="T1029" i="27"/>
  <c r="U1029" i="27" s="1"/>
  <c r="AL1029" i="27" s="1"/>
  <c r="U1028" i="27"/>
  <c r="AL1028" i="27" s="1"/>
  <c r="T1027" i="27"/>
  <c r="U1027" i="27" s="1"/>
  <c r="AL1027" i="27" s="1"/>
  <c r="U1030" i="27"/>
  <c r="AL1030" i="27" s="1"/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C1021" i="27"/>
  <c r="C1022" i="27"/>
  <c r="C1023" i="27"/>
  <c r="C1024" i="27"/>
  <c r="C1025" i="27"/>
  <c r="H1021" i="27"/>
  <c r="H1022" i="27"/>
  <c r="H1023" i="27"/>
  <c r="H1024" i="27"/>
  <c r="H1025" i="27"/>
  <c r="R1021" i="27"/>
  <c r="R1022" i="27"/>
  <c r="R1023" i="27"/>
  <c r="R1024" i="27"/>
  <c r="T1024" i="27" s="1"/>
  <c r="R1025" i="27"/>
  <c r="T1025" i="27" s="1"/>
  <c r="U1025" i="27" s="1"/>
  <c r="AL1025" i="27" s="1"/>
  <c r="S1021" i="27"/>
  <c r="S1022" i="27"/>
  <c r="S1023" i="27"/>
  <c r="S1024" i="27"/>
  <c r="S1025" i="27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T1023" i="27" l="1"/>
  <c r="T1022" i="27"/>
  <c r="T1021" i="27"/>
  <c r="U1024" i="27"/>
  <c r="AL1024" i="27" s="1"/>
  <c r="U1022" i="27"/>
  <c r="AL1022" i="27" s="1"/>
  <c r="U1023" i="27"/>
  <c r="AL1023" i="27" s="1"/>
  <c r="U1021" i="27"/>
  <c r="AL1021" i="27" s="1"/>
  <c r="K1013" i="27" l="1"/>
  <c r="K1014" i="27"/>
  <c r="K1015" i="27"/>
  <c r="K1016" i="27"/>
  <c r="K1017" i="27"/>
  <c r="K1018" i="27"/>
  <c r="K1019" i="27"/>
  <c r="D1019" i="27"/>
  <c r="D1018" i="27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R1020" i="27"/>
  <c r="S1018" i="27"/>
  <c r="S1019" i="27"/>
  <c r="S1020" i="27"/>
  <c r="T1019" i="27"/>
  <c r="U1019" i="27" s="1"/>
  <c r="AL1019" i="27" s="1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15" i="27" l="1"/>
  <c r="U1015" i="27" s="1"/>
  <c r="AL1015" i="27" s="1"/>
  <c r="T1020" i="27"/>
  <c r="T1013" i="27"/>
  <c r="T1014" i="27"/>
  <c r="U1020" i="27"/>
  <c r="AL1020" i="27" s="1"/>
  <c r="U1016" i="27"/>
  <c r="AL1016" i="27" s="1"/>
  <c r="U1014" i="27"/>
  <c r="AL1014" i="27" s="1"/>
  <c r="U1013" i="27"/>
  <c r="AL1013" i="27" s="1"/>
  <c r="I22" i="40" l="1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K1012" i="27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T1005" i="27" s="1"/>
  <c r="U1005" i="27" s="1"/>
  <c r="AL1005" i="27" s="1"/>
  <c r="R1006" i="27"/>
  <c r="R1007" i="27"/>
  <c r="T1007" i="27" s="1"/>
  <c r="U1007" i="27" s="1"/>
  <c r="AL1007" i="27" s="1"/>
  <c r="R1008" i="27"/>
  <c r="T1008" i="27" s="1"/>
  <c r="U1008" i="27" s="1"/>
  <c r="AL1008" i="27" s="1"/>
  <c r="R1009" i="27"/>
  <c r="T1009" i="27" s="1"/>
  <c r="U1009" i="27" s="1"/>
  <c r="AL1009" i="27" s="1"/>
  <c r="R1010" i="27"/>
  <c r="T1010" i="27" s="1"/>
  <c r="U1010" i="27" s="1"/>
  <c r="AL1010" i="27" s="1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T1006" i="27"/>
  <c r="U1006" i="27" s="1"/>
  <c r="AL1006" i="27" s="1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I115" i="20"/>
  <c r="GI125" i="20"/>
  <c r="GI126" i="20"/>
  <c r="GI127" i="20"/>
  <c r="GI128" i="20"/>
  <c r="GI129" i="20"/>
  <c r="GH115" i="20"/>
  <c r="GH125" i="20"/>
  <c r="GH126" i="20"/>
  <c r="GH127" i="20"/>
  <c r="GH128" i="20"/>
  <c r="GH129" i="20"/>
  <c r="GF115" i="20"/>
  <c r="GF125" i="20"/>
  <c r="GF126" i="20"/>
  <c r="GF127" i="20"/>
  <c r="GF128" i="20"/>
  <c r="GF129" i="20"/>
  <c r="GE115" i="20"/>
  <c r="GE125" i="20"/>
  <c r="GE126" i="20"/>
  <c r="GE127" i="20"/>
  <c r="GE128" i="20"/>
  <c r="GE129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115" i="20"/>
  <c r="GC125" i="20"/>
  <c r="GC126" i="20"/>
  <c r="GC127" i="20"/>
  <c r="GC128" i="20"/>
  <c r="GC129" i="20"/>
  <c r="GB115" i="20"/>
  <c r="GB116" i="20"/>
  <c r="GB125" i="20"/>
  <c r="GB126" i="20"/>
  <c r="GB127" i="20"/>
  <c r="GB128" i="20"/>
  <c r="GB129" i="20"/>
  <c r="GA115" i="20"/>
  <c r="GA125" i="20"/>
  <c r="GA126" i="20"/>
  <c r="GA127" i="20"/>
  <c r="GA128" i="20"/>
  <c r="GA129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GB117" i="20" s="1"/>
  <c r="FX118" i="20"/>
  <c r="FX119" i="20"/>
  <c r="GB119" i="20" s="1"/>
  <c r="FX120" i="20"/>
  <c r="FX121" i="20"/>
  <c r="FX122" i="20"/>
  <c r="GB122" i="20" s="1"/>
  <c r="FX123" i="20"/>
  <c r="FX124" i="20"/>
  <c r="GB124" i="20" s="1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FV116" i="20"/>
  <c r="FV117" i="20"/>
  <c r="FV118" i="20"/>
  <c r="FV119" i="20"/>
  <c r="FV120" i="20"/>
  <c r="GB120" i="20" s="1"/>
  <c r="FV121" i="20"/>
  <c r="FV122" i="20"/>
  <c r="FV123" i="20"/>
  <c r="FV124" i="20"/>
  <c r="FV125" i="20"/>
  <c r="FV126" i="20"/>
  <c r="FV127" i="20"/>
  <c r="FV128" i="20"/>
  <c r="FV129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GA117" i="20" s="1"/>
  <c r="FS118" i="20"/>
  <c r="GA118" i="20" s="1"/>
  <c r="FS119" i="20"/>
  <c r="FS120" i="20"/>
  <c r="FS121" i="20"/>
  <c r="FS122" i="20"/>
  <c r="FS123" i="20"/>
  <c r="FS124" i="20"/>
  <c r="GA124" i="20" s="1"/>
  <c r="GC124" i="20" s="1"/>
  <c r="FS125" i="20"/>
  <c r="FS126" i="20"/>
  <c r="FS127" i="20"/>
  <c r="FS128" i="20"/>
  <c r="FS129" i="20"/>
  <c r="FR115" i="20"/>
  <c r="FR116" i="20"/>
  <c r="GA116" i="20" s="1"/>
  <c r="GC116" i="20" s="1"/>
  <c r="FR117" i="20"/>
  <c r="FR118" i="20"/>
  <c r="FR119" i="20"/>
  <c r="GA119" i="20" s="1"/>
  <c r="FR120" i="20"/>
  <c r="FR121" i="20"/>
  <c r="FR122" i="20"/>
  <c r="FR123" i="20"/>
  <c r="GA123" i="20" s="1"/>
  <c r="FR124" i="20"/>
  <c r="FR125" i="20"/>
  <c r="FR126" i="20"/>
  <c r="FR127" i="20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GF116" i="20" s="1"/>
  <c r="FL117" i="20"/>
  <c r="GF117" i="20" s="1"/>
  <c r="FL118" i="20"/>
  <c r="FL119" i="20"/>
  <c r="FL120" i="20"/>
  <c r="GF120" i="20" s="1"/>
  <c r="FL121" i="20"/>
  <c r="GF121" i="20" s="1"/>
  <c r="FL122" i="20"/>
  <c r="FL123" i="20"/>
  <c r="FL124" i="20"/>
  <c r="GF124" i="20" s="1"/>
  <c r="FL125" i="20"/>
  <c r="FL126" i="20"/>
  <c r="FL127" i="20"/>
  <c r="FL128" i="20"/>
  <c r="FL129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GH116" i="20" s="1"/>
  <c r="FJ117" i="20"/>
  <c r="GH117" i="20" s="1"/>
  <c r="FJ118" i="20"/>
  <c r="GH118" i="20" s="1"/>
  <c r="FJ119" i="20"/>
  <c r="GH119" i="20" s="1"/>
  <c r="FJ120" i="20"/>
  <c r="FJ121" i="20"/>
  <c r="GH121" i="20" s="1"/>
  <c r="FJ122" i="20"/>
  <c r="GH122" i="20" s="1"/>
  <c r="FJ123" i="20"/>
  <c r="GH123" i="20" s="1"/>
  <c r="FJ124" i="20"/>
  <c r="GH124" i="20" s="1"/>
  <c r="GI124" i="20" s="1"/>
  <c r="FJ125" i="20"/>
  <c r="FJ126" i="20"/>
  <c r="FJ127" i="20"/>
  <c r="FJ128" i="20"/>
  <c r="FJ129" i="20"/>
  <c r="B126" i="20"/>
  <c r="B127" i="20"/>
  <c r="B128" i="20"/>
  <c r="B129" i="20"/>
  <c r="C126" i="20"/>
  <c r="C127" i="20"/>
  <c r="C128" i="20"/>
  <c r="C129" i="20"/>
  <c r="D126" i="20"/>
  <c r="D127" i="20"/>
  <c r="D128" i="20"/>
  <c r="D129" i="20"/>
  <c r="E126" i="20"/>
  <c r="E127" i="20"/>
  <c r="E128" i="20"/>
  <c r="E129" i="20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GE124" i="20" l="1"/>
  <c r="GF123" i="20"/>
  <c r="GB123" i="20"/>
  <c r="GC123" i="20"/>
  <c r="GI123" i="20" s="1"/>
  <c r="GA122" i="20"/>
  <c r="GC122" i="20" s="1"/>
  <c r="GF122" i="20"/>
  <c r="GE122" i="20"/>
  <c r="GI122" i="20"/>
  <c r="GA121" i="20"/>
  <c r="GB121" i="20"/>
  <c r="GH120" i="20"/>
  <c r="GA120" i="20"/>
  <c r="GC120" i="20"/>
  <c r="GI120" i="20" s="1"/>
  <c r="GF119" i="20"/>
  <c r="GC119" i="20"/>
  <c r="GI119" i="20" s="1"/>
  <c r="GB118" i="20"/>
  <c r="GC118" i="20" s="1"/>
  <c r="GF118" i="20"/>
  <c r="T1002" i="27"/>
  <c r="U1002" i="27" s="1"/>
  <c r="AL1002" i="27" s="1"/>
  <c r="T1001" i="27"/>
  <c r="U1001" i="27" s="1"/>
  <c r="AL1001" i="27" s="1"/>
  <c r="T996" i="27"/>
  <c r="U996" i="27" s="1"/>
  <c r="AL996" i="27" s="1"/>
  <c r="T998" i="27"/>
  <c r="U998" i="27" s="1"/>
  <c r="AL998" i="27" s="1"/>
  <c r="GC117" i="20"/>
  <c r="GE117" i="20" s="1"/>
  <c r="GE116" i="20"/>
  <c r="GI116" i="20"/>
  <c r="T1000" i="27"/>
  <c r="U1000" i="27" s="1"/>
  <c r="AL1000" i="27" s="1"/>
  <c r="T999" i="27"/>
  <c r="U999" i="27" s="1"/>
  <c r="AL999" i="27" s="1"/>
  <c r="T997" i="27"/>
  <c r="U997" i="27" s="1"/>
  <c r="AL997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E123" i="20" l="1"/>
  <c r="GC121" i="20"/>
  <c r="GE120" i="20"/>
  <c r="GE119" i="20"/>
  <c r="GI118" i="20"/>
  <c r="GE118" i="20"/>
  <c r="GI117" i="20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R995" i="27"/>
  <c r="T995" i="27" s="1"/>
  <c r="U995" i="27" s="1"/>
  <c r="AL995" i="27" s="1"/>
  <c r="S993" i="27"/>
  <c r="S994" i="27"/>
  <c r="S995" i="27"/>
  <c r="T994" i="27"/>
  <c r="U994" i="27" s="1"/>
  <c r="AL994" i="27" s="1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T981" i="27" s="1"/>
  <c r="R982" i="27"/>
  <c r="T982" i="27" s="1"/>
  <c r="U982" i="27" s="1"/>
  <c r="AL982" i="27" s="1"/>
  <c r="R983" i="27"/>
  <c r="T983" i="27" s="1"/>
  <c r="R984" i="27"/>
  <c r="T984" i="27" s="1"/>
  <c r="U984" i="27" s="1"/>
  <c r="AL984" i="27" s="1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GI121" i="20" l="1"/>
  <c r="GE121" i="20"/>
  <c r="T985" i="27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T944" i="27" s="1"/>
  <c r="U944" i="27" s="1"/>
  <c r="AL944" i="27" s="1"/>
  <c r="R945" i="27"/>
  <c r="T945" i="27" s="1"/>
  <c r="U945" i="27" s="1"/>
  <c r="AL945" i="27" s="1"/>
  <c r="R946" i="27"/>
  <c r="T946" i="27" s="1"/>
  <c r="U946" i="27" s="1"/>
  <c r="AL946" i="27" s="1"/>
  <c r="R947" i="27"/>
  <c r="T947" i="27" s="1"/>
  <c r="U947" i="27" s="1"/>
  <c r="AL947" i="27" s="1"/>
  <c r="R948" i="27"/>
  <c r="T948" i="27" s="1"/>
  <c r="U948" i="27" s="1"/>
  <c r="AL948" i="27" s="1"/>
  <c r="R949" i="27"/>
  <c r="T949" i="27" s="1"/>
  <c r="U949" i="27" s="1"/>
  <c r="AL949" i="27" s="1"/>
  <c r="R950" i="27"/>
  <c r="T950" i="27" s="1"/>
  <c r="U950" i="27" s="1"/>
  <c r="AL950" i="27" s="1"/>
  <c r="R951" i="27"/>
  <c r="S944" i="27"/>
  <c r="S945" i="27"/>
  <c r="S946" i="27"/>
  <c r="S947" i="27"/>
  <c r="S948" i="27"/>
  <c r="S949" i="27"/>
  <c r="S950" i="27"/>
  <c r="S951" i="27"/>
  <c r="T951" i="27"/>
  <c r="U951" i="27" s="1"/>
  <c r="AL951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T936" i="27" s="1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GB107" i="20" s="1"/>
  <c r="FV108" i="20"/>
  <c r="GB108" i="20" s="1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GH100" i="20" s="1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GH110" i="20" l="1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C111" i="20" s="1"/>
  <c r="GE111" i="20" s="1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C109" i="20" s="1"/>
  <c r="GE109" i="20" s="1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03" i="20" l="1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E112" i="20"/>
  <c r="GF98" i="20"/>
  <c r="GC104" i="20"/>
  <c r="GI104" i="20" s="1"/>
  <c r="GE108" i="20"/>
  <c r="GI107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2" i="20" l="1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GH76" i="20" s="1"/>
  <c r="FK77" i="20"/>
  <c r="FK78" i="20"/>
  <c r="FK79" i="20"/>
  <c r="FK80" i="20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F74" i="20" l="1"/>
  <c r="GH74" i="20"/>
  <c r="GB80" i="20"/>
  <c r="GB88" i="20"/>
  <c r="GA73" i="20"/>
  <c r="GB78" i="20"/>
  <c r="GA81" i="20"/>
  <c r="GA80" i="20"/>
  <c r="GC80" i="20" s="1"/>
  <c r="GE80" i="20" s="1"/>
  <c r="GA79" i="20"/>
  <c r="GH92" i="20"/>
  <c r="GH80" i="20"/>
  <c r="GA89" i="20"/>
  <c r="GA88" i="20"/>
  <c r="GC88" i="20" s="1"/>
  <c r="GE88" i="20" s="1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A91" i="20"/>
  <c r="GA75" i="20"/>
  <c r="GH93" i="20"/>
  <c r="GI93" i="20" s="1"/>
  <c r="GA90" i="20"/>
  <c r="GA82" i="20"/>
  <c r="GA74" i="20"/>
  <c r="GC74" i="20" s="1"/>
  <c r="GI74" i="20" s="1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1" i="20" l="1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H113" i="31" s="1"/>
  <c r="G114" i="31"/>
  <c r="G115" i="31"/>
  <c r="H115" i="31" s="1"/>
  <c r="G116" i="31"/>
  <c r="H116" i="31" s="1"/>
  <c r="G117" i="31"/>
  <c r="H117" i="31" s="1"/>
  <c r="G118" i="31"/>
  <c r="H118" i="31" s="1"/>
  <c r="G119" i="31"/>
  <c r="H119" i="31" s="1"/>
  <c r="G120" i="31"/>
  <c r="H120" i="31" s="1"/>
  <c r="G121" i="31"/>
  <c r="H121" i="31" s="1"/>
  <c r="G122" i="31"/>
  <c r="H122" i="31" s="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4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A1013" i="27" s="1"/>
  <c r="A1014" i="27" s="1"/>
  <c r="A1015" i="27" s="1"/>
  <c r="A1016" i="27" s="1"/>
  <c r="A1017" i="27" s="1"/>
  <c r="A1018" i="27" s="1"/>
  <c r="A1019" i="27" s="1"/>
  <c r="A1020" i="27" s="1"/>
  <c r="A1021" i="27" s="1"/>
  <c r="A1022" i="27" s="1"/>
  <c r="A1023" i="27" s="1"/>
  <c r="A1024" i="27" s="1"/>
  <c r="A1025" i="27" s="1"/>
  <c r="A1026" i="27" s="1"/>
  <c r="A1027" i="27" s="1"/>
  <c r="A1028" i="27" s="1"/>
  <c r="A1029" i="27" s="1"/>
  <c r="A1030" i="27" s="1"/>
  <c r="A1031" i="27" s="1"/>
  <c r="A1032" i="27" s="1"/>
  <c r="A1033" i="27" s="1"/>
  <c r="A1034" i="27" s="1"/>
  <c r="A1035" i="27" s="1"/>
  <c r="A1036" i="27" s="1"/>
  <c r="A1037" i="27" s="1"/>
  <c r="A1038" i="27" s="1"/>
  <c r="A1039" i="27" s="1"/>
  <c r="A1040" i="27" s="1"/>
  <c r="A1041" i="27" s="1"/>
  <c r="A1042" i="27" s="1"/>
  <c r="A1043" i="27" s="1"/>
  <c r="A1044" i="27" s="1"/>
  <c r="A1045" i="27" s="1"/>
  <c r="A1046" i="27" s="1"/>
  <c r="A1047" i="27" s="1"/>
  <c r="A1048" i="27" s="1"/>
  <c r="A1049" i="27" s="1"/>
  <c r="A1050" i="27" s="1"/>
  <c r="A1051" i="27" s="1"/>
  <c r="A1052" i="27" s="1"/>
  <c r="A1053" i="27" s="1"/>
  <c r="A1054" i="27" s="1"/>
  <c r="A1055" i="27" s="1"/>
  <c r="A1056" i="27" s="1"/>
  <c r="A1057" i="27" s="1"/>
  <c r="A1058" i="27" s="1"/>
  <c r="A1059" i="27" s="1"/>
  <c r="A1060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CI53" i="36" l="1"/>
  <c r="CJ53" i="36"/>
  <c r="CK53" i="36"/>
  <c r="CL53" i="36"/>
  <c r="U53" i="36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P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E53" i="36"/>
  <c r="BQ53" i="36"/>
  <c r="AY53" i="36"/>
  <c r="CB53" i="36"/>
  <c r="BS53" i="36"/>
  <c r="BG53" i="36"/>
  <c r="T53" i="36"/>
  <c r="X53" i="36"/>
  <c r="O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J54" i="36" l="1"/>
  <c r="CL54" i="36"/>
  <c r="CI54" i="36"/>
  <c r="CK54" i="36"/>
  <c r="CU54" i="36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AE54" i="36"/>
  <c r="CN54" i="36"/>
  <c r="A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CI55" i="36" l="1"/>
  <c r="CJ55" i="36"/>
  <c r="CK55" i="36"/>
  <c r="CL55" i="36"/>
  <c r="BF55" i="36"/>
  <c r="AJ55" i="36"/>
  <c r="O55" i="36"/>
  <c r="BL55" i="36"/>
  <c r="AV55" i="36"/>
  <c r="AR55" i="36"/>
  <c r="BU55" i="36"/>
  <c r="AW55" i="36"/>
  <c r="BR55" i="36"/>
  <c r="CE55" i="36"/>
  <c r="BP55" i="36"/>
  <c r="BZ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J56" i="36" l="1"/>
  <c r="CL56" i="36"/>
  <c r="CK56" i="36"/>
  <c r="CI56" i="36"/>
  <c r="AU56" i="36"/>
  <c r="CN56" i="36"/>
  <c r="CY56" i="36"/>
  <c r="AI56" i="36"/>
  <c r="AB56" i="36"/>
  <c r="BC56" i="36"/>
  <c r="CG56" i="36"/>
  <c r="I56" i="36"/>
  <c r="AY56" i="36"/>
  <c r="AO56" i="36"/>
  <c r="AZ56" i="36"/>
  <c r="AV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CL57" i="36" l="1"/>
  <c r="CJ57" i="36"/>
  <c r="CK57" i="36"/>
  <c r="CI57" i="36"/>
  <c r="G57" i="36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AD57" i="36"/>
  <c r="AN57" i="36"/>
  <c r="BT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CL58" i="36" l="1"/>
  <c r="CI58" i="36"/>
  <c r="CK58" i="36"/>
  <c r="CJ58" i="36"/>
  <c r="Z58" i="36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AF58" i="36"/>
  <c r="AB58" i="36"/>
  <c r="Q58" i="36"/>
  <c r="AU58" i="36"/>
  <c r="AR58" i="36"/>
  <c r="H58" i="36"/>
  <c r="BF58" i="36"/>
  <c r="AJ58" i="36"/>
  <c r="D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S28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 s="1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L98" i="38"/>
  <c r="J97" i="38"/>
  <c r="L97" i="38"/>
  <c r="Y28" i="39"/>
  <c r="AB98" i="38" l="1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U98" i="38" l="1"/>
  <c r="G9" i="40"/>
  <c r="N9" i="40" s="1"/>
  <c r="R9" i="40" s="1"/>
  <c r="D102" i="20"/>
  <c r="E102" i="20"/>
  <c r="C102" i="20"/>
  <c r="B102" i="20"/>
  <c r="H8" i="40"/>
  <c r="Q8" i="40" s="1"/>
  <c r="N8" i="40"/>
  <c r="R8" i="40" s="1"/>
  <c r="M8" i="4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N100" i="38"/>
  <c r="AA99" i="38"/>
  <c r="AB99" i="38"/>
  <c r="N99" i="38"/>
  <c r="Y99" i="38"/>
  <c r="H9" i="40" l="1"/>
  <c r="Q9" i="40" s="1"/>
  <c r="G100" i="38"/>
  <c r="Y100" i="38"/>
  <c r="M9" i="40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U100" i="38" l="1"/>
  <c r="AS100" i="38"/>
  <c r="C104" i="20"/>
  <c r="D104" i="20"/>
  <c r="E104" i="20"/>
  <c r="B104" i="20"/>
  <c r="A105" i="20"/>
  <c r="AA102" i="38" s="1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J102" i="38" l="1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U102" i="38" l="1"/>
  <c r="B106" i="20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L103" i="38"/>
  <c r="K103" i="38"/>
  <c r="M103" i="38"/>
  <c r="AB103" i="38"/>
  <c r="I103" i="38"/>
  <c r="V104" i="38"/>
  <c r="J104" i="38"/>
  <c r="G104" i="38"/>
  <c r="J103" i="38"/>
  <c r="X103" i="38"/>
  <c r="AA103" i="38"/>
  <c r="AB104" i="38"/>
  <c r="AS104" i="38" s="1"/>
  <c r="F103" i="38"/>
  <c r="N103" i="38"/>
  <c r="H103" i="38"/>
  <c r="K104" i="38"/>
  <c r="Y103" i="38"/>
  <c r="G103" i="38"/>
  <c r="V103" i="38"/>
  <c r="L104" i="38" l="1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G15" i="40" s="1"/>
  <c r="G14" i="40"/>
  <c r="AS103" i="38"/>
  <c r="U104" i="38" l="1"/>
  <c r="R104" i="38"/>
  <c r="O104" i="38"/>
  <c r="A109" i="20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8" i="38"/>
  <c r="K108" i="38"/>
  <c r="AS107" i="38"/>
  <c r="V109" i="38" l="1"/>
  <c r="K109" i="38"/>
  <c r="G19" i="37"/>
  <c r="M19" i="37" s="1"/>
  <c r="L109" i="38"/>
  <c r="AA109" i="38"/>
  <c r="O109" i="38" s="1"/>
  <c r="F109" i="38"/>
  <c r="M109" i="38"/>
  <c r="H109" i="38"/>
  <c r="O108" i="38"/>
  <c r="R108" i="38"/>
  <c r="W108" i="38"/>
  <c r="U108" i="38"/>
  <c r="A113" i="20"/>
  <c r="K110" i="38" s="1"/>
  <c r="C112" i="20"/>
  <c r="D112" i="20"/>
  <c r="B112" i="20"/>
  <c r="E112" i="20"/>
  <c r="J109" i="38"/>
  <c r="I109" i="38"/>
  <c r="H110" i="38"/>
  <c r="N109" i="38"/>
  <c r="Y109" i="38"/>
  <c r="G109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8" i="37"/>
  <c r="H18" i="37"/>
  <c r="Q18" i="37" s="1"/>
  <c r="N18" i="37"/>
  <c r="R18" i="37" s="1"/>
  <c r="G110" i="38" l="1"/>
  <c r="J110" i="38"/>
  <c r="Y110" i="38"/>
  <c r="N19" i="37"/>
  <c r="R19" i="37" s="1"/>
  <c r="R109" i="38"/>
  <c r="W109" i="38"/>
  <c r="U109" i="38"/>
  <c r="A114" i="20"/>
  <c r="G21" i="37" s="1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G20" i="37"/>
  <c r="M110" i="38"/>
  <c r="AA111" i="38"/>
  <c r="I111" i="38"/>
  <c r="N20" i="40"/>
  <c r="R20" i="40" s="1"/>
  <c r="H20" i="40"/>
  <c r="Q20" i="40" s="1"/>
  <c r="M20" i="40"/>
  <c r="V111" i="38" l="1"/>
  <c r="G111" i="38"/>
  <c r="H111" i="38"/>
  <c r="K111" i="38"/>
  <c r="J111" i="38"/>
  <c r="G21" i="40"/>
  <c r="N21" i="40" s="1"/>
  <c r="R21" i="40" s="1"/>
  <c r="A115" i="20"/>
  <c r="F112" i="38" s="1"/>
  <c r="X111" i="38"/>
  <c r="O110" i="38"/>
  <c r="R110" i="38"/>
  <c r="W110" i="38"/>
  <c r="U110" i="38"/>
  <c r="W111" i="38"/>
  <c r="R111" i="38"/>
  <c r="O111" i="38"/>
  <c r="AS110" i="38"/>
  <c r="H21" i="37"/>
  <c r="Q21" i="37" s="1"/>
  <c r="M21" i="37"/>
  <c r="N21" i="37"/>
  <c r="R21" i="37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H21" i="40" l="1"/>
  <c r="Q21" i="40" s="1"/>
  <c r="A116" i="20"/>
  <c r="D115" i="20"/>
  <c r="B115" i="20"/>
  <c r="E115" i="20"/>
  <c r="C115" i="20"/>
  <c r="M21" i="4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G23" i="4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A117" i="20" l="1"/>
  <c r="C116" i="20"/>
  <c r="D116" i="20"/>
  <c r="E116" i="20"/>
  <c r="B116" i="20"/>
  <c r="DC82" i="35"/>
  <c r="CI82" i="36" s="1"/>
  <c r="DB74" i="35"/>
  <c r="CM74" i="36" s="1"/>
  <c r="DA78" i="35"/>
  <c r="R78" i="36" s="1"/>
  <c r="DC124" i="35"/>
  <c r="BK124" i="36" s="1"/>
  <c r="DC163" i="35"/>
  <c r="CJ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CI142" i="36" s="1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BV82" i="36"/>
  <c r="DC98" i="35"/>
  <c r="CL98" i="36" s="1"/>
  <c r="DA99" i="35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BH82" i="36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I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DB147" i="35"/>
  <c r="CT147" i="36" s="1"/>
  <c r="DB109" i="35"/>
  <c r="CP109" i="36" s="1"/>
  <c r="DA139" i="35"/>
  <c r="AF139" i="36" s="1"/>
  <c r="DC61" i="35"/>
  <c r="BE61" i="36" s="1"/>
  <c r="DC73" i="35"/>
  <c r="CI73" i="36" s="1"/>
  <c r="DA125" i="35"/>
  <c r="AH125" i="36" s="1"/>
  <c r="DC116" i="35"/>
  <c r="CK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BB82" i="36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I137" i="36" s="1"/>
  <c r="DB75" i="35"/>
  <c r="CP75" i="36" s="1"/>
  <c r="DC80" i="35"/>
  <c r="AX80" i="36" s="1"/>
  <c r="CS157" i="36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CY157" i="36"/>
  <c r="DB80" i="35"/>
  <c r="CN80" i="36" s="1"/>
  <c r="DC62" i="35"/>
  <c r="BD62" i="36" s="1"/>
  <c r="DA123" i="35"/>
  <c r="AH123" i="36" s="1"/>
  <c r="DA126" i="35"/>
  <c r="N126" i="36" s="1"/>
  <c r="DC95" i="35"/>
  <c r="BH95" i="36" s="1"/>
  <c r="DB120" i="35"/>
  <c r="CW120" i="36" s="1"/>
  <c r="DC152" i="35"/>
  <c r="AM152" i="36" s="1"/>
  <c r="AC132" i="36"/>
  <c r="DC121" i="35"/>
  <c r="CA121" i="36" s="1"/>
  <c r="DA87" i="35"/>
  <c r="AA87" i="36" s="1"/>
  <c r="DA146" i="35"/>
  <c r="AE146" i="36" s="1"/>
  <c r="DB81" i="35"/>
  <c r="CT81" i="36" s="1"/>
  <c r="DC81" i="35"/>
  <c r="AX81" i="36" s="1"/>
  <c r="DA60" i="35"/>
  <c r="M60" i="36" s="1"/>
  <c r="DB113" i="35"/>
  <c r="CX113" i="36" s="1"/>
  <c r="DB130" i="35"/>
  <c r="CO130" i="36" s="1"/>
  <c r="DC141" i="35"/>
  <c r="AZ141" i="36" s="1"/>
  <c r="DB67" i="35"/>
  <c r="CN67" i="36" s="1"/>
  <c r="DA140" i="35"/>
  <c r="G140" i="36" s="1"/>
  <c r="DB100" i="35"/>
  <c r="CU100" i="36" s="1"/>
  <c r="DA85" i="35"/>
  <c r="L85" i="36" s="1"/>
  <c r="CZ157" i="36"/>
  <c r="CX157" i="36"/>
  <c r="DA131" i="35"/>
  <c r="AD131" i="36" s="1"/>
  <c r="DB59" i="35"/>
  <c r="CO59" i="36" s="1"/>
  <c r="DB105" i="35"/>
  <c r="CM105" i="36" s="1"/>
  <c r="DB93" i="35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BY103" i="36"/>
  <c r="DC108" i="35"/>
  <c r="BK108" i="36" s="1"/>
  <c r="DA73" i="35"/>
  <c r="DC65" i="35"/>
  <c r="CB65" i="36" s="1"/>
  <c r="DA62" i="35"/>
  <c r="C62" i="36" s="1"/>
  <c r="DB92" i="35"/>
  <c r="CV92" i="36" s="1"/>
  <c r="BW82" i="36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DB61" i="35"/>
  <c r="CU61" i="36" s="1"/>
  <c r="DA155" i="35"/>
  <c r="P155" i="36" s="1"/>
  <c r="DA164" i="35"/>
  <c r="DB140" i="35"/>
  <c r="CP140" i="36" s="1"/>
  <c r="DA149" i="35"/>
  <c r="L149" i="36" s="1"/>
  <c r="DB129" i="35"/>
  <c r="DC101" i="35"/>
  <c r="BF101" i="36" s="1"/>
  <c r="DA121" i="35"/>
  <c r="W121" i="36" s="1"/>
  <c r="DA161" i="35"/>
  <c r="D161" i="36" s="1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DA104" i="35"/>
  <c r="AG104" i="36" s="1"/>
  <c r="DC70" i="35"/>
  <c r="CL70" i="36" s="1"/>
  <c r="DB142" i="35"/>
  <c r="CW142" i="36" s="1"/>
  <c r="BM67" i="36"/>
  <c r="DA66" i="35"/>
  <c r="H66" i="36" s="1"/>
  <c r="CQ157" i="36"/>
  <c r="DB138" i="35"/>
  <c r="CS138" i="36" s="1"/>
  <c r="DC100" i="35"/>
  <c r="CA100" i="36" s="1"/>
  <c r="DB141" i="35"/>
  <c r="CZ141" i="36" s="1"/>
  <c r="DC164" i="35"/>
  <c r="BY164" i="36" s="1"/>
  <c r="DA68" i="35"/>
  <c r="M68" i="36" s="1"/>
  <c r="DB108" i="35"/>
  <c r="CR108" i="36" s="1"/>
  <c r="DC134" i="35"/>
  <c r="CL134" i="36" s="1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DA103" i="35"/>
  <c r="N103" i="36" s="1"/>
  <c r="DA72" i="35"/>
  <c r="AC72" i="36" s="1"/>
  <c r="DA59" i="35"/>
  <c r="G59" i="36" s="1"/>
  <c r="DB86" i="35"/>
  <c r="CW86" i="36" s="1"/>
  <c r="DC151" i="35"/>
  <c r="BT151" i="36" s="1"/>
  <c r="DA159" i="35"/>
  <c r="Y159" i="36" s="1"/>
  <c r="DB95" i="35"/>
  <c r="CX95" i="36" s="1"/>
  <c r="T132" i="36"/>
  <c r="DB139" i="35"/>
  <c r="CP139" i="36" s="1"/>
  <c r="BX71" i="36"/>
  <c r="DB97" i="35"/>
  <c r="CV97" i="36" s="1"/>
  <c r="CT162" i="36"/>
  <c r="DA151" i="35"/>
  <c r="H132" i="36"/>
  <c r="DA70" i="35"/>
  <c r="I70" i="36" s="1"/>
  <c r="DC83" i="35"/>
  <c r="BZ83" i="36" s="1"/>
  <c r="DA82" i="35"/>
  <c r="K82" i="36" s="1"/>
  <c r="Q132" i="36"/>
  <c r="DB135" i="35"/>
  <c r="CU135" i="36" s="1"/>
  <c r="DC155" i="35"/>
  <c r="CH155" i="36" s="1"/>
  <c r="D132" i="36"/>
  <c r="CZ162" i="36"/>
  <c r="DC139" i="35"/>
  <c r="CF139" i="36" s="1"/>
  <c r="DA147" i="35"/>
  <c r="I147" i="36" s="1"/>
  <c r="DB70" i="35"/>
  <c r="CP70" i="36" s="1"/>
  <c r="DC160" i="35"/>
  <c r="BK160" i="36" s="1"/>
  <c r="BV153" i="36"/>
  <c r="CW157" i="36"/>
  <c r="DB144" i="35"/>
  <c r="CW144" i="36" s="1"/>
  <c r="DC66" i="35"/>
  <c r="BQ66" i="36" s="1"/>
  <c r="DA138" i="35"/>
  <c r="F138" i="36" s="1"/>
  <c r="DC126" i="35"/>
  <c r="CJ126" i="36" s="1"/>
  <c r="W132" i="36"/>
  <c r="I137" i="36"/>
  <c r="BY161" i="36"/>
  <c r="DB133" i="35"/>
  <c r="CZ133" i="36" s="1"/>
  <c r="DB87" i="35"/>
  <c r="CW87" i="36" s="1"/>
  <c r="CR162" i="36"/>
  <c r="AR153" i="36"/>
  <c r="DC162" i="35"/>
  <c r="BJ162" i="36" s="1"/>
  <c r="AE132" i="36"/>
  <c r="DB84" i="35"/>
  <c r="CR84" i="36" s="1"/>
  <c r="DA83" i="35"/>
  <c r="AB83" i="36" s="1"/>
  <c r="BY153" i="36"/>
  <c r="DA98" i="35"/>
  <c r="Q98" i="36" s="1"/>
  <c r="BL153" i="36"/>
  <c r="AJ115" i="36"/>
  <c r="DA67" i="35"/>
  <c r="O67" i="36" s="1"/>
  <c r="CO162" i="36"/>
  <c r="DA97" i="35"/>
  <c r="M97" i="36" s="1"/>
  <c r="DA135" i="35"/>
  <c r="AA135" i="36" s="1"/>
  <c r="DC159" i="35"/>
  <c r="AX159" i="36" s="1"/>
  <c r="BU87" i="36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BH161" i="36"/>
  <c r="DA74" i="35"/>
  <c r="Y74" i="36" s="1"/>
  <c r="AR71" i="36"/>
  <c r="DC97" i="35"/>
  <c r="CI97" i="36" s="1"/>
  <c r="DB68" i="35"/>
  <c r="CY68" i="36" s="1"/>
  <c r="DA152" i="35"/>
  <c r="W152" i="36" s="1"/>
  <c r="AV156" i="36"/>
  <c r="CG153" i="36"/>
  <c r="CG115" i="36"/>
  <c r="DA157" i="35"/>
  <c r="I157" i="36" s="1"/>
  <c r="DA111" i="35"/>
  <c r="I111" i="36" s="1"/>
  <c r="Z132" i="36"/>
  <c r="H153" i="36"/>
  <c r="M148" i="36"/>
  <c r="BO67" i="36"/>
  <c r="DC78" i="35"/>
  <c r="AY78" i="36" s="1"/>
  <c r="CR132" i="36"/>
  <c r="DC60" i="35"/>
  <c r="BW60" i="36" s="1"/>
  <c r="DB99" i="35"/>
  <c r="CV99" i="36" s="1"/>
  <c r="DC117" i="35"/>
  <c r="BK117" i="36" s="1"/>
  <c r="BP161" i="36"/>
  <c r="AN161" i="36"/>
  <c r="DA154" i="35"/>
  <c r="AD154" i="36" s="1"/>
  <c r="DB156" i="35"/>
  <c r="CT156" i="36" s="1"/>
  <c r="AW153" i="36"/>
  <c r="BI149" i="36"/>
  <c r="BK91" i="36"/>
  <c r="DA142" i="35"/>
  <c r="Y142" i="36" s="1"/>
  <c r="BP153" i="36"/>
  <c r="DC147" i="35"/>
  <c r="AM147" i="36" s="1"/>
  <c r="DC130" i="35"/>
  <c r="AL130" i="36" s="1"/>
  <c r="DB136" i="35"/>
  <c r="CO136" i="36" s="1"/>
  <c r="DA158" i="35"/>
  <c r="U158" i="36" s="1"/>
  <c r="DB62" i="35"/>
  <c r="CU62" i="36" s="1"/>
  <c r="DC69" i="35"/>
  <c r="BP69" i="36" s="1"/>
  <c r="DC76" i="35"/>
  <c r="AI76" i="36" s="1"/>
  <c r="DA81" i="35"/>
  <c r="AB81" i="36" s="1"/>
  <c r="DA71" i="35"/>
  <c r="O71" i="36" s="1"/>
  <c r="BU153" i="36"/>
  <c r="CW162" i="36"/>
  <c r="CE153" i="36"/>
  <c r="BG91" i="36"/>
  <c r="BL91" i="36"/>
  <c r="CG156" i="36"/>
  <c r="AP161" i="36"/>
  <c r="DA145" i="35"/>
  <c r="AB145" i="36" s="1"/>
  <c r="DB114" i="35"/>
  <c r="CX114" i="36" s="1"/>
  <c r="DA133" i="35"/>
  <c r="CN154" i="36"/>
  <c r="AL82" i="36"/>
  <c r="CS162" i="36"/>
  <c r="F113" i="38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I114" i="38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H23" i="37"/>
  <c r="Q23" i="37" s="1"/>
  <c r="M23" i="37"/>
  <c r="N23" i="37"/>
  <c r="R23" i="37" s="1"/>
  <c r="AY153" i="36" l="1"/>
  <c r="AU91" i="36"/>
  <c r="CK71" i="36"/>
  <c r="CL74" i="36"/>
  <c r="CJ124" i="36"/>
  <c r="CL144" i="36"/>
  <c r="CK82" i="36"/>
  <c r="CK148" i="36"/>
  <c r="CL119" i="36"/>
  <c r="CJ90" i="36"/>
  <c r="CI147" i="36"/>
  <c r="CL140" i="36"/>
  <c r="CL60" i="36"/>
  <c r="CK156" i="36"/>
  <c r="CL122" i="36"/>
  <c r="CI163" i="36"/>
  <c r="CL163" i="36"/>
  <c r="CJ144" i="36"/>
  <c r="CJ153" i="36"/>
  <c r="CL132" i="36"/>
  <c r="CI131" i="36"/>
  <c r="CJ161" i="36"/>
  <c r="CK139" i="36"/>
  <c r="CL85" i="36"/>
  <c r="CI70" i="36"/>
  <c r="CI140" i="36"/>
  <c r="CJ73" i="36"/>
  <c r="CK81" i="36"/>
  <c r="CI119" i="36"/>
  <c r="CL135" i="36"/>
  <c r="CI160" i="36"/>
  <c r="CI84" i="36"/>
  <c r="CK127" i="36"/>
  <c r="CK90" i="36"/>
  <c r="CJ143" i="36"/>
  <c r="CI126" i="36"/>
  <c r="CL123" i="36"/>
  <c r="CL126" i="36"/>
  <c r="CL104" i="36"/>
  <c r="CK106" i="36"/>
  <c r="CI154" i="36"/>
  <c r="CJ119" i="36"/>
  <c r="CI90" i="36"/>
  <c r="CJ137" i="36"/>
  <c r="CK121" i="36"/>
  <c r="CJ103" i="36"/>
  <c r="CK76" i="36"/>
  <c r="CJ61" i="36"/>
  <c r="CL110" i="36"/>
  <c r="CL164" i="36"/>
  <c r="CK157" i="36"/>
  <c r="CI65" i="36"/>
  <c r="CJ75" i="36"/>
  <c r="CK70" i="36"/>
  <c r="CL71" i="36"/>
  <c r="CK72" i="36"/>
  <c r="CI75" i="36"/>
  <c r="CJ120" i="36"/>
  <c r="CK162" i="36"/>
  <c r="CL67" i="36"/>
  <c r="CI109" i="36"/>
  <c r="CL61" i="36"/>
  <c r="CK143" i="36"/>
  <c r="CK136" i="36"/>
  <c r="CK150" i="36"/>
  <c r="CI101" i="36"/>
  <c r="CJ129" i="36"/>
  <c r="CI132" i="36"/>
  <c r="CL59" i="36"/>
  <c r="CJ151" i="36"/>
  <c r="CK112" i="36"/>
  <c r="CK119" i="36"/>
  <c r="CJ67" i="36"/>
  <c r="CL138" i="36"/>
  <c r="CJ81" i="36"/>
  <c r="CK99" i="36"/>
  <c r="CL69" i="36"/>
  <c r="CK110" i="36"/>
  <c r="CK160" i="36"/>
  <c r="CK115" i="36"/>
  <c r="CK151" i="36"/>
  <c r="CJ112" i="36"/>
  <c r="CI86" i="36"/>
  <c r="CK152" i="36"/>
  <c r="CI134" i="36"/>
  <c r="CJ141" i="36"/>
  <c r="CJ69" i="36"/>
  <c r="CL92" i="36"/>
  <c r="CJ117" i="36"/>
  <c r="CL97" i="36"/>
  <c r="CI104" i="36"/>
  <c r="CL161" i="36"/>
  <c r="CI164" i="36"/>
  <c r="CL127" i="36"/>
  <c r="CK79" i="36"/>
  <c r="CI92" i="36"/>
  <c r="CI89" i="36"/>
  <c r="CK111" i="36"/>
  <c r="CI114" i="36"/>
  <c r="CL105" i="36"/>
  <c r="CK77" i="36"/>
  <c r="CJ150" i="36"/>
  <c r="CJ86" i="36"/>
  <c r="CJ162" i="36"/>
  <c r="CJ105" i="36"/>
  <c r="CI133" i="36"/>
  <c r="CK63" i="36"/>
  <c r="CK61" i="36"/>
  <c r="CJ145" i="36"/>
  <c r="CI68" i="36"/>
  <c r="CJ74" i="36"/>
  <c r="CJ139" i="36"/>
  <c r="CI110" i="36"/>
  <c r="CK102" i="36"/>
  <c r="CL162" i="36"/>
  <c r="CL63" i="36"/>
  <c r="CL64" i="36"/>
  <c r="CL159" i="36"/>
  <c r="CL73" i="36"/>
  <c r="CI62" i="36"/>
  <c r="CI121" i="36"/>
  <c r="CL82" i="36"/>
  <c r="CK75" i="36"/>
  <c r="CL111" i="36"/>
  <c r="CJ111" i="36"/>
  <c r="CK158" i="36"/>
  <c r="CI130" i="36"/>
  <c r="CJ80" i="36"/>
  <c r="CJ130" i="36"/>
  <c r="CK138" i="36"/>
  <c r="CI87" i="36"/>
  <c r="CL124" i="36"/>
  <c r="CJ135" i="36"/>
  <c r="CL130" i="36"/>
  <c r="CJ123" i="36"/>
  <c r="CK125" i="36"/>
  <c r="CK159" i="36"/>
  <c r="CI150" i="36"/>
  <c r="CI96" i="36"/>
  <c r="CK97" i="36"/>
  <c r="CI81" i="36"/>
  <c r="CI93" i="36"/>
  <c r="CI136" i="36"/>
  <c r="CK105" i="36"/>
  <c r="CJ106" i="36"/>
  <c r="CI95" i="36"/>
  <c r="CI123" i="36"/>
  <c r="CL62" i="36"/>
  <c r="CJ146" i="36"/>
  <c r="CL72" i="36"/>
  <c r="CL154" i="36"/>
  <c r="CL158" i="36"/>
  <c r="CK126" i="36"/>
  <c r="CL68" i="36"/>
  <c r="CL101" i="36"/>
  <c r="CK68" i="36"/>
  <c r="CJ99" i="36"/>
  <c r="CJ115" i="36"/>
  <c r="CL88" i="36"/>
  <c r="CL116" i="36"/>
  <c r="CK96" i="36"/>
  <c r="CL155" i="36"/>
  <c r="CL148" i="36"/>
  <c r="CL75" i="36"/>
  <c r="CJ66" i="36"/>
  <c r="CI100" i="36"/>
  <c r="CJ84" i="36"/>
  <c r="CJ164" i="36"/>
  <c r="CL96" i="36"/>
  <c r="CI148" i="36"/>
  <c r="CJ72" i="36"/>
  <c r="CK134" i="36"/>
  <c r="CL133" i="36"/>
  <c r="CJ87" i="36"/>
  <c r="CK74" i="36"/>
  <c r="CJ157" i="36"/>
  <c r="CL150" i="36"/>
  <c r="CI105" i="36"/>
  <c r="CI79" i="36"/>
  <c r="CL94" i="36"/>
  <c r="CJ96" i="36"/>
  <c r="CK113" i="36"/>
  <c r="CJ136" i="36"/>
  <c r="CK147" i="36"/>
  <c r="CJ78" i="36"/>
  <c r="CI108" i="36"/>
  <c r="CJ155" i="36"/>
  <c r="CL91" i="36"/>
  <c r="CI112" i="36"/>
  <c r="CL142" i="36"/>
  <c r="CI61" i="36"/>
  <c r="CI116" i="36"/>
  <c r="CK100" i="36"/>
  <c r="CJ83" i="36"/>
  <c r="CK163" i="36"/>
  <c r="CJ88" i="36"/>
  <c r="CL77" i="36"/>
  <c r="CJ158" i="36"/>
  <c r="CI98" i="36"/>
  <c r="CI129" i="36"/>
  <c r="CI76" i="36"/>
  <c r="CL76" i="36"/>
  <c r="CL89" i="36"/>
  <c r="CJ91" i="36"/>
  <c r="CK92" i="36"/>
  <c r="CJ92" i="36"/>
  <c r="CI107" i="36"/>
  <c r="CI69" i="36"/>
  <c r="CJ60" i="36"/>
  <c r="CK122" i="36"/>
  <c r="CL109" i="36"/>
  <c r="CJ159" i="36"/>
  <c r="CJ63" i="36"/>
  <c r="CL114" i="36"/>
  <c r="CI153" i="36"/>
  <c r="CI59" i="36"/>
  <c r="CK133" i="36"/>
  <c r="CJ107" i="36"/>
  <c r="CI80" i="36"/>
  <c r="CK104" i="36"/>
  <c r="CL125" i="36"/>
  <c r="CI139" i="36"/>
  <c r="CK78" i="36"/>
  <c r="CI128" i="36"/>
  <c r="CK91" i="36"/>
  <c r="CI83" i="36"/>
  <c r="CL102" i="36"/>
  <c r="CK86" i="36"/>
  <c r="CJ132" i="36"/>
  <c r="CJ59" i="36"/>
  <c r="CK132" i="36"/>
  <c r="CJ62" i="36"/>
  <c r="CJ82" i="36"/>
  <c r="CL83" i="36"/>
  <c r="CJ108" i="36"/>
  <c r="CI115" i="36"/>
  <c r="CI94" i="36"/>
  <c r="CI64" i="36"/>
  <c r="CI117" i="36"/>
  <c r="CL86" i="36"/>
  <c r="CK67" i="36"/>
  <c r="CI74" i="36"/>
  <c r="CL146" i="36"/>
  <c r="CJ140" i="36"/>
  <c r="CI144" i="36"/>
  <c r="CJ98" i="36"/>
  <c r="CJ109" i="36"/>
  <c r="CI71" i="36"/>
  <c r="CJ85" i="36"/>
  <c r="CJ71" i="36"/>
  <c r="CK98" i="36"/>
  <c r="CI162" i="36"/>
  <c r="CI60" i="36"/>
  <c r="CK153" i="36"/>
  <c r="CJ156" i="36"/>
  <c r="CK109" i="36"/>
  <c r="CK62" i="36"/>
  <c r="CJ64" i="36"/>
  <c r="CL153" i="36"/>
  <c r="CJ68" i="36"/>
  <c r="CI77" i="36"/>
  <c r="CK140" i="36"/>
  <c r="CI78" i="36"/>
  <c r="CI145" i="36"/>
  <c r="CJ116" i="36"/>
  <c r="CL131" i="36"/>
  <c r="CK145" i="36"/>
  <c r="CJ97" i="36"/>
  <c r="CJ77" i="36"/>
  <c r="CL160" i="36"/>
  <c r="CK135" i="36"/>
  <c r="CL65" i="36"/>
  <c r="CL103" i="36"/>
  <c r="CJ134" i="36"/>
  <c r="CL139" i="36"/>
  <c r="CK87" i="36"/>
  <c r="CK142" i="36"/>
  <c r="CL137" i="36"/>
  <c r="CK120" i="36"/>
  <c r="CK149" i="36"/>
  <c r="CK137" i="36"/>
  <c r="CJ65" i="36"/>
  <c r="CK155" i="36"/>
  <c r="CJ93" i="36"/>
  <c r="CL100" i="36"/>
  <c r="CJ94" i="36"/>
  <c r="CJ147" i="36"/>
  <c r="CL95" i="36"/>
  <c r="CJ154" i="36"/>
  <c r="CI91" i="36"/>
  <c r="CJ110" i="36"/>
  <c r="CK84" i="36"/>
  <c r="CJ131" i="36"/>
  <c r="CJ152" i="36"/>
  <c r="CI159" i="36"/>
  <c r="CJ160" i="36"/>
  <c r="CJ142" i="36"/>
  <c r="CK65" i="36"/>
  <c r="CL143" i="36"/>
  <c r="CK69" i="36"/>
  <c r="CK85" i="36"/>
  <c r="CL81" i="36"/>
  <c r="CI66" i="36"/>
  <c r="CK94" i="36"/>
  <c r="CK101" i="36"/>
  <c r="CI85" i="36"/>
  <c r="CK118" i="36"/>
  <c r="CL108" i="36"/>
  <c r="CI124" i="36"/>
  <c r="CJ101" i="36"/>
  <c r="CI152" i="36"/>
  <c r="CL80" i="36"/>
  <c r="CK64" i="36"/>
  <c r="CI127" i="36"/>
  <c r="CI118" i="36"/>
  <c r="CK144" i="36"/>
  <c r="CJ104" i="36"/>
  <c r="CK66" i="36"/>
  <c r="CJ89" i="36"/>
  <c r="CL93" i="36"/>
  <c r="CJ70" i="36"/>
  <c r="CL87" i="36"/>
  <c r="CL66" i="36"/>
  <c r="CL84" i="36"/>
  <c r="CK124" i="36"/>
  <c r="CK88" i="36"/>
  <c r="CJ122" i="36"/>
  <c r="CK131" i="36"/>
  <c r="CJ121" i="36"/>
  <c r="CL136" i="36"/>
  <c r="CI111" i="36"/>
  <c r="CJ118" i="36"/>
  <c r="CI99" i="36"/>
  <c r="CI156" i="36"/>
  <c r="CI113" i="36"/>
  <c r="CK107" i="36"/>
  <c r="CK83" i="36"/>
  <c r="CK95" i="36"/>
  <c r="CL118" i="36"/>
  <c r="CL152" i="36"/>
  <c r="CL113" i="36"/>
  <c r="CL147" i="36"/>
  <c r="CL117" i="36"/>
  <c r="CI120" i="36"/>
  <c r="CL128" i="36"/>
  <c r="CL78" i="36"/>
  <c r="CI122" i="36"/>
  <c r="CJ149" i="36"/>
  <c r="CI125" i="36"/>
  <c r="CJ113" i="36"/>
  <c r="CK123" i="36"/>
  <c r="CK114" i="36"/>
  <c r="CK80" i="36"/>
  <c r="CK164" i="36"/>
  <c r="CJ128" i="36"/>
  <c r="CK161" i="36"/>
  <c r="CK129" i="36"/>
  <c r="CL157" i="36"/>
  <c r="CK117" i="36"/>
  <c r="CI157" i="36"/>
  <c r="CJ133" i="36"/>
  <c r="CI141" i="36"/>
  <c r="CI161" i="36"/>
  <c r="CK73" i="36"/>
  <c r="CL106" i="36"/>
  <c r="CJ148" i="36"/>
  <c r="CL120" i="36"/>
  <c r="CK128" i="36"/>
  <c r="CI106" i="36"/>
  <c r="CI158" i="36"/>
  <c r="CI103" i="36"/>
  <c r="CI102" i="36"/>
  <c r="CI63" i="36"/>
  <c r="CL115" i="36"/>
  <c r="CL151" i="36"/>
  <c r="CL90" i="36"/>
  <c r="CJ95" i="36"/>
  <c r="CK103" i="36"/>
  <c r="CJ127" i="36"/>
  <c r="CK130" i="36"/>
  <c r="CI135" i="36"/>
  <c r="CJ100" i="36"/>
  <c r="CJ102" i="36"/>
  <c r="CL156" i="36"/>
  <c r="CK59" i="36"/>
  <c r="CI146" i="36"/>
  <c r="CL129" i="36"/>
  <c r="CK60" i="36"/>
  <c r="CJ79" i="36"/>
  <c r="CL99" i="36"/>
  <c r="CI151" i="36"/>
  <c r="CJ114" i="36"/>
  <c r="CK89" i="36"/>
  <c r="CL112" i="36"/>
  <c r="CK141" i="36"/>
  <c r="CJ76" i="36"/>
  <c r="CI143" i="36"/>
  <c r="CK108" i="36"/>
  <c r="CJ138" i="36"/>
  <c r="CI149" i="36"/>
  <c r="CK146" i="36"/>
  <c r="CI67" i="36"/>
  <c r="CL121" i="36"/>
  <c r="CJ125" i="36"/>
  <c r="CI138" i="36"/>
  <c r="CL149" i="36"/>
  <c r="CL141" i="36"/>
  <c r="CL107" i="36"/>
  <c r="CL79" i="36"/>
  <c r="CK154" i="36"/>
  <c r="CK93" i="36"/>
  <c r="CI88" i="36"/>
  <c r="CL145" i="36"/>
  <c r="CI155" i="36"/>
  <c r="CH153" i="36"/>
  <c r="CD91" i="36"/>
  <c r="CN137" i="36"/>
  <c r="CO109" i="36"/>
  <c r="BZ161" i="36"/>
  <c r="AH148" i="36"/>
  <c r="BW161" i="36"/>
  <c r="AZ161" i="36"/>
  <c r="AJ82" i="36"/>
  <c r="AY77" i="36"/>
  <c r="AL103" i="36"/>
  <c r="AM161" i="36"/>
  <c r="BX82" i="36"/>
  <c r="BI103" i="36"/>
  <c r="AN77" i="36"/>
  <c r="BA82" i="36"/>
  <c r="BF77" i="36"/>
  <c r="BM87" i="36"/>
  <c r="BE77" i="36"/>
  <c r="AP82" i="36"/>
  <c r="AN82" i="36"/>
  <c r="AK161" i="36"/>
  <c r="AP103" i="36"/>
  <c r="AT103" i="36"/>
  <c r="AZ105" i="36"/>
  <c r="AT82" i="36"/>
  <c r="BS82" i="36"/>
  <c r="CY153" i="36"/>
  <c r="BY82" i="36"/>
  <c r="BI161" i="36"/>
  <c r="BL161" i="36"/>
  <c r="O148" i="36"/>
  <c r="AM103" i="36"/>
  <c r="BD161" i="36"/>
  <c r="CT74" i="36"/>
  <c r="G148" i="36"/>
  <c r="CG77" i="36"/>
  <c r="BM82" i="36"/>
  <c r="AK82" i="36"/>
  <c r="AJ77" i="36"/>
  <c r="BS103" i="36"/>
  <c r="CE82" i="36"/>
  <c r="BR82" i="36"/>
  <c r="BO103" i="36"/>
  <c r="BV103" i="36"/>
  <c r="BV161" i="36"/>
  <c r="H148" i="36"/>
  <c r="CC103" i="36"/>
  <c r="CT153" i="36"/>
  <c r="BL82" i="36"/>
  <c r="BW103" i="36"/>
  <c r="BL103" i="36"/>
  <c r="U65" i="36"/>
  <c r="AS113" i="36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D153" i="36"/>
  <c r="AQ84" i="36"/>
  <c r="S65" i="36"/>
  <c r="AS161" i="36"/>
  <c r="AA148" i="36"/>
  <c r="BU161" i="36"/>
  <c r="X148" i="36"/>
  <c r="CE103" i="36"/>
  <c r="BO149" i="36"/>
  <c r="CC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AR156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G69" i="36"/>
  <c r="AO163" i="36"/>
  <c r="BD163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BF118" i="36"/>
  <c r="BE163" i="36"/>
  <c r="CE163" i="36"/>
  <c r="BY91" i="36"/>
  <c r="AD117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AD119" i="36"/>
  <c r="T117" i="36"/>
  <c r="BY163" i="36"/>
  <c r="BX163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AD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AD106" i="36"/>
  <c r="BT87" i="36"/>
  <c r="AN87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U76" i="36"/>
  <c r="AD123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F149" i="36"/>
  <c r="AR68" i="36"/>
  <c r="BR140" i="36"/>
  <c r="CW147" i="36"/>
  <c r="BH140" i="36"/>
  <c r="BQ68" i="36"/>
  <c r="AL68" i="36"/>
  <c r="U125" i="36"/>
  <c r="BE68" i="36"/>
  <c r="BP140" i="36"/>
  <c r="BN68" i="36"/>
  <c r="CD110" i="36"/>
  <c r="CU147" i="36"/>
  <c r="CY147" i="36"/>
  <c r="BW140" i="36"/>
  <c r="CE110" i="36"/>
  <c r="CH140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F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U114" i="36"/>
  <c r="BA64" i="36"/>
  <c r="AB110" i="36"/>
  <c r="AU105" i="36"/>
  <c r="BJ104" i="36"/>
  <c r="BN105" i="36"/>
  <c r="BL105" i="36"/>
  <c r="AV104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BI77" i="36"/>
  <c r="CP79" i="36"/>
  <c r="CO74" i="36"/>
  <c r="U77" i="36"/>
  <c r="AG77" i="36"/>
  <c r="CY74" i="36"/>
  <c r="N163" i="36"/>
  <c r="BZ67" i="36"/>
  <c r="AD80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AX63" i="36"/>
  <c r="V134" i="36"/>
  <c r="BZ89" i="36"/>
  <c r="BY148" i="36"/>
  <c r="BF135" i="36"/>
  <c r="CF148" i="36"/>
  <c r="CV102" i="36"/>
  <c r="BA63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Y110" i="36"/>
  <c r="BB104" i="36"/>
  <c r="AO64" i="36"/>
  <c r="M143" i="36"/>
  <c r="BV152" i="36"/>
  <c r="BX137" i="36"/>
  <c r="AO152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BB148" i="36"/>
  <c r="BB149" i="36"/>
  <c r="CD67" i="36"/>
  <c r="L144" i="36"/>
  <c r="BR149" i="36"/>
  <c r="D128" i="36"/>
  <c r="AN64" i="36"/>
  <c r="AF129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BC161" i="36"/>
  <c r="AW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H88" i="36"/>
  <c r="AL161" i="36"/>
  <c r="AA144" i="36"/>
  <c r="S148" i="36"/>
  <c r="AU82" i="36"/>
  <c r="BI75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B152" i="36"/>
  <c r="Y144" i="36"/>
  <c r="V88" i="36"/>
  <c r="F64" i="36"/>
  <c r="AR161" i="36"/>
  <c r="AF64" i="36"/>
  <c r="P101" i="36"/>
  <c r="AK81" i="36"/>
  <c r="AW152" i="36"/>
  <c r="F148" i="36"/>
  <c r="CS154" i="36"/>
  <c r="CD75" i="36"/>
  <c r="BZ74" i="36"/>
  <c r="BF103" i="36"/>
  <c r="AF144" i="36"/>
  <c r="AL119" i="36"/>
  <c r="N90" i="36"/>
  <c r="CP73" i="36"/>
  <c r="AW157" i="36"/>
  <c r="BY81" i="36"/>
  <c r="BU81" i="36"/>
  <c r="AE144" i="36"/>
  <c r="E79" i="36"/>
  <c r="BV87" i="36"/>
  <c r="CX79" i="36"/>
  <c r="AL74" i="36"/>
  <c r="AO161" i="36"/>
  <c r="I88" i="36"/>
  <c r="BO75" i="36"/>
  <c r="AZ87" i="36"/>
  <c r="CA75" i="36"/>
  <c r="BJ96" i="36"/>
  <c r="D101" i="36"/>
  <c r="CG74" i="36"/>
  <c r="AE148" i="36"/>
  <c r="CF119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BK75" i="36"/>
  <c r="CA82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N91" i="36"/>
  <c r="BE120" i="36"/>
  <c r="J95" i="36"/>
  <c r="W93" i="36"/>
  <c r="U95" i="36"/>
  <c r="S93" i="36"/>
  <c r="AP137" i="36"/>
  <c r="CP59" i="36"/>
  <c r="BS137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BC92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E85" i="36"/>
  <c r="N68" i="36"/>
  <c r="CF164" i="36"/>
  <c r="BX92" i="36"/>
  <c r="CF157" i="36"/>
  <c r="AU68" i="36"/>
  <c r="AY164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AF132" i="36"/>
  <c r="CH113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BR94" i="36"/>
  <c r="CB94" i="36"/>
  <c r="BW94" i="36"/>
  <c r="AT94" i="36"/>
  <c r="BF94" i="36"/>
  <c r="AZ94" i="36"/>
  <c r="AO94" i="36"/>
  <c r="CD94" i="36"/>
  <c r="AN94" i="36"/>
  <c r="BK94" i="36"/>
  <c r="BJ94" i="36"/>
  <c r="AW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BB73" i="36"/>
  <c r="AS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BF127" i="36"/>
  <c r="BH128" i="36"/>
  <c r="CH128" i="36"/>
  <c r="AJ98" i="36"/>
  <c r="BM128" i="36"/>
  <c r="BK83" i="36"/>
  <c r="BW83" i="36"/>
  <c r="AB140" i="36"/>
  <c r="CO95" i="36"/>
  <c r="CD77" i="36"/>
  <c r="P140" i="36"/>
  <c r="CF88" i="36"/>
  <c r="BC79" i="36"/>
  <c r="BP136" i="36"/>
  <c r="BV98" i="36"/>
  <c r="I140" i="36"/>
  <c r="CQ148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BZ135" i="36"/>
  <c r="AU88" i="36"/>
  <c r="AY74" i="36"/>
  <c r="AW87" i="36"/>
  <c r="BE90" i="36"/>
  <c r="BM79" i="36"/>
  <c r="BP71" i="36"/>
  <c r="BY88" i="36"/>
  <c r="AQ87" i="36"/>
  <c r="AR135" i="36"/>
  <c r="L109" i="36"/>
  <c r="BT74" i="36"/>
  <c r="CG8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K124" i="36"/>
  <c r="BH90" i="36"/>
  <c r="BJ127" i="36"/>
  <c r="BG74" i="36"/>
  <c r="CV71" i="36"/>
  <c r="F109" i="36"/>
  <c r="CQ73" i="36"/>
  <c r="AW71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X85" i="36"/>
  <c r="AS127" i="36"/>
  <c r="H79" i="36"/>
  <c r="BD124" i="36"/>
  <c r="BQ124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AT96" i="36"/>
  <c r="X89" i="36"/>
  <c r="BQ96" i="36"/>
  <c r="BB102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AH61" i="36"/>
  <c r="BG96" i="36"/>
  <c r="AC160" i="36"/>
  <c r="CG116" i="36"/>
  <c r="Q61" i="36"/>
  <c r="AO142" i="36"/>
  <c r="AK111" i="36"/>
  <c r="AN142" i="36"/>
  <c r="BT102" i="36"/>
  <c r="CQ65" i="36"/>
  <c r="N160" i="36"/>
  <c r="BL95" i="36"/>
  <c r="AM133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AU142" i="36"/>
  <c r="BV142" i="36"/>
  <c r="CR88" i="36"/>
  <c r="BC122" i="36"/>
  <c r="AT122" i="36"/>
  <c r="V63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BF87" i="36"/>
  <c r="O136" i="36"/>
  <c r="AH122" i="36"/>
  <c r="BL133" i="36"/>
  <c r="W157" i="36"/>
  <c r="AF63" i="36"/>
  <c r="CX88" i="36"/>
  <c r="R155" i="36"/>
  <c r="Q136" i="36"/>
  <c r="R92" i="36"/>
  <c r="AR142" i="36"/>
  <c r="CP101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Y114" i="36"/>
  <c r="BA87" i="36"/>
  <c r="AV67" i="36"/>
  <c r="AP128" i="36"/>
  <c r="D107" i="36"/>
  <c r="BB71" i="36"/>
  <c r="BI71" i="36"/>
  <c r="BP98" i="36"/>
  <c r="BO77" i="36"/>
  <c r="U79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AO127" i="36"/>
  <c r="BJ128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A64" i="36"/>
  <c r="V76" i="36"/>
  <c r="AB103" i="36"/>
  <c r="M146" i="36"/>
  <c r="AH146" i="36"/>
  <c r="BJ143" i="36"/>
  <c r="BU140" i="36"/>
  <c r="S115" i="36"/>
  <c r="AF131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C134" i="36"/>
  <c r="AK86" i="36"/>
  <c r="BQ145" i="36"/>
  <c r="CX84" i="36"/>
  <c r="BU130" i="36"/>
  <c r="BN93" i="36"/>
  <c r="AL158" i="36"/>
  <c r="AM158" i="36"/>
  <c r="BM86" i="36"/>
  <c r="AK158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BM156" i="36"/>
  <c r="Y103" i="36"/>
  <c r="F84" i="36"/>
  <c r="BI158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O112" i="36"/>
  <c r="CN112" i="36"/>
  <c r="CR112" i="36"/>
  <c r="CS112" i="36"/>
  <c r="AM85" i="36"/>
  <c r="CD85" i="36"/>
  <c r="AX85" i="36"/>
  <c r="BC85" i="36"/>
  <c r="AZ85" i="36"/>
  <c r="CG85" i="36"/>
  <c r="AN85" i="36"/>
  <c r="BZ85" i="36"/>
  <c r="AV85" i="36"/>
  <c r="AQ85" i="36"/>
  <c r="BA85" i="36"/>
  <c r="BE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X116" i="36"/>
  <c r="CS155" i="36"/>
  <c r="H78" i="36"/>
  <c r="CO63" i="36"/>
  <c r="BV112" i="36"/>
  <c r="G146" i="36"/>
  <c r="AC116" i="36"/>
  <c r="AK72" i="36"/>
  <c r="AW62" i="36"/>
  <c r="BF62" i="36"/>
  <c r="CD80" i="36"/>
  <c r="CF80" i="36"/>
  <c r="BR80" i="36"/>
  <c r="BO80" i="36"/>
  <c r="BQ80" i="36"/>
  <c r="AR80" i="36"/>
  <c r="CH114" i="36"/>
  <c r="BW114" i="36"/>
  <c r="CF114" i="36"/>
  <c r="AT114" i="36"/>
  <c r="BR114" i="36"/>
  <c r="CE114" i="36"/>
  <c r="BX114" i="36"/>
  <c r="BH114" i="36"/>
  <c r="BI114" i="36"/>
  <c r="AQ114" i="36"/>
  <c r="BO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AG78" i="36"/>
  <c r="CA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P119" i="36"/>
  <c r="U122" i="36"/>
  <c r="BW87" i="36"/>
  <c r="U132" i="36"/>
  <c r="BR91" i="36"/>
  <c r="BN64" i="36"/>
  <c r="CU107" i="36"/>
  <c r="V79" i="36"/>
  <c r="BV77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BR111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U128" i="36"/>
  <c r="CM115" i="36"/>
  <c r="AE102" i="36"/>
  <c r="BP72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BE65" i="36"/>
  <c r="BQ65" i="36"/>
  <c r="BW65" i="36"/>
  <c r="AL65" i="36"/>
  <c r="CA83" i="36"/>
  <c r="BG83" i="36"/>
  <c r="AI83" i="36"/>
  <c r="BQ141" i="36"/>
  <c r="BA141" i="36"/>
  <c r="AY141" i="36"/>
  <c r="BV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BT99" i="36"/>
  <c r="BV99" i="36"/>
  <c r="BS99" i="36"/>
  <c r="BM99" i="36"/>
  <c r="BY99" i="36"/>
  <c r="BK99" i="36"/>
  <c r="CA109" i="36"/>
  <c r="BM109" i="36"/>
  <c r="AO109" i="36"/>
  <c r="CF109" i="36"/>
  <c r="AU152" i="36"/>
  <c r="CD152" i="36"/>
  <c r="BW152" i="36"/>
  <c r="AX152" i="36"/>
  <c r="AT152" i="36"/>
  <c r="BX152" i="36"/>
  <c r="BL152" i="36"/>
  <c r="AY152" i="36"/>
  <c r="BI152" i="36"/>
  <c r="BN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X131" i="36"/>
  <c r="CX153" i="36"/>
  <c r="O105" i="36"/>
  <c r="AY61" i="36"/>
  <c r="AX96" i="36"/>
  <c r="AH102" i="36"/>
  <c r="BG98" i="36"/>
  <c r="CS131" i="36"/>
  <c r="BY135" i="36"/>
  <c r="CF75" i="36"/>
  <c r="BB75" i="36"/>
  <c r="BL163" i="36"/>
  <c r="CQ123" i="36"/>
  <c r="BD135" i="36"/>
  <c r="BZ133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P123" i="36"/>
  <c r="CB112" i="36"/>
  <c r="K116" i="36"/>
  <c r="A118" i="20"/>
  <c r="C117" i="20"/>
  <c r="B117" i="20"/>
  <c r="D117" i="20"/>
  <c r="E117" i="20"/>
  <c r="CF166" i="35"/>
  <c r="BV166" i="35"/>
  <c r="AA166" i="35"/>
  <c r="AH165" i="35"/>
  <c r="BF166" i="35"/>
  <c r="CD165" i="35"/>
  <c r="CA166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G166" i="35"/>
  <c r="CQ165" i="35"/>
  <c r="AO165" i="35"/>
  <c r="CX165" i="35"/>
  <c r="BO166" i="35"/>
  <c r="I166" i="35"/>
  <c r="AF166" i="35"/>
  <c r="AK165" i="35"/>
  <c r="AK166" i="35"/>
  <c r="BR166" i="35"/>
  <c r="H165" i="35"/>
  <c r="CJ166" i="35"/>
  <c r="CV165" i="35"/>
  <c r="G165" i="35"/>
  <c r="AW166" i="35"/>
  <c r="CM166" i="35"/>
  <c r="J165" i="35"/>
  <c r="AY166" i="35"/>
  <c r="BM165" i="35"/>
  <c r="BL166" i="35"/>
  <c r="K166" i="35"/>
  <c r="W165" i="35"/>
  <c r="BU166" i="35"/>
  <c r="BF165" i="35"/>
  <c r="AN165" i="35"/>
  <c r="AG166" i="35"/>
  <c r="CD166" i="35"/>
  <c r="AO166" i="35"/>
  <c r="CY166" i="35"/>
  <c r="AM165" i="35"/>
  <c r="CU166" i="35"/>
  <c r="AT166" i="35"/>
  <c r="CP165" i="35"/>
  <c r="AL166" i="35"/>
  <c r="AE166" i="35"/>
  <c r="CS166" i="35"/>
  <c r="AS165" i="35"/>
  <c r="N166" i="35"/>
  <c r="AB166" i="35"/>
  <c r="BT165" i="35"/>
  <c r="BG166" i="35"/>
  <c r="AC166" i="35"/>
  <c r="AM166" i="35"/>
  <c r="BC166" i="35"/>
  <c r="C165" i="35"/>
  <c r="CF165" i="35"/>
  <c r="BE166" i="35"/>
  <c r="AB165" i="35"/>
  <c r="CS165" i="35"/>
  <c r="BM166" i="35"/>
  <c r="M166" i="35"/>
  <c r="O166" i="35"/>
  <c r="CL165" i="35"/>
  <c r="CW165" i="35"/>
  <c r="H166" i="35"/>
  <c r="CB165" i="35"/>
  <c r="M165" i="35"/>
  <c r="BK166" i="35"/>
  <c r="CH166" i="35"/>
  <c r="X166" i="35"/>
  <c r="CZ166" i="35"/>
  <c r="BT166" i="35"/>
  <c r="BU165" i="35"/>
  <c r="D165" i="35"/>
  <c r="AR165" i="35"/>
  <c r="AU166" i="35"/>
  <c r="D166" i="35"/>
  <c r="U165" i="35"/>
  <c r="AU165" i="35"/>
  <c r="CM165" i="35"/>
  <c r="BB165" i="35"/>
  <c r="AC165" i="35"/>
  <c r="CG165" i="35"/>
  <c r="E166" i="35"/>
  <c r="BZ166" i="35"/>
  <c r="CE166" i="35"/>
  <c r="I165" i="35"/>
  <c r="AW165" i="35"/>
  <c r="BG165" i="35"/>
  <c r="BC165" i="35"/>
  <c r="BW165" i="35"/>
  <c r="CZ165" i="35"/>
  <c r="BY166" i="35"/>
  <c r="Z166" i="35"/>
  <c r="AY165" i="35"/>
  <c r="AH166" i="35"/>
  <c r="AV165" i="35"/>
  <c r="V165" i="35"/>
  <c r="BS166" i="35"/>
  <c r="S165" i="35"/>
  <c r="P166" i="35"/>
  <c r="BO165" i="35"/>
  <c r="Z165" i="35"/>
  <c r="AI166" i="35"/>
  <c r="AS166" i="35"/>
  <c r="S166" i="35"/>
  <c r="R165" i="35"/>
  <c r="P165" i="35"/>
  <c r="BN165" i="35"/>
  <c r="BP166" i="35"/>
  <c r="CB166" i="35"/>
  <c r="CO166" i="35"/>
  <c r="CR166" i="35"/>
  <c r="AD165" i="35"/>
  <c r="AE165" i="35"/>
  <c r="CQ166" i="35"/>
  <c r="Y166" i="35"/>
  <c r="CN165" i="35"/>
  <c r="X165" i="35"/>
  <c r="AJ165" i="35"/>
  <c r="BL165" i="35"/>
  <c r="AT165" i="35"/>
  <c r="CT166" i="35"/>
  <c r="F166" i="35"/>
  <c r="CC165" i="35"/>
  <c r="CW166" i="35"/>
  <c r="U166" i="35"/>
  <c r="Q166" i="35"/>
  <c r="AX165" i="35"/>
  <c r="AD166" i="35"/>
  <c r="AP165" i="35"/>
  <c r="AN166" i="35"/>
  <c r="CC166" i="35"/>
  <c r="BY165" i="35"/>
  <c r="CI165" i="35"/>
  <c r="AP166" i="35"/>
  <c r="AJ166" i="35"/>
  <c r="E165" i="35"/>
  <c r="CT165" i="35"/>
  <c r="BH166" i="35"/>
  <c r="CK166" i="35"/>
  <c r="AA165" i="35"/>
  <c r="BX166" i="35"/>
  <c r="G166" i="35"/>
  <c r="BD165" i="35"/>
  <c r="Q165" i="35"/>
  <c r="BA166" i="35"/>
  <c r="BH165" i="35"/>
  <c r="BZ165" i="35"/>
  <c r="T165" i="35"/>
  <c r="CP166" i="35"/>
  <c r="CO165" i="35"/>
  <c r="BJ166" i="35"/>
  <c r="Y165" i="35"/>
  <c r="AZ165" i="35"/>
  <c r="BQ166" i="35"/>
  <c r="BK165" i="35"/>
  <c r="AG165" i="35"/>
  <c r="AV166" i="35"/>
  <c r="C166" i="35"/>
  <c r="AI165" i="35"/>
  <c r="L166" i="35"/>
  <c r="BX165" i="35"/>
  <c r="W166" i="35"/>
  <c r="BI166" i="35"/>
  <c r="J166" i="35"/>
  <c r="CX166" i="35"/>
  <c r="BS165" i="35"/>
  <c r="CE165" i="35"/>
  <c r="T166" i="35"/>
  <c r="CK165" i="35"/>
  <c r="BD166" i="35"/>
  <c r="AQ165" i="35"/>
  <c r="AQ166" i="35"/>
  <c r="BJ165" i="35"/>
  <c r="CH165" i="35"/>
  <c r="CV166" i="35"/>
  <c r="BR165" i="35"/>
  <c r="BI165" i="35"/>
  <c r="CA165" i="35"/>
  <c r="BQ165" i="35"/>
  <c r="CI166" i="35"/>
  <c r="AX166" i="35"/>
  <c r="BW166" i="35"/>
  <c r="K165" i="35"/>
  <c r="CN166" i="35"/>
  <c r="R166" i="35"/>
  <c r="AR166" i="35"/>
  <c r="V166" i="35"/>
  <c r="BB166" i="35"/>
  <c r="AZ166" i="35"/>
  <c r="CY165" i="35"/>
  <c r="CL166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J149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AI151" i="36"/>
  <c r="BM150" i="36"/>
  <c r="CN89" i="36"/>
  <c r="BV66" i="36"/>
  <c r="AU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AR100" i="36"/>
  <c r="CC66" i="36"/>
  <c r="BG145" i="36"/>
  <c r="AK145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BO153" i="36"/>
  <c r="AI153" i="36"/>
  <c r="BG153" i="36"/>
  <c r="AA154" i="36"/>
  <c r="L151" i="36"/>
  <c r="S71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AD142" i="36"/>
  <c r="W154" i="36"/>
  <c r="BE86" i="36"/>
  <c r="AS59" i="36"/>
  <c r="CE154" i="36"/>
  <c r="BI59" i="36"/>
  <c r="S98" i="36"/>
  <c r="C98" i="36"/>
  <c r="BQ100" i="36"/>
  <c r="H151" i="36"/>
  <c r="AZ159" i="36"/>
  <c r="AW159" i="36"/>
  <c r="AI126" i="36"/>
  <c r="AS159" i="36"/>
  <c r="AM159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BK119" i="36"/>
  <c r="BH119" i="36"/>
  <c r="BZ119" i="36"/>
  <c r="AX119" i="36"/>
  <c r="AU119" i="36"/>
  <c r="BF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AO123" i="36"/>
  <c r="AT123" i="36"/>
  <c r="CV137" i="36"/>
  <c r="CP137" i="36"/>
  <c r="CO137" i="36"/>
  <c r="CW137" i="36"/>
  <c r="CT137" i="36"/>
  <c r="CZ137" i="36"/>
  <c r="T124" i="36"/>
  <c r="C123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AX62" i="36"/>
  <c r="CF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R152" i="36"/>
  <c r="BH137" i="36"/>
  <c r="BL104" i="36"/>
  <c r="CM119" i="36"/>
  <c r="BJ79" i="36"/>
  <c r="C88" i="36"/>
  <c r="AY79" i="36"/>
  <c r="CD79" i="36"/>
  <c r="CX71" i="36"/>
  <c r="BL79" i="36"/>
  <c r="CD104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BH71" i="36"/>
  <c r="BW71" i="36"/>
  <c r="CF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BH130" i="36"/>
  <c r="CD130" i="36"/>
  <c r="AR130" i="36"/>
  <c r="BD130" i="36"/>
  <c r="AM130" i="36"/>
  <c r="H158" i="36"/>
  <c r="AF152" i="36"/>
  <c r="R142" i="36"/>
  <c r="CF76" i="36"/>
  <c r="CR99" i="36"/>
  <c r="U74" i="36"/>
  <c r="H71" i="36"/>
  <c r="AT76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BS93" i="36"/>
  <c r="BV93" i="36"/>
  <c r="BZ93" i="36"/>
  <c r="AR93" i="36"/>
  <c r="BA93" i="36"/>
  <c r="BX93" i="36"/>
  <c r="BF93" i="36"/>
  <c r="BQ93" i="36"/>
  <c r="AK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BY146" i="36"/>
  <c r="AV146" i="36"/>
  <c r="AQ146" i="36"/>
  <c r="BD146" i="36"/>
  <c r="AU146" i="36"/>
  <c r="AN146" i="36"/>
  <c r="BJ146" i="36"/>
  <c r="CG146" i="36"/>
  <c r="BL146" i="36"/>
  <c r="CA146" i="36"/>
  <c r="BC146" i="36"/>
  <c r="AS146" i="36"/>
  <c r="BW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F147" i="36"/>
  <c r="BO162" i="36"/>
  <c r="BK101" i="36"/>
  <c r="CD101" i="36"/>
  <c r="BA101" i="36"/>
  <c r="AO101" i="36"/>
  <c r="BW101" i="36"/>
  <c r="AY101" i="36"/>
  <c r="AI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AM115" i="36"/>
  <c r="AN115" i="36"/>
  <c r="BW115" i="36"/>
  <c r="BG115" i="36"/>
  <c r="BX115" i="36"/>
  <c r="BF115" i="36"/>
  <c r="AL115" i="36"/>
  <c r="BL115" i="36"/>
  <c r="AW115" i="36"/>
  <c r="BS115" i="36"/>
  <c r="BK115" i="36"/>
  <c r="AQ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AN110" i="36"/>
  <c r="BQ110" i="36"/>
  <c r="CF110" i="36"/>
  <c r="BH110" i="36"/>
  <c r="BK110" i="36"/>
  <c r="BU110" i="36"/>
  <c r="BM110" i="36"/>
  <c r="AX110" i="36"/>
  <c r="AL110" i="36"/>
  <c r="AZ110" i="36"/>
  <c r="BB110" i="36"/>
  <c r="BE110" i="36"/>
  <c r="CH110" i="36"/>
  <c r="BP110" i="36"/>
  <c r="AI110" i="36"/>
  <c r="BX110" i="36"/>
  <c r="CB110" i="36"/>
  <c r="AS110" i="36"/>
  <c r="AR76" i="36"/>
  <c r="CD76" i="36"/>
  <c r="AV76" i="36"/>
  <c r="AU76" i="36"/>
  <c r="BH76" i="36"/>
  <c r="BQ76" i="36"/>
  <c r="BN76" i="36"/>
  <c r="BT76" i="36"/>
  <c r="AL76" i="36"/>
  <c r="BR76" i="36"/>
  <c r="BK76" i="36"/>
  <c r="AM76" i="36"/>
  <c r="BU76" i="36"/>
  <c r="BZ76" i="36"/>
  <c r="AP76" i="36"/>
  <c r="AW76" i="36"/>
  <c r="BV76" i="36"/>
  <c r="CC76" i="36"/>
  <c r="BD76" i="36"/>
  <c r="BX76" i="36"/>
  <c r="BW76" i="36"/>
  <c r="BS76" i="36"/>
  <c r="AX76" i="36"/>
  <c r="BA76" i="36"/>
  <c r="AY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133" i="36"/>
  <c r="BT147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BD139" i="36"/>
  <c r="CC139" i="36"/>
  <c r="BY139" i="36"/>
  <c r="CA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U70" i="36"/>
  <c r="AD145" i="36"/>
  <c r="AV78" i="36"/>
  <c r="K145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AM117" i="36"/>
  <c r="CH117" i="36"/>
  <c r="BC117" i="36"/>
  <c r="AS117" i="36"/>
  <c r="AQ117" i="36"/>
  <c r="BO117" i="36"/>
  <c r="BS117" i="36"/>
  <c r="BY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AQ154" i="36"/>
  <c r="BG154" i="36"/>
  <c r="BX154" i="36"/>
  <c r="AO154" i="36"/>
  <c r="BA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AK131" i="36"/>
  <c r="AW131" i="36"/>
  <c r="CB131" i="36"/>
  <c r="BZ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W68" i="36"/>
  <c r="Y157" i="36"/>
  <c r="L71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BH70" i="36"/>
  <c r="BI70" i="36"/>
  <c r="AW70" i="36"/>
  <c r="AQ70" i="36"/>
  <c r="AV70" i="36"/>
  <c r="BU70" i="36"/>
  <c r="L142" i="36"/>
  <c r="N97" i="36"/>
  <c r="AT93" i="36"/>
  <c r="P152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AT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AZ109" i="36"/>
  <c r="BF109" i="36"/>
  <c r="BS109" i="36"/>
  <c r="BC109" i="36"/>
  <c r="AW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BB158" i="36"/>
  <c r="CF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AN125" i="36"/>
  <c r="AJ125" i="36"/>
  <c r="BG125" i="36"/>
  <c r="CB125" i="36"/>
  <c r="AY125" i="36"/>
  <c r="AU125" i="36"/>
  <c r="AL125" i="36"/>
  <c r="BJ125" i="36"/>
  <c r="BF125" i="36"/>
  <c r="AQ125" i="36"/>
  <c r="BY125" i="36"/>
  <c r="BI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BU60" i="36"/>
  <c r="BH60" i="36"/>
  <c r="AL60" i="36"/>
  <c r="CF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AO108" i="36"/>
  <c r="BS108" i="36"/>
  <c r="BH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AZ108" i="36"/>
  <c r="BU108" i="36"/>
  <c r="CG108" i="36"/>
  <c r="CF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AT63" i="36"/>
  <c r="AR63" i="36"/>
  <c r="BZ63" i="36"/>
  <c r="AV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E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AJ159" i="36"/>
  <c r="BR159" i="36"/>
  <c r="AP159" i="36"/>
  <c r="BE159" i="36"/>
  <c r="CC159" i="36"/>
  <c r="BQ159" i="36"/>
  <c r="BX159" i="36"/>
  <c r="AO159" i="36"/>
  <c r="AT159" i="36"/>
  <c r="CF159" i="36"/>
  <c r="AK159" i="36"/>
  <c r="BW159" i="36"/>
  <c r="BL159" i="36"/>
  <c r="CH159" i="36"/>
  <c r="BK159" i="36"/>
  <c r="BC159" i="36"/>
  <c r="BD159" i="36"/>
  <c r="BF162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BE160" i="36"/>
  <c r="AP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F134" i="36"/>
  <c r="BO128" i="36"/>
  <c r="AU128" i="36"/>
  <c r="BQ95" i="36"/>
  <c r="CZ78" i="36"/>
  <c r="AK136" i="36"/>
  <c r="G95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AL141" i="36"/>
  <c r="E125" i="36"/>
  <c r="CM161" i="36"/>
  <c r="CV82" i="36"/>
  <c r="F125" i="36"/>
  <c r="CG96" i="36"/>
  <c r="AB127" i="36"/>
  <c r="BF134" i="36"/>
  <c r="CX75" i="36"/>
  <c r="BQ121" i="36"/>
  <c r="AR122" i="36"/>
  <c r="AO104" i="36"/>
  <c r="U62" i="36"/>
  <c r="CY102" i="36"/>
  <c r="BP87" i="36"/>
  <c r="CT109" i="36"/>
  <c r="BC80" i="36"/>
  <c r="AI149" i="36"/>
  <c r="L113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F140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O62" i="36"/>
  <c r="CG73" i="36"/>
  <c r="CE99" i="36"/>
  <c r="C89" i="36"/>
  <c r="AF105" i="36"/>
  <c r="S96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P92" i="36"/>
  <c r="AN157" i="36"/>
  <c r="BG89" i="36"/>
  <c r="BT66" i="36"/>
  <c r="AW132" i="36"/>
  <c r="CE145" i="36"/>
  <c r="AR145" i="36"/>
  <c r="Q126" i="36"/>
  <c r="CW126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S126" i="36"/>
  <c r="G86" i="36"/>
  <c r="AF123" i="36"/>
  <c r="BQ72" i="36"/>
  <c r="P163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AI122" i="36"/>
  <c r="BZ141" i="36"/>
  <c r="BQ83" i="36"/>
  <c r="BZ94" i="36"/>
  <c r="BJ81" i="36"/>
  <c r="CS88" i="36"/>
  <c r="X118" i="36"/>
  <c r="CH62" i="36"/>
  <c r="BI106" i="36"/>
  <c r="BM143" i="36"/>
  <c r="BG72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U117" i="36"/>
  <c r="BD104" i="36"/>
  <c r="BL128" i="36"/>
  <c r="AI98" i="36"/>
  <c r="F115" i="36"/>
  <c r="X92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G94" i="36"/>
  <c r="AI123" i="36"/>
  <c r="AP132" i="36"/>
  <c r="BW89" i="36"/>
  <c r="R164" i="36"/>
  <c r="BS94" i="36"/>
  <c r="Q86" i="36"/>
  <c r="CW64" i="36"/>
  <c r="R87" i="36"/>
  <c r="BO89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AU66" i="36"/>
  <c r="BM72" i="36"/>
  <c r="I89" i="36"/>
  <c r="AP100" i="36"/>
  <c r="AJ111" i="36"/>
  <c r="BB152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I128" i="36"/>
  <c r="CB121" i="36"/>
  <c r="BJ119" i="36"/>
  <c r="AK100" i="36"/>
  <c r="AL123" i="36"/>
  <c r="CT146" i="36"/>
  <c r="BD157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Y64" i="36"/>
  <c r="AE128" i="36"/>
  <c r="BM94" i="36"/>
  <c r="C146" i="36"/>
  <c r="I115" i="36"/>
  <c r="CQ71" i="36"/>
  <c r="F121" i="36"/>
  <c r="BE95" i="36"/>
  <c r="G141" i="36"/>
  <c r="CU128" i="36"/>
  <c r="N146" i="36"/>
  <c r="CO83" i="36"/>
  <c r="BL89" i="36"/>
  <c r="J115" i="36"/>
  <c r="AG60" i="36"/>
  <c r="AY121" i="36"/>
  <c r="AU92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AQ153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BS120" i="36"/>
  <c r="C99" i="36"/>
  <c r="BV95" i="36"/>
  <c r="Y129" i="36"/>
  <c r="BP62" i="36"/>
  <c r="CD113" i="36"/>
  <c r="AX103" i="36"/>
  <c r="V69" i="36"/>
  <c r="AG164" i="36"/>
  <c r="N12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AI90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L160" i="36"/>
  <c r="BM84" i="36"/>
  <c r="CV117" i="36"/>
  <c r="CY132" i="36"/>
  <c r="AW124" i="36"/>
  <c r="BM64" i="36"/>
  <c r="AF125" i="36"/>
  <c r="BT156" i="36"/>
  <c r="AK149" i="36"/>
  <c r="O107" i="36"/>
  <c r="CT151" i="36"/>
  <c r="U112" i="36"/>
  <c r="CE123" i="36"/>
  <c r="H141" i="36"/>
  <c r="BB135" i="36"/>
  <c r="AL164" i="36"/>
  <c r="CH144" i="36"/>
  <c r="BE99" i="36"/>
  <c r="BX121" i="36"/>
  <c r="BM111" i="36"/>
  <c r="Z126" i="36"/>
  <c r="BJ118" i="36"/>
  <c r="H109" i="36"/>
  <c r="AF160" i="36"/>
  <c r="AF90" i="36"/>
  <c r="AQ118" i="36"/>
  <c r="L90" i="36"/>
  <c r="U113" i="38"/>
  <c r="L114" i="38"/>
  <c r="Y115" i="38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DC165" i="35" l="1"/>
  <c r="AI165" i="36" s="1"/>
  <c r="DA166" i="35"/>
  <c r="P166" i="36" s="1"/>
  <c r="DC166" i="35"/>
  <c r="BK166" i="36" s="1"/>
  <c r="DA165" i="35"/>
  <c r="U165" i="36" s="1"/>
  <c r="DB165" i="35"/>
  <c r="CW165" i="36" s="1"/>
  <c r="DB166" i="35"/>
  <c r="A119" i="20"/>
  <c r="E118" i="20"/>
  <c r="C118" i="20"/>
  <c r="D118" i="20"/>
  <c r="B118" i="20"/>
  <c r="X115" i="38"/>
  <c r="I115" i="38"/>
  <c r="G25" i="37"/>
  <c r="M25" i="37" s="1"/>
  <c r="G25" i="40"/>
  <c r="N25" i="40" s="1"/>
  <c r="R25" i="40" s="1"/>
  <c r="M115" i="38"/>
  <c r="G115" i="38"/>
  <c r="L115" i="38"/>
  <c r="H115" i="38"/>
  <c r="K115" i="38"/>
  <c r="H24" i="37"/>
  <c r="Q24" i="37" s="1"/>
  <c r="N24" i="37"/>
  <c r="R24" i="37" s="1"/>
  <c r="M24" i="37"/>
  <c r="U114" i="38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CK166" i="36" l="1"/>
  <c r="CJ166" i="36"/>
  <c r="CI166" i="36"/>
  <c r="CL165" i="36"/>
  <c r="CI165" i="36"/>
  <c r="CJ165" i="36"/>
  <c r="CL166" i="36"/>
  <c r="CK165" i="36"/>
  <c r="U115" i="38"/>
  <c r="BF165" i="36"/>
  <c r="AA166" i="36"/>
  <c r="BM165" i="36"/>
  <c r="BT165" i="36"/>
  <c r="AG166" i="36"/>
  <c r="BC165" i="36"/>
  <c r="BG165" i="36"/>
  <c r="CC165" i="36"/>
  <c r="BM166" i="36"/>
  <c r="BD165" i="36"/>
  <c r="AT166" i="36"/>
  <c r="J165" i="36"/>
  <c r="AF165" i="36"/>
  <c r="I166" i="36"/>
  <c r="AE166" i="36"/>
  <c r="M166" i="36"/>
  <c r="E166" i="36"/>
  <c r="W166" i="36"/>
  <c r="AF166" i="36"/>
  <c r="K166" i="36"/>
  <c r="AC166" i="36"/>
  <c r="AH166" i="36"/>
  <c r="O165" i="36"/>
  <c r="BL166" i="36"/>
  <c r="H165" i="36"/>
  <c r="AR165" i="36"/>
  <c r="BB165" i="36"/>
  <c r="M165" i="36"/>
  <c r="BX165" i="36"/>
  <c r="N165" i="36"/>
  <c r="CV165" i="36"/>
  <c r="CG165" i="36"/>
  <c r="G166" i="36"/>
  <c r="AO165" i="36"/>
  <c r="AM165" i="36"/>
  <c r="AU165" i="36"/>
  <c r="BY166" i="36"/>
  <c r="BR165" i="36"/>
  <c r="D166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Y166" i="36"/>
  <c r="BE165" i="36"/>
  <c r="BU165" i="36"/>
  <c r="D165" i="36"/>
  <c r="AB166" i="36"/>
  <c r="CF165" i="36"/>
  <c r="S166" i="36"/>
  <c r="BW165" i="36"/>
  <c r="F165" i="36"/>
  <c r="AL165" i="36"/>
  <c r="AJ165" i="36"/>
  <c r="CO166" i="36"/>
  <c r="CM166" i="36"/>
  <c r="CQ166" i="36"/>
  <c r="CN166" i="36"/>
  <c r="CR166" i="36"/>
  <c r="CW166" i="36"/>
  <c r="CX166" i="36"/>
  <c r="CT166" i="36"/>
  <c r="CZ166" i="36"/>
  <c r="CS166" i="36"/>
  <c r="CV166" i="36"/>
  <c r="CY166" i="36"/>
  <c r="CU166" i="36"/>
  <c r="CP166" i="36"/>
  <c r="F166" i="36"/>
  <c r="R166" i="36"/>
  <c r="U166" i="36"/>
  <c r="V166" i="36"/>
  <c r="L166" i="36"/>
  <c r="T166" i="36"/>
  <c r="J166" i="36"/>
  <c r="C166" i="36"/>
  <c r="Z166" i="36"/>
  <c r="AQ165" i="36"/>
  <c r="CH165" i="36"/>
  <c r="CD165" i="36"/>
  <c r="W165" i="36"/>
  <c r="BA165" i="36"/>
  <c r="CS165" i="36"/>
  <c r="O166" i="36"/>
  <c r="AB165" i="36"/>
  <c r="AW165" i="36"/>
  <c r="AC165" i="36"/>
  <c r="Q166" i="36"/>
  <c r="AP165" i="36"/>
  <c r="AT165" i="36"/>
  <c r="BJ165" i="36"/>
  <c r="BB166" i="36"/>
  <c r="AN165" i="36"/>
  <c r="L165" i="36"/>
  <c r="AS165" i="36"/>
  <c r="CB165" i="36"/>
  <c r="BO165" i="36"/>
  <c r="I165" i="36"/>
  <c r="AD166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H166" i="36"/>
  <c r="N166" i="36"/>
  <c r="X166" i="36"/>
  <c r="AY165" i="36"/>
  <c r="Z165" i="36"/>
  <c r="BU166" i="36"/>
  <c r="BC166" i="36"/>
  <c r="CC166" i="36"/>
  <c r="BQ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AN166" i="36"/>
  <c r="AO166" i="36"/>
  <c r="CB166" i="36"/>
  <c r="CF166" i="36"/>
  <c r="BW166" i="36"/>
  <c r="BO166" i="36"/>
  <c r="BZ166" i="36"/>
  <c r="BX166" i="36"/>
  <c r="BT166" i="36"/>
  <c r="BE166" i="36"/>
  <c r="AL166" i="36"/>
  <c r="AP166" i="36"/>
  <c r="AS166" i="36"/>
  <c r="AW166" i="36"/>
  <c r="BK165" i="36"/>
  <c r="BL165" i="36"/>
  <c r="BQ165" i="36"/>
  <c r="CA165" i="36"/>
  <c r="H25" i="40"/>
  <c r="Q25" i="40" s="1"/>
  <c r="N25" i="37"/>
  <c r="R25" i="37" s="1"/>
  <c r="H25" i="37"/>
  <c r="Q25" i="37" s="1"/>
  <c r="Y116" i="38"/>
  <c r="M25" i="4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DB167" i="35" l="1"/>
  <c r="CY167" i="36" s="1"/>
  <c r="DC167" i="35"/>
  <c r="AX167" i="36" s="1"/>
  <c r="DA168" i="35"/>
  <c r="K168" i="36" s="1"/>
  <c r="DA167" i="35"/>
  <c r="W167" i="36" s="1"/>
  <c r="DC168" i="35"/>
  <c r="BM168" i="36" s="1"/>
  <c r="A121" i="20"/>
  <c r="K118" i="38" s="1"/>
  <c r="B120" i="20"/>
  <c r="E120" i="20"/>
  <c r="C120" i="20"/>
  <c r="D120" i="20"/>
  <c r="CR168" i="35"/>
  <c r="DB168" i="35" s="1"/>
  <c r="CZ168" i="36" s="1"/>
  <c r="J117" i="38"/>
  <c r="M118" i="38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CI167" i="36" l="1"/>
  <c r="CL168" i="36"/>
  <c r="CK168" i="36"/>
  <c r="CK167" i="36"/>
  <c r="CJ168" i="36"/>
  <c r="CI168" i="36"/>
  <c r="CL167" i="36"/>
  <c r="CJ167" i="36"/>
  <c r="CT167" i="36"/>
  <c r="CU167" i="36"/>
  <c r="CP167" i="36"/>
  <c r="CR167" i="36"/>
  <c r="CS167" i="36"/>
  <c r="AY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BD167" i="36"/>
  <c r="CD168" i="36"/>
  <c r="BK167" i="36"/>
  <c r="AB167" i="36"/>
  <c r="BX167" i="36"/>
  <c r="Y167" i="36"/>
  <c r="AN168" i="36"/>
  <c r="D167" i="36"/>
  <c r="AW167" i="36"/>
  <c r="AR167" i="36"/>
  <c r="AM168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G28" i="40"/>
  <c r="CM168" i="36"/>
  <c r="BI168" i="36"/>
  <c r="BB168" i="36"/>
  <c r="X168" i="36"/>
  <c r="CH168" i="36"/>
  <c r="S167" i="36"/>
  <c r="AA168" i="36"/>
  <c r="BX168" i="36"/>
  <c r="BH167" i="36"/>
  <c r="CY168" i="36"/>
  <c r="AA118" i="38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X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H28" i="37"/>
  <c r="Q28" i="37" s="1"/>
  <c r="M28" i="37"/>
  <c r="N28" i="37"/>
  <c r="R28" i="37" s="1"/>
  <c r="R118" i="38"/>
  <c r="H28" i="40"/>
  <c r="Q28" i="40" s="1"/>
  <c r="M28" i="40"/>
  <c r="N28" i="40"/>
  <c r="R28" i="40" s="1"/>
  <c r="R117" i="38"/>
  <c r="W117" i="38"/>
  <c r="O117" i="38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W118" i="38" l="1"/>
  <c r="O118" i="38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O119" i="38"/>
  <c r="R119" i="38"/>
  <c r="W119" i="38"/>
  <c r="AS118" i="38"/>
  <c r="AB120" i="38"/>
  <c r="AS120" i="38" s="1"/>
  <c r="G11" i="9" s="1"/>
  <c r="F119" i="38"/>
  <c r="G119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CK169" i="36" l="1"/>
  <c r="CJ169" i="36"/>
  <c r="CJ170" i="36"/>
  <c r="CI169" i="36"/>
  <c r="CL169" i="36"/>
  <c r="CI170" i="36"/>
  <c r="CK170" i="36"/>
  <c r="CL170" i="36"/>
  <c r="BV169" i="36"/>
  <c r="BA169" i="36"/>
  <c r="BV170" i="36"/>
  <c r="BZ169" i="36"/>
  <c r="CF169" i="36"/>
  <c r="AW169" i="36"/>
  <c r="AU169" i="36"/>
  <c r="BM169" i="36"/>
  <c r="CS169" i="36"/>
  <c r="CU169" i="36"/>
  <c r="CQ170" i="36"/>
  <c r="AV170" i="36"/>
  <c r="AK170" i="36"/>
  <c r="BS170" i="36"/>
  <c r="CW170" i="36"/>
  <c r="CZ170" i="36"/>
  <c r="BL170" i="36"/>
  <c r="BL169" i="36"/>
  <c r="AL169" i="36"/>
  <c r="CY169" i="36"/>
  <c r="CR170" i="36"/>
  <c r="CX169" i="36"/>
  <c r="CP169" i="36"/>
  <c r="CT170" i="36"/>
  <c r="BO169" i="36"/>
  <c r="BB170" i="36"/>
  <c r="BY170" i="36"/>
  <c r="AA170" i="36"/>
  <c r="H170" i="36"/>
  <c r="J170" i="36"/>
  <c r="P170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D123" i="20"/>
  <c r="B123" i="20"/>
  <c r="E123" i="20"/>
  <c r="C123" i="20"/>
  <c r="BN172" i="35"/>
  <c r="D171" i="35"/>
  <c r="E172" i="35"/>
  <c r="W171" i="35"/>
  <c r="BT172" i="35"/>
  <c r="T171" i="35"/>
  <c r="AI171" i="35"/>
  <c r="V171" i="35"/>
  <c r="S172" i="35"/>
  <c r="N172" i="35"/>
  <c r="I172" i="35"/>
  <c r="CH172" i="35"/>
  <c r="AZ171" i="35"/>
  <c r="BV171" i="35"/>
  <c r="R172" i="35"/>
  <c r="AT171" i="35"/>
  <c r="BW172" i="35"/>
  <c r="AQ171" i="35"/>
  <c r="CU171" i="35"/>
  <c r="BH172" i="35"/>
  <c r="CX172" i="35"/>
  <c r="CZ171" i="35"/>
  <c r="CT172" i="35"/>
  <c r="N171" i="35"/>
  <c r="CA172" i="35"/>
  <c r="BO172" i="35"/>
  <c r="O171" i="35"/>
  <c r="U171" i="35"/>
  <c r="BJ171" i="35"/>
  <c r="Q171" i="35"/>
  <c r="AR172" i="35"/>
  <c r="BC171" i="35"/>
  <c r="BZ172" i="35"/>
  <c r="M171" i="35"/>
  <c r="D172" i="35"/>
  <c r="U172" i="35"/>
  <c r="BX172" i="35"/>
  <c r="CV172" i="35"/>
  <c r="BD171" i="35"/>
  <c r="CJ172" i="35"/>
  <c r="CY172" i="35"/>
  <c r="CR172" i="35"/>
  <c r="AJ171" i="35"/>
  <c r="BP171" i="35"/>
  <c r="BO171" i="35"/>
  <c r="L171" i="35"/>
  <c r="AE172" i="35"/>
  <c r="CN171" i="35"/>
  <c r="CQ172" i="35"/>
  <c r="BU172" i="35"/>
  <c r="CL171" i="35"/>
  <c r="AL172" i="35"/>
  <c r="AH171" i="35"/>
  <c r="CG172" i="35"/>
  <c r="CW171" i="35"/>
  <c r="CB172" i="35"/>
  <c r="CO172" i="35"/>
  <c r="BK172" i="35"/>
  <c r="CD171" i="35"/>
  <c r="AQ172" i="35"/>
  <c r="BM171" i="35"/>
  <c r="E171" i="35"/>
  <c r="BY171" i="35"/>
  <c r="CK171" i="35"/>
  <c r="AS172" i="35"/>
  <c r="CM172" i="35"/>
  <c r="AS171" i="35"/>
  <c r="M172" i="35"/>
  <c r="C172" i="35"/>
  <c r="BT171" i="35"/>
  <c r="AG172" i="35"/>
  <c r="BG171" i="35"/>
  <c r="AJ172" i="35"/>
  <c r="AP172" i="35"/>
  <c r="K171" i="35"/>
  <c r="CZ172" i="35"/>
  <c r="BU171" i="35"/>
  <c r="CA171" i="35"/>
  <c r="Q172" i="35"/>
  <c r="BK171" i="35"/>
  <c r="BB171" i="35"/>
  <c r="AY171" i="35"/>
  <c r="AK172" i="35"/>
  <c r="AL171" i="35"/>
  <c r="CQ171" i="35"/>
  <c r="BI172" i="35"/>
  <c r="O172" i="35"/>
  <c r="Z172" i="35"/>
  <c r="BE172" i="35"/>
  <c r="CC172" i="35"/>
  <c r="X171" i="35"/>
  <c r="AH172" i="35"/>
  <c r="AV172" i="35"/>
  <c r="AN172" i="35"/>
  <c r="CO171" i="35"/>
  <c r="AB172" i="35"/>
  <c r="CS172" i="35"/>
  <c r="J171" i="35"/>
  <c r="BL172" i="35"/>
  <c r="W172" i="35"/>
  <c r="BC172" i="35"/>
  <c r="AV171" i="35"/>
  <c r="CW172" i="35"/>
  <c r="BQ172" i="35"/>
  <c r="Y172" i="35"/>
  <c r="CR171" i="35"/>
  <c r="BR172" i="35"/>
  <c r="G171" i="35"/>
  <c r="AW171" i="35"/>
  <c r="P171" i="35"/>
  <c r="H171" i="35"/>
  <c r="T172" i="35"/>
  <c r="BV172" i="35"/>
  <c r="BN171" i="35"/>
  <c r="CE171" i="35"/>
  <c r="AP171" i="35"/>
  <c r="S171" i="35"/>
  <c r="AD172" i="35"/>
  <c r="BY172" i="35"/>
  <c r="BR171" i="35"/>
  <c r="CF171" i="35"/>
  <c r="CM171" i="35"/>
  <c r="P172" i="35"/>
  <c r="CX171" i="35"/>
  <c r="BD172" i="35"/>
  <c r="AO171" i="35"/>
  <c r="AR171" i="35"/>
  <c r="CU172" i="35"/>
  <c r="CH171" i="35"/>
  <c r="CJ171" i="35"/>
  <c r="AE171" i="35"/>
  <c r="BW171" i="35"/>
  <c r="AZ172" i="35"/>
  <c r="CN172" i="35"/>
  <c r="BS171" i="35"/>
  <c r="BG172" i="35"/>
  <c r="Y171" i="35"/>
  <c r="AG171" i="35"/>
  <c r="BQ171" i="35"/>
  <c r="AM172" i="35"/>
  <c r="Z171" i="35"/>
  <c r="AA171" i="35"/>
  <c r="BZ171" i="35"/>
  <c r="BL171" i="35"/>
  <c r="CT171" i="35"/>
  <c r="C171" i="35"/>
  <c r="AA172" i="35"/>
  <c r="G172" i="35"/>
  <c r="AN171" i="35"/>
  <c r="BH171" i="35"/>
  <c r="BP172" i="35"/>
  <c r="CP172" i="35"/>
  <c r="AI172" i="35"/>
  <c r="CV171" i="35"/>
  <c r="AO172" i="35"/>
  <c r="BM172" i="35"/>
  <c r="BF172" i="35"/>
  <c r="BB172" i="35"/>
  <c r="AK171" i="35"/>
  <c r="CC171" i="35"/>
  <c r="K172" i="35"/>
  <c r="BX171" i="35"/>
  <c r="BI171" i="35"/>
  <c r="X172" i="35"/>
  <c r="V172" i="35"/>
  <c r="BE171" i="35"/>
  <c r="AX171" i="35"/>
  <c r="F171" i="35"/>
  <c r="AC172" i="35"/>
  <c r="BF171" i="35"/>
  <c r="BJ172" i="35"/>
  <c r="AU171" i="35"/>
  <c r="CF172" i="35"/>
  <c r="AY172" i="35"/>
  <c r="CE172" i="35"/>
  <c r="CS171" i="35"/>
  <c r="AD171" i="35"/>
  <c r="AU172" i="35"/>
  <c r="BA172" i="35"/>
  <c r="BA171" i="35"/>
  <c r="F172" i="35"/>
  <c r="CD172" i="35"/>
  <c r="AB171" i="35"/>
  <c r="CI172" i="35"/>
  <c r="H172" i="35"/>
  <c r="CP171" i="35"/>
  <c r="AF171" i="35"/>
  <c r="R171" i="35"/>
  <c r="CG171" i="35"/>
  <c r="AT172" i="35"/>
  <c r="AW172" i="35"/>
  <c r="CB171" i="35"/>
  <c r="I171" i="35"/>
  <c r="CL172" i="35"/>
  <c r="AX172" i="35"/>
  <c r="AF172" i="35"/>
  <c r="AC171" i="35"/>
  <c r="CI171" i="35"/>
  <c r="CY171" i="35"/>
  <c r="AM171" i="35"/>
  <c r="L172" i="35"/>
  <c r="J172" i="35"/>
  <c r="CK172" i="35"/>
  <c r="BS172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M29" i="37"/>
  <c r="H29" i="37"/>
  <c r="Q29" i="37" s="1"/>
  <c r="N29" i="37"/>
  <c r="R29" i="37" s="1"/>
  <c r="AA121" i="38"/>
  <c r="I120" i="38"/>
  <c r="D14" i="9" s="1"/>
  <c r="E14" i="9" s="1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D11" i="9" l="1"/>
  <c r="E11" i="9" s="1"/>
  <c r="F10" i="7"/>
  <c r="H10" i="7" s="1"/>
  <c r="F4" i="7"/>
  <c r="F4" i="8"/>
  <c r="D10" i="7"/>
  <c r="N10" i="7" s="1"/>
  <c r="D4" i="8"/>
  <c r="D16" i="9" s="1"/>
  <c r="DC172" i="35"/>
  <c r="CK172" i="36" s="1"/>
  <c r="DB171" i="35"/>
  <c r="CW171" i="36" s="1"/>
  <c r="DA171" i="35"/>
  <c r="H171" i="36" s="1"/>
  <c r="DB172" i="35"/>
  <c r="CT172" i="36" s="1"/>
  <c r="DA172" i="35"/>
  <c r="AE172" i="36" s="1"/>
  <c r="A125" i="20"/>
  <c r="C124" i="20"/>
  <c r="E124" i="20"/>
  <c r="D124" i="20"/>
  <c r="B124" i="20"/>
  <c r="BE40" i="35"/>
  <c r="G30" i="35"/>
  <c r="DC171" i="35"/>
  <c r="BB171" i="36" s="1"/>
  <c r="V121" i="38"/>
  <c r="M31" i="40"/>
  <c r="H31" i="40"/>
  <c r="Q31" i="40" s="1"/>
  <c r="N31" i="40"/>
  <c r="R31" i="40" s="1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D26" i="9" s="1"/>
  <c r="E26" i="9" s="1"/>
  <c r="U120" i="38"/>
  <c r="D17" i="9" s="1"/>
  <c r="E17" i="9" s="1"/>
  <c r="R120" i="38"/>
  <c r="M30" i="37"/>
  <c r="N30" i="37"/>
  <c r="R30" i="37" s="1"/>
  <c r="H30" i="37"/>
  <c r="Q30" i="37" s="1"/>
  <c r="D20" i="9" l="1"/>
  <c r="E20" i="9" s="1"/>
  <c r="L10" i="7"/>
  <c r="L4" i="8"/>
  <c r="D22" i="9" s="1"/>
  <c r="E22" i="9" s="1"/>
  <c r="D13" i="9"/>
  <c r="H4" i="8"/>
  <c r="D28" i="9" s="1"/>
  <c r="H4" i="7"/>
  <c r="D27" i="9" s="1"/>
  <c r="D12" i="9"/>
  <c r="D23" i="9"/>
  <c r="E23" i="9" s="1"/>
  <c r="J10" i="7"/>
  <c r="J4" i="8"/>
  <c r="D25" i="9" s="1"/>
  <c r="E25" i="9" s="1"/>
  <c r="CJ172" i="36"/>
  <c r="CI172" i="36"/>
  <c r="CL172" i="36"/>
  <c r="CK171" i="36"/>
  <c r="CL171" i="36"/>
  <c r="CJ171" i="36"/>
  <c r="CI171" i="36"/>
  <c r="BN172" i="36"/>
  <c r="BV172" i="36"/>
  <c r="BY172" i="36"/>
  <c r="BO172" i="36"/>
  <c r="BW172" i="36"/>
  <c r="BI172" i="36"/>
  <c r="BH172" i="36"/>
  <c r="U171" i="36"/>
  <c r="CD172" i="36"/>
  <c r="O171" i="36"/>
  <c r="AP172" i="36"/>
  <c r="BG172" i="36"/>
  <c r="CA172" i="36"/>
  <c r="CG172" i="36"/>
  <c r="AK172" i="36"/>
  <c r="AX172" i="36"/>
  <c r="AR172" i="36"/>
  <c r="CC172" i="36"/>
  <c r="AV172" i="36"/>
  <c r="AS172" i="36"/>
  <c r="BE172" i="36"/>
  <c r="BZ172" i="36"/>
  <c r="BC172" i="36"/>
  <c r="BX172" i="36"/>
  <c r="BS172" i="36"/>
  <c r="AO172" i="36"/>
  <c r="BQ172" i="36"/>
  <c r="S171" i="36"/>
  <c r="N171" i="36"/>
  <c r="BG171" i="36"/>
  <c r="BM172" i="36"/>
  <c r="BJ171" i="36"/>
  <c r="BS171" i="36"/>
  <c r="CE172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CF172" i="36"/>
  <c r="BO171" i="36"/>
  <c r="BN171" i="36"/>
  <c r="AY171" i="36"/>
  <c r="AX171" i="36"/>
  <c r="BQ171" i="36"/>
  <c r="AW171" i="36"/>
  <c r="BV171" i="36"/>
  <c r="AU171" i="36"/>
  <c r="AZ171" i="36"/>
  <c r="CB172" i="36"/>
  <c r="CE171" i="36"/>
  <c r="AZ172" i="36"/>
  <c r="C171" i="36"/>
  <c r="AY172" i="36"/>
  <c r="BK172" i="36"/>
  <c r="BT172" i="36"/>
  <c r="BP172" i="36"/>
  <c r="Z171" i="36"/>
  <c r="N172" i="36"/>
  <c r="AC172" i="36"/>
  <c r="AG172" i="36"/>
  <c r="BD171" i="36"/>
  <c r="Y172" i="36"/>
  <c r="BU171" i="36"/>
  <c r="AD172" i="36"/>
  <c r="F172" i="36"/>
  <c r="L172" i="36"/>
  <c r="AD171" i="36"/>
  <c r="CX171" i="36"/>
  <c r="BL171" i="36"/>
  <c r="CS171" i="36"/>
  <c r="BZ171" i="36"/>
  <c r="BK171" i="36"/>
  <c r="I172" i="36"/>
  <c r="AT171" i="36"/>
  <c r="CU171" i="36"/>
  <c r="AJ172" i="36"/>
  <c r="CR172" i="36"/>
  <c r="CA171" i="36"/>
  <c r="AP171" i="36"/>
  <c r="D172" i="36"/>
  <c r="CQ171" i="36"/>
  <c r="CF171" i="36"/>
  <c r="H172" i="36"/>
  <c r="AG171" i="36"/>
  <c r="CG171" i="36"/>
  <c r="O172" i="36"/>
  <c r="BA171" i="36"/>
  <c r="AM172" i="36"/>
  <c r="BH171" i="36"/>
  <c r="AU172" i="36"/>
  <c r="K172" i="36"/>
  <c r="CV172" i="36"/>
  <c r="BM171" i="36"/>
  <c r="CP171" i="36"/>
  <c r="AA171" i="36"/>
  <c r="AE171" i="36"/>
  <c r="I171" i="36"/>
  <c r="CU172" i="36"/>
  <c r="BW171" i="36"/>
  <c r="AW172" i="36"/>
  <c r="CP172" i="36"/>
  <c r="AI172" i="36"/>
  <c r="BA172" i="36"/>
  <c r="BE171" i="36"/>
  <c r="AB172" i="36"/>
  <c r="CO171" i="36"/>
  <c r="CX172" i="36"/>
  <c r="AH172" i="36"/>
  <c r="BP171" i="36"/>
  <c r="Z172" i="36"/>
  <c r="P172" i="36"/>
  <c r="G172" i="36"/>
  <c r="AB171" i="36"/>
  <c r="F171" i="36"/>
  <c r="CO172" i="36"/>
  <c r="CZ171" i="36"/>
  <c r="W172" i="36"/>
  <c r="U172" i="36"/>
  <c r="CD171" i="36"/>
  <c r="R172" i="36"/>
  <c r="AR171" i="36"/>
  <c r="CS172" i="36"/>
  <c r="CV171" i="36"/>
  <c r="AF172" i="36"/>
  <c r="CZ172" i="36"/>
  <c r="AT172" i="36"/>
  <c r="BX171" i="36"/>
  <c r="Q172" i="36"/>
  <c r="BF171" i="36"/>
  <c r="AS171" i="36"/>
  <c r="CW172" i="36"/>
  <c r="BC171" i="36"/>
  <c r="CR171" i="36"/>
  <c r="BU172" i="36"/>
  <c r="CY172" i="36"/>
  <c r="W171" i="36"/>
  <c r="AQ172" i="36"/>
  <c r="AN172" i="36"/>
  <c r="Q171" i="36"/>
  <c r="BY171" i="36"/>
  <c r="G171" i="36"/>
  <c r="CH171" i="36"/>
  <c r="AO171" i="36"/>
  <c r="BF172" i="36"/>
  <c r="AN171" i="36"/>
  <c r="CY171" i="36"/>
  <c r="AK171" i="36"/>
  <c r="AA172" i="36"/>
  <c r="J171" i="36"/>
  <c r="CB171" i="36"/>
  <c r="X172" i="36"/>
  <c r="BR171" i="36"/>
  <c r="CQ172" i="36"/>
  <c r="S172" i="36"/>
  <c r="CH172" i="36"/>
  <c r="M172" i="36"/>
  <c r="E172" i="36"/>
  <c r="BR172" i="36"/>
  <c r="CN171" i="36"/>
  <c r="T172" i="36"/>
  <c r="AL172" i="36"/>
  <c r="A126" i="20"/>
  <c r="A127" i="20" s="1"/>
  <c r="A128" i="20" s="1"/>
  <c r="A129" i="20" s="1"/>
  <c r="C125" i="20"/>
  <c r="D125" i="20"/>
  <c r="B125" i="20"/>
  <c r="E125" i="20"/>
  <c r="Q51" i="35"/>
  <c r="AP23" i="35"/>
  <c r="BY52" i="35"/>
  <c r="AS39" i="35"/>
  <c r="BZ9" i="35"/>
  <c r="N47" i="35"/>
  <c r="AH27" i="35"/>
  <c r="BT7" i="35"/>
  <c r="BY42" i="35"/>
  <c r="CI29" i="35"/>
  <c r="BL33" i="35"/>
  <c r="CA30" i="35"/>
  <c r="G38" i="35"/>
  <c r="CG9" i="35"/>
  <c r="J17" i="35"/>
  <c r="X7" i="35"/>
  <c r="W10" i="35"/>
  <c r="BU38" i="35"/>
  <c r="BK7" i="35"/>
  <c r="BO7" i="35"/>
  <c r="BW14" i="35"/>
  <c r="AV26" i="35"/>
  <c r="CA181" i="35"/>
  <c r="M23" i="35"/>
  <c r="Q38" i="35"/>
  <c r="AO24" i="35"/>
  <c r="BH38" i="35"/>
  <c r="T50" i="35"/>
  <c r="AU6" i="35"/>
  <c r="CT11" i="35"/>
  <c r="S12" i="35"/>
  <c r="AW27" i="35"/>
  <c r="AV34" i="35"/>
  <c r="BE50" i="35"/>
  <c r="BZ50" i="35"/>
  <c r="BF174" i="35"/>
  <c r="BO35" i="35"/>
  <c r="AE6" i="35"/>
  <c r="H17" i="35"/>
  <c r="CM38" i="35"/>
  <c r="CV13" i="35"/>
  <c r="BU32" i="35"/>
  <c r="BU20" i="35"/>
  <c r="CB29" i="35"/>
  <c r="F29" i="35"/>
  <c r="BK15" i="35"/>
  <c r="AD37" i="35"/>
  <c r="AT27" i="35"/>
  <c r="O36" i="35"/>
  <c r="BP21" i="35"/>
  <c r="BH177" i="35"/>
  <c r="BJ35" i="35"/>
  <c r="U18" i="35"/>
  <c r="CR35" i="35"/>
  <c r="CP22" i="35"/>
  <c r="CZ24" i="35"/>
  <c r="F19" i="35"/>
  <c r="CN19" i="35"/>
  <c r="BU5" i="35"/>
  <c r="BD42" i="35"/>
  <c r="BF34" i="35"/>
  <c r="CD43" i="35"/>
  <c r="D28" i="35"/>
  <c r="AX9" i="35"/>
  <c r="BY36" i="35"/>
  <c r="BA23" i="35"/>
  <c r="AR5" i="35"/>
  <c r="CH175" i="35"/>
  <c r="V4" i="35"/>
  <c r="U24" i="35"/>
  <c r="CN27" i="35"/>
  <c r="BT32" i="35"/>
  <c r="CS43" i="35"/>
  <c r="BR16" i="35"/>
  <c r="CO43" i="35"/>
  <c r="CR44" i="35"/>
  <c r="CC42" i="35"/>
  <c r="BL16" i="35"/>
  <c r="BN35" i="35"/>
  <c r="J44" i="35"/>
  <c r="AJ20" i="35"/>
  <c r="BS46" i="35"/>
  <c r="BY31" i="35"/>
  <c r="J27" i="35"/>
  <c r="BQ7" i="35"/>
  <c r="E48" i="35"/>
  <c r="CA175" i="35"/>
  <c r="CR17" i="35"/>
  <c r="I40" i="35"/>
  <c r="AC39" i="35"/>
  <c r="BO39" i="35"/>
  <c r="AC43" i="35"/>
  <c r="BU173" i="35"/>
  <c r="Y26" i="35"/>
  <c r="I25" i="35"/>
  <c r="AM13" i="35"/>
  <c r="I181" i="35"/>
  <c r="AK24" i="35"/>
  <c r="AP26" i="35"/>
  <c r="F36" i="35"/>
  <c r="M34" i="35"/>
  <c r="CQ6" i="35"/>
  <c r="CQ12" i="35"/>
  <c r="AO47" i="35"/>
  <c r="AZ33" i="35"/>
  <c r="CO12" i="35"/>
  <c r="Y13" i="35"/>
  <c r="Q10" i="35"/>
  <c r="CK6" i="35"/>
  <c r="F20" i="35"/>
  <c r="BJ6" i="35"/>
  <c r="BJ26" i="35"/>
  <c r="AH37" i="35"/>
  <c r="CL20" i="35"/>
  <c r="BI34" i="35"/>
  <c r="CO22" i="35"/>
  <c r="BQ28" i="35"/>
  <c r="CF31" i="35"/>
  <c r="CQ174" i="35"/>
  <c r="BM7" i="35"/>
  <c r="O21" i="35"/>
  <c r="AU173" i="35"/>
  <c r="CS13" i="35"/>
  <c r="AV9" i="35"/>
  <c r="BG22" i="35"/>
  <c r="BY13" i="35"/>
  <c r="J38" i="35"/>
  <c r="BV30" i="35"/>
  <c r="T43" i="35"/>
  <c r="BT25" i="35"/>
  <c r="AW40" i="35"/>
  <c r="AI28" i="35"/>
  <c r="BD24" i="35"/>
  <c r="BY23" i="35"/>
  <c r="AN34" i="35"/>
  <c r="CB20" i="35"/>
  <c r="AF14" i="35"/>
  <c r="W34" i="35"/>
  <c r="AY52" i="35"/>
  <c r="BU29" i="35"/>
  <c r="T13" i="35"/>
  <c r="AV14" i="35"/>
  <c r="CO30" i="35"/>
  <c r="CU29" i="35"/>
  <c r="W22" i="35"/>
  <c r="CU4" i="35"/>
  <c r="AI179" i="35"/>
  <c r="H11" i="35"/>
  <c r="AI20" i="35"/>
  <c r="AA37" i="35"/>
  <c r="CY17" i="35"/>
  <c r="BE43" i="35"/>
  <c r="AM181" i="35"/>
  <c r="BQ12" i="35"/>
  <c r="F6" i="35"/>
  <c r="CH44" i="35"/>
  <c r="W24" i="35"/>
  <c r="AP10" i="35"/>
  <c r="T5" i="35"/>
  <c r="N35" i="35"/>
  <c r="BS12" i="35"/>
  <c r="CD9" i="35"/>
  <c r="CI17" i="35"/>
  <c r="CY31" i="35"/>
  <c r="CE15" i="35"/>
  <c r="CC27" i="35"/>
  <c r="T6" i="35"/>
  <c r="U5" i="35"/>
  <c r="I30" i="35"/>
  <c r="N181" i="35"/>
  <c r="AS32" i="35"/>
  <c r="CJ23" i="35"/>
  <c r="CI7" i="35"/>
  <c r="BZ19" i="35"/>
  <c r="AW14" i="35"/>
  <c r="BA31" i="35"/>
  <c r="CH33" i="35"/>
  <c r="CG15" i="35"/>
  <c r="AY41" i="35"/>
  <c r="L5" i="35"/>
  <c r="E9" i="35"/>
  <c r="CM41" i="35"/>
  <c r="I35" i="35"/>
  <c r="BK30" i="35"/>
  <c r="AN17" i="35"/>
  <c r="BX16" i="35"/>
  <c r="CE42" i="35"/>
  <c r="AB180" i="35"/>
  <c r="Z31" i="35"/>
  <c r="CZ8" i="35"/>
  <c r="BO27" i="35"/>
  <c r="J15" i="35"/>
  <c r="AK9" i="35"/>
  <c r="AY4" i="35"/>
  <c r="AW178" i="35"/>
  <c r="AP20" i="35"/>
  <c r="CD24" i="35"/>
  <c r="P37" i="35"/>
  <c r="AC176" i="35"/>
  <c r="AY40" i="35"/>
  <c r="BY8" i="35"/>
  <c r="AT18" i="35"/>
  <c r="CX38" i="35"/>
  <c r="AZ45" i="35"/>
  <c r="L47" i="35"/>
  <c r="BH23" i="35"/>
  <c r="AR9" i="35"/>
  <c r="AQ45" i="35"/>
  <c r="BS5" i="35"/>
  <c r="CH16" i="35"/>
  <c r="X10" i="35"/>
  <c r="H12" i="35"/>
  <c r="V13" i="35"/>
  <c r="CI28" i="35"/>
  <c r="CJ25" i="35"/>
  <c r="AU38" i="35"/>
  <c r="BZ11" i="35"/>
  <c r="AF30" i="35"/>
  <c r="AS6" i="35"/>
  <c r="AL21" i="35"/>
  <c r="AM24" i="35"/>
  <c r="CN25" i="35"/>
  <c r="AK52" i="35"/>
  <c r="AY10" i="35"/>
  <c r="CF10" i="35"/>
  <c r="CM11" i="35"/>
  <c r="AD25" i="35"/>
  <c r="T11" i="35"/>
  <c r="BE10" i="35"/>
  <c r="CH42" i="35"/>
  <c r="E27" i="35"/>
  <c r="AR51" i="35"/>
  <c r="BV16" i="35"/>
  <c r="CJ46" i="35"/>
  <c r="BC15" i="35"/>
  <c r="BO179" i="35"/>
  <c r="BA39" i="35"/>
  <c r="AG31" i="35"/>
  <c r="BW28" i="35"/>
  <c r="CU30" i="35"/>
  <c r="CL9" i="35"/>
  <c r="CD38" i="35"/>
  <c r="CL24" i="35"/>
  <c r="AA29" i="35"/>
  <c r="CK24" i="35"/>
  <c r="BR25" i="35"/>
  <c r="N10" i="35"/>
  <c r="AI50" i="35"/>
  <c r="Q20" i="35"/>
  <c r="CV36" i="35"/>
  <c r="AZ173" i="35"/>
  <c r="CL41" i="35"/>
  <c r="BW39" i="35"/>
  <c r="BP49" i="35"/>
  <c r="CB44" i="35"/>
  <c r="Q22" i="35"/>
  <c r="AQ16" i="35"/>
  <c r="BF41" i="35"/>
  <c r="CO21" i="35"/>
  <c r="BE173" i="35"/>
  <c r="L45" i="35"/>
  <c r="CR39" i="35"/>
  <c r="BQ47" i="35"/>
  <c r="AV46" i="35"/>
  <c r="CK19" i="35"/>
  <c r="CH46" i="35"/>
  <c r="AA19" i="35"/>
  <c r="CO9" i="35"/>
  <c r="AF7" i="35"/>
  <c r="BN177" i="35"/>
  <c r="CY13" i="35"/>
  <c r="CF40" i="35"/>
  <c r="CF44" i="35"/>
  <c r="H29" i="35"/>
  <c r="BP4" i="35"/>
  <c r="T35" i="35"/>
  <c r="BU28" i="35"/>
  <c r="K43" i="35"/>
  <c r="CE175" i="35"/>
  <c r="N22" i="35"/>
  <c r="CI176" i="35"/>
  <c r="W42" i="35"/>
  <c r="CD51" i="35"/>
  <c r="BK5" i="35"/>
  <c r="CF37" i="35"/>
  <c r="AG28" i="35"/>
  <c r="CI27" i="35"/>
  <c r="V5" i="35"/>
  <c r="CR52" i="35"/>
  <c r="AP22" i="35"/>
  <c r="BA176" i="35"/>
  <c r="AL5" i="35"/>
  <c r="BN176" i="35"/>
  <c r="CM18" i="35"/>
  <c r="BR180" i="35"/>
  <c r="F51" i="35"/>
  <c r="CO174" i="35"/>
  <c r="BN47" i="35"/>
  <c r="BP45" i="35"/>
  <c r="BZ175" i="35"/>
  <c r="AR32" i="35"/>
  <c r="CO48" i="35"/>
  <c r="AI181" i="35"/>
  <c r="CU19" i="35"/>
  <c r="Q26" i="35"/>
  <c r="BO47" i="35"/>
  <c r="I23" i="35"/>
  <c r="BQ33" i="35"/>
  <c r="CE17" i="35"/>
  <c r="BX6" i="35"/>
  <c r="CK23" i="35"/>
  <c r="AB50" i="35"/>
  <c r="AH4" i="35"/>
  <c r="BV7" i="35"/>
  <c r="AM7" i="35"/>
  <c r="CU50" i="35"/>
  <c r="BC48" i="35"/>
  <c r="BC33" i="35"/>
  <c r="N26" i="35"/>
  <c r="H14" i="35"/>
  <c r="Q32" i="35"/>
  <c r="H19" i="35"/>
  <c r="AU5" i="35"/>
  <c r="BF32" i="35"/>
  <c r="AB181" i="35"/>
  <c r="BZ47" i="35"/>
  <c r="AT15" i="35"/>
  <c r="CS26" i="35"/>
  <c r="AJ16" i="35"/>
  <c r="M5" i="35"/>
  <c r="CF34" i="35"/>
  <c r="CV20" i="35"/>
  <c r="CI13" i="35"/>
  <c r="AM180" i="35"/>
  <c r="AU26" i="35"/>
  <c r="BZ177" i="35"/>
  <c r="AG176" i="35"/>
  <c r="N38" i="35"/>
  <c r="C181" i="35"/>
  <c r="C22" i="35"/>
  <c r="CY177" i="35"/>
  <c r="AI176" i="35"/>
  <c r="Z41" i="35"/>
  <c r="AH41" i="35"/>
  <c r="AA32" i="35"/>
  <c r="D33" i="35"/>
  <c r="P9" i="35"/>
  <c r="CC49" i="35"/>
  <c r="AK23" i="35"/>
  <c r="AN49" i="35"/>
  <c r="AY51" i="35"/>
  <c r="BU44" i="35"/>
  <c r="E23" i="35"/>
  <c r="AG33" i="35"/>
  <c r="L52" i="35"/>
  <c r="BX177" i="35"/>
  <c r="CL30" i="35"/>
  <c r="BP19" i="35"/>
  <c r="X30" i="35"/>
  <c r="P18" i="35"/>
  <c r="D49" i="35"/>
  <c r="AH6" i="35"/>
  <c r="CM7" i="35"/>
  <c r="AO4" i="35"/>
  <c r="H41" i="35"/>
  <c r="Q12" i="35"/>
  <c r="AP24" i="35"/>
  <c r="AP19" i="35"/>
  <c r="CH37" i="35"/>
  <c r="P13" i="35"/>
  <c r="AN31" i="35"/>
  <c r="G12" i="35"/>
  <c r="CI6" i="35"/>
  <c r="BQ36" i="35"/>
  <c r="BJ173" i="35"/>
  <c r="S48" i="35"/>
  <c r="AK8" i="35"/>
  <c r="BG43" i="35"/>
  <c r="X175" i="35"/>
  <c r="BY15" i="35"/>
  <c r="CV17" i="35"/>
  <c r="BB26" i="35"/>
  <c r="D27" i="35"/>
  <c r="H179" i="35"/>
  <c r="CK40" i="35"/>
  <c r="N14" i="35"/>
  <c r="BD38" i="35"/>
  <c r="CF16" i="35"/>
  <c r="W52" i="35"/>
  <c r="AK179" i="35"/>
  <c r="U33" i="35"/>
  <c r="BN12" i="35"/>
  <c r="T18" i="35"/>
  <c r="Z44" i="35"/>
  <c r="CT18" i="35"/>
  <c r="CA49" i="35"/>
  <c r="S49" i="35"/>
  <c r="AK30" i="35"/>
  <c r="BW175" i="35"/>
  <c r="AL174" i="35"/>
  <c r="BZ30" i="35"/>
  <c r="BW41" i="35"/>
  <c r="BT41" i="35"/>
  <c r="CM45" i="35"/>
  <c r="BD7" i="35"/>
  <c r="AZ32" i="35"/>
  <c r="BB47" i="35"/>
  <c r="CX26" i="35"/>
  <c r="AG24" i="35"/>
  <c r="CH173" i="35"/>
  <c r="BT174" i="35"/>
  <c r="BL39" i="35"/>
  <c r="AV35" i="35"/>
  <c r="BI37" i="35"/>
  <c r="BI178" i="35"/>
  <c r="AR45" i="35"/>
  <c r="BP5" i="35"/>
  <c r="CD45" i="35"/>
  <c r="AT38" i="35"/>
  <c r="BD176" i="35"/>
  <c r="CN173" i="35"/>
  <c r="BM180" i="35"/>
  <c r="BV36" i="35"/>
  <c r="BY24" i="35"/>
  <c r="AR10" i="35"/>
  <c r="AO6" i="35"/>
  <c r="CF38" i="35"/>
  <c r="V8" i="35"/>
  <c r="CT42" i="35"/>
  <c r="BZ49" i="35"/>
  <c r="AW18" i="35"/>
  <c r="AT177" i="35"/>
  <c r="CE176" i="35"/>
  <c r="AP48" i="35"/>
  <c r="AY6" i="35"/>
  <c r="BL177" i="35"/>
  <c r="AV31" i="35"/>
  <c r="H21" i="35"/>
  <c r="G36" i="35"/>
  <c r="CU26" i="35"/>
  <c r="BJ7" i="35"/>
  <c r="N44" i="35"/>
  <c r="CA10" i="35"/>
  <c r="AK17" i="35"/>
  <c r="AY26" i="35"/>
  <c r="L8" i="35"/>
  <c r="AG10" i="35"/>
  <c r="CZ177" i="35"/>
  <c r="BB24" i="35"/>
  <c r="CI26" i="35"/>
  <c r="CR6" i="35"/>
  <c r="CM37" i="35"/>
  <c r="CN37" i="35"/>
  <c r="J33" i="35"/>
  <c r="BS39" i="35"/>
  <c r="AZ6" i="35"/>
  <c r="Z23" i="35"/>
  <c r="CQ39" i="35"/>
  <c r="AT48" i="35"/>
  <c r="BY50" i="35"/>
  <c r="BD4" i="35"/>
  <c r="J23" i="35"/>
  <c r="BR30" i="35"/>
  <c r="X8" i="35"/>
  <c r="CA15" i="35"/>
  <c r="BL173" i="35"/>
  <c r="BW26" i="35"/>
  <c r="CQ16" i="35"/>
  <c r="Q15" i="35"/>
  <c r="CC5" i="35"/>
  <c r="CO16" i="35"/>
  <c r="AG41" i="35"/>
  <c r="CO32" i="35"/>
  <c r="BL41" i="35"/>
  <c r="E51" i="35"/>
  <c r="AA44" i="35"/>
  <c r="CY15" i="35"/>
  <c r="T20" i="35"/>
  <c r="AY21" i="35"/>
  <c r="CT12" i="35"/>
  <c r="AE17" i="35"/>
  <c r="N45" i="35"/>
  <c r="P42" i="35"/>
  <c r="BP37" i="35"/>
  <c r="AY11" i="35"/>
  <c r="D21" i="35"/>
  <c r="BW34" i="35"/>
  <c r="BZ37" i="35"/>
  <c r="W13" i="35"/>
  <c r="CG10" i="35"/>
  <c r="T46" i="35"/>
  <c r="AG23" i="35"/>
  <c r="BS13" i="35"/>
  <c r="BR15" i="35"/>
  <c r="R27" i="35"/>
  <c r="BP32" i="35"/>
  <c r="BT16" i="35"/>
  <c r="L42" i="35"/>
  <c r="AG14" i="35"/>
  <c r="W21" i="35"/>
  <c r="AZ35" i="35"/>
  <c r="CS45" i="35"/>
  <c r="BG5" i="35"/>
  <c r="BX18" i="35"/>
  <c r="K12" i="35"/>
  <c r="CF50" i="35"/>
  <c r="M17" i="35"/>
  <c r="AP175" i="35"/>
  <c r="AK18" i="35"/>
  <c r="E31" i="35"/>
  <c r="BZ18" i="35"/>
  <c r="K28" i="35"/>
  <c r="CD25" i="35"/>
  <c r="CV23" i="35"/>
  <c r="BP33" i="35"/>
  <c r="BD23" i="35"/>
  <c r="AJ25" i="35"/>
  <c r="BN28" i="35"/>
  <c r="AN38" i="35"/>
  <c r="AX35" i="35"/>
  <c r="Z29" i="35"/>
  <c r="BV40" i="35"/>
  <c r="BI52" i="35"/>
  <c r="AR175" i="35"/>
  <c r="BU174" i="35"/>
  <c r="AT8" i="35"/>
  <c r="BH173" i="35"/>
  <c r="BA6" i="35"/>
  <c r="CL31" i="35"/>
  <c r="M11" i="35"/>
  <c r="N34" i="35"/>
  <c r="BI6" i="35"/>
  <c r="CH35" i="35"/>
  <c r="CB37" i="35"/>
  <c r="X37" i="35"/>
  <c r="AS22" i="35"/>
  <c r="BL14" i="35"/>
  <c r="K21" i="35"/>
  <c r="CO4" i="35"/>
  <c r="AO18" i="35"/>
  <c r="AW7" i="35"/>
  <c r="AB30" i="35"/>
  <c r="CI30" i="35"/>
  <c r="AX23" i="35"/>
  <c r="P11" i="35"/>
  <c r="CU36" i="35"/>
  <c r="AV6" i="35"/>
  <c r="BE24" i="35"/>
  <c r="CY23" i="35"/>
  <c r="S4" i="35"/>
  <c r="J6" i="35"/>
  <c r="CE18" i="35"/>
  <c r="CA28" i="35"/>
  <c r="CZ46" i="35"/>
  <c r="BH34" i="35"/>
  <c r="U48" i="35"/>
  <c r="CQ15" i="35"/>
  <c r="AT31" i="35"/>
  <c r="CH34" i="35"/>
  <c r="AJ24" i="35"/>
  <c r="AK176" i="35"/>
  <c r="AQ180" i="35"/>
  <c r="CN29" i="35"/>
  <c r="BX37" i="35"/>
  <c r="BQ38" i="35"/>
  <c r="AP14" i="35"/>
  <c r="CO42" i="35"/>
  <c r="BB31" i="35"/>
  <c r="BX48" i="35"/>
  <c r="CJ34" i="35"/>
  <c r="CZ4" i="35"/>
  <c r="P22" i="35"/>
  <c r="BS38" i="35"/>
  <c r="BY5" i="35"/>
  <c r="AY22" i="35"/>
  <c r="I20" i="35"/>
  <c r="AZ7" i="35"/>
  <c r="C11" i="35"/>
  <c r="N9" i="35"/>
  <c r="AI40" i="35"/>
  <c r="G19" i="35"/>
  <c r="CX45" i="35"/>
  <c r="CL37" i="35"/>
  <c r="AF10" i="35"/>
  <c r="AE7" i="35"/>
  <c r="AH38" i="35"/>
  <c r="AL46" i="35"/>
  <c r="AD23" i="35"/>
  <c r="BV176" i="35"/>
  <c r="CK47" i="35"/>
  <c r="I41" i="35"/>
  <c r="C21" i="35"/>
  <c r="BY37" i="35"/>
  <c r="BY22" i="35"/>
  <c r="O22" i="35"/>
  <c r="AL30" i="35"/>
  <c r="AA15" i="35"/>
  <c r="BP30" i="35"/>
  <c r="AN29" i="35"/>
  <c r="M29" i="35"/>
  <c r="AB27" i="35"/>
  <c r="BN6" i="35"/>
  <c r="CY12" i="35"/>
  <c r="V19" i="35"/>
  <c r="AW49" i="35"/>
  <c r="J34" i="35"/>
  <c r="AN21" i="35"/>
  <c r="AY36" i="35"/>
  <c r="R28" i="35"/>
  <c r="CR30" i="35"/>
  <c r="BY10" i="35"/>
  <c r="V12" i="35"/>
  <c r="AH42" i="35"/>
  <c r="AZ181" i="35"/>
  <c r="BT44" i="35"/>
  <c r="CC26" i="35"/>
  <c r="CY16" i="35"/>
  <c r="W18" i="35"/>
  <c r="BX46" i="35"/>
  <c r="BI10" i="35"/>
  <c r="BS20" i="35"/>
  <c r="CI23" i="35"/>
  <c r="Y52" i="35"/>
  <c r="BO44" i="35"/>
  <c r="D24" i="35"/>
  <c r="CD33" i="35"/>
  <c r="BR11" i="35"/>
  <c r="AA48" i="35"/>
  <c r="AB26" i="35"/>
  <c r="X177" i="35"/>
  <c r="CQ11" i="35"/>
  <c r="S38" i="35"/>
  <c r="AL40" i="35"/>
  <c r="AH22" i="35"/>
  <c r="X32" i="35"/>
  <c r="CC32" i="35"/>
  <c r="BR37" i="35"/>
  <c r="AU30" i="35"/>
  <c r="AC14" i="35"/>
  <c r="AF26" i="35"/>
  <c r="CB26" i="35"/>
  <c r="BD37" i="35"/>
  <c r="O14" i="35"/>
  <c r="CM21" i="35"/>
  <c r="BW45" i="35"/>
  <c r="D43" i="35"/>
  <c r="P23" i="35"/>
  <c r="Z4" i="35"/>
  <c r="BR31" i="35"/>
  <c r="BA12" i="35"/>
  <c r="AZ37" i="35"/>
  <c r="AJ37" i="35"/>
  <c r="CD17" i="35"/>
  <c r="I174" i="35"/>
  <c r="G173" i="35"/>
  <c r="L4" i="35"/>
  <c r="AV38" i="35"/>
  <c r="CV22" i="35"/>
  <c r="J12" i="35"/>
  <c r="AN13" i="35"/>
  <c r="U11" i="35"/>
  <c r="BN9" i="35"/>
  <c r="CO17" i="35"/>
  <c r="AG19" i="35"/>
  <c r="F26" i="35"/>
  <c r="BZ16" i="35"/>
  <c r="CP173" i="35"/>
  <c r="AL14" i="35"/>
  <c r="BO175" i="35"/>
  <c r="CH7" i="35"/>
  <c r="J30" i="35"/>
  <c r="AT22" i="35"/>
  <c r="BE4" i="35"/>
  <c r="X35" i="35"/>
  <c r="BM24" i="35"/>
  <c r="BN26" i="35"/>
  <c r="AH28" i="35"/>
  <c r="CN13" i="35"/>
  <c r="CX14" i="35"/>
  <c r="BK32" i="35"/>
  <c r="CS7" i="35"/>
  <c r="CJ19" i="35"/>
  <c r="CF20" i="35"/>
  <c r="O19" i="35"/>
  <c r="BE51" i="35"/>
  <c r="M26" i="35"/>
  <c r="AU7" i="35"/>
  <c r="BG21" i="35"/>
  <c r="V15" i="35"/>
  <c r="CX30" i="35"/>
  <c r="G27" i="35"/>
  <c r="BO174" i="35"/>
  <c r="CI43" i="35"/>
  <c r="H20" i="35"/>
  <c r="BN27" i="35"/>
  <c r="Q45" i="35"/>
  <c r="U37" i="35"/>
  <c r="BF42" i="35"/>
  <c r="AR15" i="35"/>
  <c r="CC46" i="35"/>
  <c r="AV175" i="35"/>
  <c r="BJ39" i="35"/>
  <c r="CJ16" i="35"/>
  <c r="AN43" i="35"/>
  <c r="CF178" i="35"/>
  <c r="C13" i="35"/>
  <c r="AN23" i="35"/>
  <c r="BW10" i="35"/>
  <c r="CH15" i="35"/>
  <c r="CZ6" i="35"/>
  <c r="R26" i="35"/>
  <c r="Y40" i="35"/>
  <c r="M19" i="35"/>
  <c r="M27" i="35"/>
  <c r="CC24" i="35"/>
  <c r="AD14" i="35"/>
  <c r="BE179" i="35"/>
  <c r="AK39" i="35"/>
  <c r="BM179" i="35"/>
  <c r="G29" i="35"/>
  <c r="CZ36" i="35"/>
  <c r="K22" i="35"/>
  <c r="C30" i="35"/>
  <c r="CT26" i="35"/>
  <c r="AE49" i="35"/>
  <c r="BV45" i="35"/>
  <c r="AT176" i="35"/>
  <c r="BX12" i="35"/>
  <c r="K7" i="35"/>
  <c r="K11" i="35"/>
  <c r="AY47" i="35"/>
  <c r="CM23" i="35"/>
  <c r="AA14" i="35"/>
  <c r="AN5" i="35"/>
  <c r="AU45" i="35"/>
  <c r="CQ14" i="35"/>
  <c r="H52" i="35"/>
  <c r="CV34" i="35"/>
  <c r="CE8" i="35"/>
  <c r="C26" i="35"/>
  <c r="CH49" i="35"/>
  <c r="CE21" i="35"/>
  <c r="BD48" i="35"/>
  <c r="BC12" i="35"/>
  <c r="BL176" i="35"/>
  <c r="AJ8" i="35"/>
  <c r="D17" i="35"/>
  <c r="CF12" i="35"/>
  <c r="CU24" i="35"/>
  <c r="L44" i="35"/>
  <c r="AM23" i="35"/>
  <c r="BI175" i="35"/>
  <c r="AM18" i="35"/>
  <c r="CH17" i="35"/>
  <c r="CV176" i="35"/>
  <c r="AM175" i="35"/>
  <c r="CJ49" i="35"/>
  <c r="M32" i="35"/>
  <c r="AX174" i="35"/>
  <c r="Y14" i="35"/>
  <c r="CS46" i="35"/>
  <c r="BL32" i="35"/>
  <c r="AX45" i="35"/>
  <c r="K20" i="35"/>
  <c r="Q11" i="35"/>
  <c r="AS7" i="35"/>
  <c r="BU11" i="35"/>
  <c r="K52" i="35"/>
  <c r="BF20" i="35"/>
  <c r="BF52" i="35"/>
  <c r="CH50" i="35"/>
  <c r="CC18" i="35"/>
  <c r="K181" i="35"/>
  <c r="AW23" i="35"/>
  <c r="BR12" i="35"/>
  <c r="AX47" i="35"/>
  <c r="BU40" i="35"/>
  <c r="CN175" i="35"/>
  <c r="CY35" i="35"/>
  <c r="BR41" i="35"/>
  <c r="AJ177" i="35"/>
  <c r="AE28" i="35"/>
  <c r="CC52" i="35"/>
  <c r="BE52" i="35"/>
  <c r="M49" i="35"/>
  <c r="BR52" i="35"/>
  <c r="AU18" i="35"/>
  <c r="CD26" i="35"/>
  <c r="CR21" i="35"/>
  <c r="AA12" i="35"/>
  <c r="S42" i="35"/>
  <c r="CO175" i="35"/>
  <c r="AJ178" i="35"/>
  <c r="AK34" i="35"/>
  <c r="BV44" i="35"/>
  <c r="CH11" i="35"/>
  <c r="U42" i="35"/>
  <c r="BT173" i="35"/>
  <c r="AF179" i="35"/>
  <c r="BH39" i="35"/>
  <c r="BK178" i="35"/>
  <c r="CW9" i="35"/>
  <c r="BV12" i="35"/>
  <c r="BA33" i="35"/>
  <c r="BZ26" i="35"/>
  <c r="L177" i="35"/>
  <c r="BF45" i="35"/>
  <c r="BO46" i="35"/>
  <c r="BA174" i="35"/>
  <c r="H16" i="35"/>
  <c r="AC40" i="35"/>
  <c r="AB31" i="35"/>
  <c r="O179" i="35"/>
  <c r="AA30" i="35"/>
  <c r="BL45" i="35"/>
  <c r="AF51" i="35"/>
  <c r="BF26" i="35"/>
  <c r="CG181" i="35"/>
  <c r="AI42" i="35"/>
  <c r="AM15" i="35"/>
  <c r="AT28" i="35"/>
  <c r="BL18" i="35"/>
  <c r="AB173" i="35"/>
  <c r="C31" i="35"/>
  <c r="F43" i="35"/>
  <c r="CS18" i="35"/>
  <c r="F174" i="35"/>
  <c r="CU12" i="35"/>
  <c r="C35" i="35"/>
  <c r="CU51" i="35"/>
  <c r="H46" i="35"/>
  <c r="CT15" i="35"/>
  <c r="CQ41" i="35"/>
  <c r="BK12" i="35"/>
  <c r="Z181" i="35"/>
  <c r="E20" i="35"/>
  <c r="R51" i="35"/>
  <c r="M176" i="35"/>
  <c r="Z24" i="35"/>
  <c r="AA13" i="35"/>
  <c r="CN48" i="35"/>
  <c r="CJ18" i="35"/>
  <c r="CT8" i="35"/>
  <c r="M30" i="35"/>
  <c r="BB27" i="35"/>
  <c r="BW36" i="35"/>
  <c r="CG36" i="35"/>
  <c r="CZ14" i="35"/>
  <c r="Z13" i="35"/>
  <c r="N20" i="35"/>
  <c r="BK173" i="35"/>
  <c r="AK45" i="35"/>
  <c r="W32" i="35"/>
  <c r="CW50" i="35"/>
  <c r="AD15" i="35"/>
  <c r="CN52" i="35"/>
  <c r="V9" i="35"/>
  <c r="AO50" i="35"/>
  <c r="BE9" i="35"/>
  <c r="AV40" i="35"/>
  <c r="BQ34" i="35"/>
  <c r="CV16" i="35"/>
  <c r="F35" i="35"/>
  <c r="M33" i="35"/>
  <c r="BB9" i="35"/>
  <c r="CJ11" i="35"/>
  <c r="V39" i="35"/>
  <c r="BB30" i="35"/>
  <c r="T10" i="35"/>
  <c r="CB175" i="35"/>
  <c r="BO8" i="35"/>
  <c r="J46" i="35"/>
  <c r="CQ17" i="35"/>
  <c r="AI10" i="35"/>
  <c r="CW32" i="35"/>
  <c r="AY20" i="35"/>
  <c r="AD177" i="35"/>
  <c r="S27" i="35"/>
  <c r="Y44" i="35"/>
  <c r="BD44" i="35"/>
  <c r="CB49" i="35"/>
  <c r="BJ28" i="35"/>
  <c r="BK4" i="35"/>
  <c r="AQ10" i="35"/>
  <c r="Z14" i="35"/>
  <c r="BU8" i="35"/>
  <c r="AX52" i="35"/>
  <c r="CQ42" i="35"/>
  <c r="U174" i="35"/>
  <c r="CU179" i="35"/>
  <c r="CP42" i="35"/>
  <c r="CJ36" i="35"/>
  <c r="AW17" i="35"/>
  <c r="Z34" i="35"/>
  <c r="CP37" i="35"/>
  <c r="AA177" i="35"/>
  <c r="CW8" i="35"/>
  <c r="K32" i="35"/>
  <c r="X49" i="35"/>
  <c r="CX25" i="35"/>
  <c r="X23" i="35"/>
  <c r="BI7" i="35"/>
  <c r="D7" i="35"/>
  <c r="BN7" i="35"/>
  <c r="H6" i="35"/>
  <c r="AD19" i="35"/>
  <c r="BM11" i="35"/>
  <c r="AH16" i="35"/>
  <c r="AV37" i="35"/>
  <c r="I19" i="35"/>
  <c r="AF177" i="35"/>
  <c r="W31" i="35"/>
  <c r="AG18" i="35"/>
  <c r="CK13" i="35"/>
  <c r="CR49" i="35"/>
  <c r="BT12" i="35"/>
  <c r="O38" i="35"/>
  <c r="N17" i="35"/>
  <c r="AH21" i="35"/>
  <c r="CR42" i="35"/>
  <c r="Q47" i="35"/>
  <c r="BN19" i="35"/>
  <c r="S51" i="35"/>
  <c r="CF33" i="35"/>
  <c r="L51" i="35"/>
  <c r="Q52" i="35"/>
  <c r="BO19" i="35"/>
  <c r="BE6" i="35"/>
  <c r="E15" i="35"/>
  <c r="AZ17" i="35"/>
  <c r="AQ15" i="35"/>
  <c r="CU22" i="35"/>
  <c r="AR29" i="35"/>
  <c r="CL6" i="35"/>
  <c r="K37" i="35"/>
  <c r="CH179" i="35"/>
  <c r="BG6" i="35"/>
  <c r="L28" i="35"/>
  <c r="AG7" i="35"/>
  <c r="BC14" i="35"/>
  <c r="CV6" i="35"/>
  <c r="AN45" i="35"/>
  <c r="BF173" i="35"/>
  <c r="W26" i="35"/>
  <c r="H44" i="35"/>
  <c r="AX175" i="35"/>
  <c r="BT39" i="35"/>
  <c r="AS18" i="35"/>
  <c r="I11" i="35"/>
  <c r="BQ5" i="35"/>
  <c r="T42" i="35"/>
  <c r="CB15" i="35"/>
  <c r="AY45" i="35"/>
  <c r="CD19" i="35"/>
  <c r="BG25" i="35"/>
  <c r="BT38" i="35"/>
  <c r="BD30" i="35"/>
  <c r="L25" i="35"/>
  <c r="BS23" i="35"/>
  <c r="BW24" i="35"/>
  <c r="BN20" i="35"/>
  <c r="E25" i="35"/>
  <c r="BB4" i="35"/>
  <c r="BK13" i="35"/>
  <c r="AK11" i="35"/>
  <c r="CD5" i="35"/>
  <c r="BK51" i="35"/>
  <c r="AT32" i="35"/>
  <c r="R23" i="35"/>
  <c r="N6" i="35"/>
  <c r="CR36" i="35"/>
  <c r="AY13" i="35"/>
  <c r="J31" i="35"/>
  <c r="BJ42" i="35"/>
  <c r="CS52" i="35"/>
  <c r="W43" i="35"/>
  <c r="CW46" i="35"/>
  <c r="AS35" i="35"/>
  <c r="V10" i="35"/>
  <c r="BJ27" i="35"/>
  <c r="BF39" i="35"/>
  <c r="AC18" i="35"/>
  <c r="CM14" i="35"/>
  <c r="AS49" i="35"/>
  <c r="AX37" i="35"/>
  <c r="Q17" i="35"/>
  <c r="Z7" i="35"/>
  <c r="BZ5" i="35"/>
  <c r="BJ16" i="35"/>
  <c r="BV11" i="35"/>
  <c r="AD32" i="35"/>
  <c r="AM35" i="35"/>
  <c r="AG20" i="35"/>
  <c r="AM44" i="35"/>
  <c r="BH25" i="35"/>
  <c r="CD8" i="35"/>
  <c r="AB39" i="35"/>
  <c r="AB19" i="35"/>
  <c r="CO7" i="35"/>
  <c r="BQ25" i="35"/>
  <c r="AE20" i="35"/>
  <c r="CP51" i="35"/>
  <c r="AC27" i="35"/>
  <c r="CI22" i="35"/>
  <c r="AA40" i="35"/>
  <c r="CG14" i="35"/>
  <c r="AK25" i="35"/>
  <c r="BH40" i="35"/>
  <c r="BH16" i="35"/>
  <c r="CK33" i="35"/>
  <c r="F4" i="35"/>
  <c r="AS5" i="35"/>
  <c r="N23" i="35"/>
  <c r="BA40" i="35"/>
  <c r="AE173" i="35"/>
  <c r="BK35" i="35"/>
  <c r="AW32" i="35"/>
  <c r="CK25" i="35"/>
  <c r="K45" i="35"/>
  <c r="CB173" i="35"/>
  <c r="AL7" i="35"/>
  <c r="AR18" i="35"/>
  <c r="BP36" i="35"/>
  <c r="BN17" i="35"/>
  <c r="AG175" i="35"/>
  <c r="BX34" i="35"/>
  <c r="T25" i="35"/>
  <c r="BU19" i="35"/>
  <c r="BH174" i="35"/>
  <c r="CF23" i="35"/>
  <c r="BX14" i="35"/>
  <c r="CA50" i="35"/>
  <c r="CL4" i="35"/>
  <c r="CQ52" i="35"/>
  <c r="AI39" i="35"/>
  <c r="BC35" i="35"/>
  <c r="H30" i="35"/>
  <c r="AG21" i="35"/>
  <c r="AC179" i="35"/>
  <c r="AY35" i="35"/>
  <c r="AB37" i="35"/>
  <c r="CR9" i="35"/>
  <c r="CN49" i="35"/>
  <c r="CB39" i="35"/>
  <c r="R45" i="35"/>
  <c r="BD39" i="35"/>
  <c r="Q8" i="35"/>
  <c r="O51" i="35"/>
  <c r="G21" i="35"/>
  <c r="AA49" i="35"/>
  <c r="AW5" i="35"/>
  <c r="E30" i="35"/>
  <c r="E22" i="35"/>
  <c r="CI31" i="35"/>
  <c r="I6" i="35"/>
  <c r="H24" i="35"/>
  <c r="AD41" i="35"/>
  <c r="CK177" i="35"/>
  <c r="L19" i="35"/>
  <c r="CU15" i="35"/>
  <c r="CN33" i="35"/>
  <c r="AC17" i="35"/>
  <c r="CB16" i="35"/>
  <c r="J39" i="35"/>
  <c r="AL9" i="35"/>
  <c r="CQ24" i="35"/>
  <c r="V16" i="35"/>
  <c r="CW20" i="35"/>
  <c r="CY8" i="35"/>
  <c r="AP17" i="35"/>
  <c r="AD16" i="35"/>
  <c r="AL18" i="35"/>
  <c r="AL17" i="35"/>
  <c r="CG176" i="35"/>
  <c r="V11" i="35"/>
  <c r="CA9" i="35"/>
  <c r="O18" i="35"/>
  <c r="AE37" i="35"/>
  <c r="CS22" i="35"/>
  <c r="AK12" i="35"/>
  <c r="BP8" i="35"/>
  <c r="CW27" i="35"/>
  <c r="AZ21" i="35"/>
  <c r="CP29" i="35"/>
  <c r="BJ175" i="35"/>
  <c r="AM38" i="35"/>
  <c r="AB28" i="35"/>
  <c r="AS48" i="35"/>
  <c r="CN5" i="35"/>
  <c r="BS178" i="35"/>
  <c r="AN19" i="35"/>
  <c r="AZ174" i="35"/>
  <c r="BV14" i="35"/>
  <c r="F9" i="35"/>
  <c r="CZ42" i="35"/>
  <c r="H25" i="35"/>
  <c r="BB13" i="35"/>
  <c r="AG173" i="35"/>
  <c r="BS174" i="35"/>
  <c r="CP31" i="35"/>
  <c r="CQ31" i="35"/>
  <c r="CE19" i="35"/>
  <c r="BQ16" i="35"/>
  <c r="AQ28" i="35"/>
  <c r="AH12" i="35"/>
  <c r="AF11" i="35"/>
  <c r="AD34" i="35"/>
  <c r="R41" i="35"/>
  <c r="Z10" i="35"/>
  <c r="CI40" i="35"/>
  <c r="AV18" i="35"/>
  <c r="Y15" i="35"/>
  <c r="Z38" i="35"/>
  <c r="BK26" i="35"/>
  <c r="AN20" i="35"/>
  <c r="X14" i="35"/>
  <c r="M28" i="35"/>
  <c r="AI47" i="35"/>
  <c r="BM37" i="35"/>
  <c r="BE8" i="35"/>
  <c r="CU18" i="35"/>
  <c r="CE23" i="35"/>
  <c r="BI28" i="35"/>
  <c r="CE28" i="35"/>
  <c r="BH11" i="35"/>
  <c r="F178" i="35"/>
  <c r="AR16" i="35"/>
  <c r="CH19" i="35"/>
  <c r="CG28" i="35"/>
  <c r="AR25" i="35"/>
  <c r="BZ17" i="35"/>
  <c r="I10" i="35"/>
  <c r="BQ45" i="35"/>
  <c r="CJ5" i="35"/>
  <c r="BW9" i="35"/>
  <c r="AC38" i="35"/>
  <c r="BH27" i="35"/>
  <c r="AA23" i="35"/>
  <c r="AN12" i="35"/>
  <c r="AR47" i="35"/>
  <c r="BC6" i="35"/>
  <c r="BP31" i="35"/>
  <c r="CP43" i="35"/>
  <c r="CM30" i="35"/>
  <c r="CC16" i="35"/>
  <c r="AJ33" i="35"/>
  <c r="AE40" i="35"/>
  <c r="CU6" i="35"/>
  <c r="AJ13" i="35"/>
  <c r="CF28" i="35"/>
  <c r="BM21" i="35"/>
  <c r="BY17" i="35"/>
  <c r="AM37" i="35"/>
  <c r="D6" i="35"/>
  <c r="AJ28" i="35"/>
  <c r="BX35" i="35"/>
  <c r="BA47" i="35"/>
  <c r="BH19" i="35"/>
  <c r="AX38" i="35"/>
  <c r="I7" i="35"/>
  <c r="AI30" i="35"/>
  <c r="BD11" i="35"/>
  <c r="C37" i="35"/>
  <c r="D15" i="35"/>
  <c r="BL36" i="35"/>
  <c r="BR33" i="35"/>
  <c r="CF174" i="35"/>
  <c r="CJ29" i="35"/>
  <c r="CC174" i="35"/>
  <c r="D37" i="35"/>
  <c r="Q5" i="35"/>
  <c r="I9" i="35"/>
  <c r="AG27" i="35"/>
  <c r="CA4" i="35"/>
  <c r="AO25" i="35"/>
  <c r="CT7" i="35"/>
  <c r="Z52" i="35"/>
  <c r="R40" i="35"/>
  <c r="AO51" i="35"/>
  <c r="AN36" i="35"/>
  <c r="CL175" i="35"/>
  <c r="BI33" i="35"/>
  <c r="BC17" i="35"/>
  <c r="CU16" i="35"/>
  <c r="C33" i="35"/>
  <c r="CR40" i="35"/>
  <c r="BF8" i="35"/>
  <c r="BG174" i="35"/>
  <c r="CB19" i="35"/>
  <c r="BY30" i="35"/>
  <c r="BA52" i="35"/>
  <c r="AQ173" i="35"/>
  <c r="H7" i="35"/>
  <c r="BP40" i="35"/>
  <c r="BZ23" i="35"/>
  <c r="CJ175" i="35"/>
  <c r="CD30" i="35"/>
  <c r="AG49" i="35"/>
  <c r="C39" i="35"/>
  <c r="BL174" i="35"/>
  <c r="AJ38" i="35"/>
  <c r="BD31" i="35"/>
  <c r="BY19" i="35"/>
  <c r="X178" i="35"/>
  <c r="BR181" i="35"/>
  <c r="CT20" i="35"/>
  <c r="AJ46" i="35"/>
  <c r="S13" i="35"/>
  <c r="CR32" i="35"/>
  <c r="CJ48" i="35"/>
  <c r="BR24" i="35"/>
  <c r="BH178" i="35"/>
  <c r="AL43" i="35"/>
  <c r="BD178" i="35"/>
  <c r="M44" i="35"/>
  <c r="CT47" i="35"/>
  <c r="AG32" i="35"/>
  <c r="CN42" i="35"/>
  <c r="AY42" i="35"/>
  <c r="AA22" i="35"/>
  <c r="BC8" i="35"/>
  <c r="AJ50" i="35"/>
  <c r="CP14" i="35"/>
  <c r="AQ27" i="35"/>
  <c r="CL35" i="35"/>
  <c r="AK48" i="35"/>
  <c r="AK20" i="35"/>
  <c r="L30" i="35"/>
  <c r="V47" i="35"/>
  <c r="BK10" i="35"/>
  <c r="CG35" i="35"/>
  <c r="AE177" i="35"/>
  <c r="AO41" i="35"/>
  <c r="AH32" i="35"/>
  <c r="BE35" i="35"/>
  <c r="G42" i="35"/>
  <c r="BR176" i="35"/>
  <c r="BZ15" i="35"/>
  <c r="R9" i="35"/>
  <c r="BA24" i="35"/>
  <c r="CK39" i="35"/>
  <c r="CM10" i="35"/>
  <c r="V174" i="35"/>
  <c r="N176" i="35"/>
  <c r="AU179" i="35"/>
  <c r="CY175" i="35"/>
  <c r="CZ180" i="35"/>
  <c r="AA179" i="35"/>
  <c r="BP15" i="35"/>
  <c r="BO11" i="35"/>
  <c r="AU177" i="35"/>
  <c r="BM50" i="35"/>
  <c r="AS40" i="35"/>
  <c r="W25" i="35"/>
  <c r="K47" i="35"/>
  <c r="BM26" i="35"/>
  <c r="CN38" i="35"/>
  <c r="R16" i="35"/>
  <c r="CS173" i="35"/>
  <c r="CT35" i="35"/>
  <c r="AH44" i="35"/>
  <c r="CX48" i="35"/>
  <c r="L11" i="35"/>
  <c r="BA19" i="35"/>
  <c r="BA27" i="35"/>
  <c r="BP42" i="35"/>
  <c r="BE22" i="35"/>
  <c r="BO15" i="35"/>
  <c r="BB50" i="35"/>
  <c r="CH32" i="35"/>
  <c r="BU42" i="35"/>
  <c r="CK16" i="35"/>
  <c r="R46" i="35"/>
  <c r="BE175" i="35"/>
  <c r="CR45" i="35"/>
  <c r="CX6" i="35"/>
  <c r="V43" i="35"/>
  <c r="BE32" i="35"/>
  <c r="AG25" i="35"/>
  <c r="AU24" i="35"/>
  <c r="Z51" i="35"/>
  <c r="BN31" i="35"/>
  <c r="CJ50" i="35"/>
  <c r="H49" i="35"/>
  <c r="R178" i="35"/>
  <c r="AZ175" i="35"/>
  <c r="BD173" i="35"/>
  <c r="BS180" i="35"/>
  <c r="BA51" i="35"/>
  <c r="AR48" i="35"/>
  <c r="AA4" i="35"/>
  <c r="AE24" i="35"/>
  <c r="CU23" i="35"/>
  <c r="AZ40" i="35"/>
  <c r="AC48" i="35"/>
  <c r="CM175" i="35"/>
  <c r="J35" i="35"/>
  <c r="CI11" i="35"/>
  <c r="BP17" i="35"/>
  <c r="CZ7" i="35"/>
  <c r="BG14" i="35"/>
  <c r="N13" i="35"/>
  <c r="AG43" i="35"/>
  <c r="CH20" i="35"/>
  <c r="AK26" i="35"/>
  <c r="AG174" i="35"/>
  <c r="BO5" i="35"/>
  <c r="CG31" i="35"/>
  <c r="CY179" i="35"/>
  <c r="CP26" i="35"/>
  <c r="L20" i="35"/>
  <c r="CY25" i="35"/>
  <c r="BM23" i="35"/>
  <c r="AW13" i="35"/>
  <c r="AC33" i="35"/>
  <c r="BZ24" i="35"/>
  <c r="AH50" i="35"/>
  <c r="AH49" i="35"/>
  <c r="C32" i="35"/>
  <c r="N175" i="35"/>
  <c r="BV173" i="35"/>
  <c r="K27" i="35"/>
  <c r="CN23" i="35"/>
  <c r="CV27" i="35"/>
  <c r="BF11" i="35"/>
  <c r="BK9" i="35"/>
  <c r="CV29" i="35"/>
  <c r="CD14" i="35"/>
  <c r="BZ6" i="35"/>
  <c r="BG42" i="35"/>
  <c r="S19" i="35"/>
  <c r="AW16" i="35"/>
  <c r="V21" i="35"/>
  <c r="AU22" i="35"/>
  <c r="CH6" i="35"/>
  <c r="T23" i="35"/>
  <c r="E36" i="35"/>
  <c r="BX41" i="35"/>
  <c r="U9" i="35"/>
  <c r="BB16" i="35"/>
  <c r="AA6" i="35"/>
  <c r="E4" i="35"/>
  <c r="U30" i="35"/>
  <c r="CI38" i="35"/>
  <c r="CZ20" i="35"/>
  <c r="CO176" i="35"/>
  <c r="CG21" i="35"/>
  <c r="CP35" i="35"/>
  <c r="CG41" i="35"/>
  <c r="AL15" i="35"/>
  <c r="CO26" i="35"/>
  <c r="AB22" i="35"/>
  <c r="CQ23" i="35"/>
  <c r="CT41" i="35"/>
  <c r="BF38" i="35"/>
  <c r="AV39" i="35"/>
  <c r="AC37" i="35"/>
  <c r="O41" i="35"/>
  <c r="BJ50" i="35"/>
  <c r="BF51" i="35"/>
  <c r="CV174" i="35"/>
  <c r="CL19" i="35"/>
  <c r="CG45" i="35"/>
  <c r="AP35" i="35"/>
  <c r="O4" i="35"/>
  <c r="AX30" i="35"/>
  <c r="AK43" i="35"/>
  <c r="BB14" i="35"/>
  <c r="BE47" i="35"/>
  <c r="O42" i="35"/>
  <c r="CL26" i="35"/>
  <c r="H34" i="35"/>
  <c r="I16" i="35"/>
  <c r="N7" i="35"/>
  <c r="CN6" i="35"/>
  <c r="K173" i="35"/>
  <c r="CD12" i="35"/>
  <c r="BO40" i="35"/>
  <c r="BZ14" i="35"/>
  <c r="BT35" i="35"/>
  <c r="AZ20" i="35"/>
  <c r="BE14" i="35"/>
  <c r="F17" i="35"/>
  <c r="N50" i="35"/>
  <c r="D31" i="35"/>
  <c r="AH46" i="35"/>
  <c r="CX31" i="35"/>
  <c r="BG10" i="35"/>
  <c r="CG37" i="35"/>
  <c r="BD41" i="35"/>
  <c r="CM33" i="35"/>
  <c r="AH24" i="35"/>
  <c r="AL22" i="35"/>
  <c r="V20" i="35"/>
  <c r="BI38" i="35"/>
  <c r="F46" i="35"/>
  <c r="AW6" i="35"/>
  <c r="G34" i="35"/>
  <c r="N46" i="35"/>
  <c r="BC31" i="35"/>
  <c r="AO36" i="35"/>
  <c r="AX39" i="35"/>
  <c r="AD27" i="35"/>
  <c r="AZ16" i="35"/>
  <c r="CE26" i="35"/>
  <c r="CO181" i="35"/>
  <c r="Z40" i="35"/>
  <c r="S44" i="35"/>
  <c r="AD45" i="35"/>
  <c r="CD47" i="35"/>
  <c r="CE24" i="35"/>
  <c r="CX22" i="35"/>
  <c r="Q42" i="35"/>
  <c r="CD23" i="35"/>
  <c r="E52" i="35"/>
  <c r="C47" i="35"/>
  <c r="V33" i="35"/>
  <c r="BV20" i="35"/>
  <c r="BW50" i="35"/>
  <c r="CI49" i="35"/>
  <c r="CK27" i="35"/>
  <c r="Q24" i="35"/>
  <c r="BV21" i="35"/>
  <c r="AD35" i="35"/>
  <c r="BJ33" i="35"/>
  <c r="AF13" i="35"/>
  <c r="CZ15" i="35"/>
  <c r="AP32" i="35"/>
  <c r="CM26" i="35"/>
  <c r="CE9" i="35"/>
  <c r="T12" i="35"/>
  <c r="BC27" i="35"/>
  <c r="AF16" i="35"/>
  <c r="C20" i="35"/>
  <c r="AX40" i="35"/>
  <c r="P46" i="35"/>
  <c r="F38" i="35"/>
  <c r="CG29" i="35"/>
  <c r="AD17" i="35"/>
  <c r="AL8" i="35"/>
  <c r="CC39" i="35"/>
  <c r="BB44" i="35"/>
  <c r="Z17" i="35"/>
  <c r="CH4" i="35"/>
  <c r="V30" i="35"/>
  <c r="CB28" i="35"/>
  <c r="CR50" i="35"/>
  <c r="CN11" i="35"/>
  <c r="BO13" i="35"/>
  <c r="BS43" i="35"/>
  <c r="BK20" i="35"/>
  <c r="E34" i="35"/>
  <c r="BH28" i="35"/>
  <c r="CJ10" i="35"/>
  <c r="AT39" i="35"/>
  <c r="AC12" i="35"/>
  <c r="CZ41" i="35"/>
  <c r="N30" i="35"/>
  <c r="CB18" i="35"/>
  <c r="F16" i="35"/>
  <c r="AP41" i="35"/>
  <c r="I42" i="35"/>
  <c r="BR29" i="35"/>
  <c r="AW41" i="35"/>
  <c r="CZ27" i="35"/>
  <c r="AS42" i="35"/>
  <c r="CH45" i="35"/>
  <c r="AD5" i="35"/>
  <c r="BS19" i="35"/>
  <c r="CR29" i="35"/>
  <c r="K30" i="35"/>
  <c r="BZ4" i="35"/>
  <c r="AW10" i="35"/>
  <c r="AN4" i="35"/>
  <c r="CK35" i="35"/>
  <c r="BW178" i="35"/>
  <c r="J26" i="35"/>
  <c r="K18" i="35"/>
  <c r="AB41" i="35"/>
  <c r="BN38" i="35"/>
  <c r="BL4" i="35"/>
  <c r="BG35" i="35"/>
  <c r="BF27" i="35"/>
  <c r="CU37" i="35"/>
  <c r="F5" i="35"/>
  <c r="CD15" i="35"/>
  <c r="U19" i="35"/>
  <c r="AC5" i="35"/>
  <c r="BX8" i="35"/>
  <c r="AP29" i="35"/>
  <c r="BY51" i="35"/>
  <c r="BU35" i="35"/>
  <c r="CA16" i="35"/>
  <c r="O20" i="35"/>
  <c r="AU9" i="35"/>
  <c r="BG16" i="35"/>
  <c r="AK16" i="35"/>
  <c r="BR13" i="35"/>
  <c r="BS22" i="35"/>
  <c r="BW13" i="35"/>
  <c r="AL24" i="35"/>
  <c r="BW8" i="35"/>
  <c r="CE32" i="35"/>
  <c r="D177" i="35"/>
  <c r="E24" i="35"/>
  <c r="CE6" i="35"/>
  <c r="BB8" i="35"/>
  <c r="D174" i="35"/>
  <c r="CS16" i="35"/>
  <c r="CG30" i="35"/>
  <c r="BV33" i="35"/>
  <c r="CJ173" i="35"/>
  <c r="N49" i="35"/>
  <c r="L46" i="35"/>
  <c r="BX31" i="35"/>
  <c r="CO8" i="35"/>
  <c r="BD29" i="35"/>
  <c r="CY33" i="35"/>
  <c r="BO33" i="35"/>
  <c r="O37" i="35"/>
  <c r="BL5" i="35"/>
  <c r="CO27" i="35"/>
  <c r="BG50" i="35"/>
  <c r="CS34" i="35"/>
  <c r="BL21" i="35"/>
  <c r="AI32" i="35"/>
  <c r="CK5" i="35"/>
  <c r="BF21" i="35"/>
  <c r="AQ48" i="35"/>
  <c r="AN52" i="35"/>
  <c r="BY20" i="35"/>
  <c r="BQ6" i="35"/>
  <c r="R20" i="35"/>
  <c r="U39" i="35"/>
  <c r="CX35" i="35"/>
  <c r="AZ19" i="35"/>
  <c r="CA39" i="35"/>
  <c r="CG16" i="35"/>
  <c r="AQ22" i="35"/>
  <c r="AO26" i="35"/>
  <c r="CK31" i="35"/>
  <c r="D34" i="35"/>
  <c r="CZ17" i="35"/>
  <c r="CC177" i="35"/>
  <c r="AO178" i="35"/>
  <c r="BQ50" i="35"/>
  <c r="G18" i="35"/>
  <c r="AN14" i="35"/>
  <c r="BF180" i="35"/>
  <c r="P20" i="35"/>
  <c r="CQ40" i="35"/>
  <c r="AM52" i="35"/>
  <c r="AD43" i="35"/>
  <c r="Q27" i="35"/>
  <c r="BQ19" i="35"/>
  <c r="N28" i="35"/>
  <c r="CS8" i="35"/>
  <c r="CN32" i="35"/>
  <c r="Y22" i="35"/>
  <c r="L13" i="35"/>
  <c r="BI15" i="35"/>
  <c r="T14" i="35"/>
  <c r="AL29" i="35"/>
  <c r="AE23" i="35"/>
  <c r="BZ27" i="35"/>
  <c r="CS33" i="35"/>
  <c r="AE27" i="35"/>
  <c r="BQ13" i="35"/>
  <c r="BZ32" i="35"/>
  <c r="AP46" i="35"/>
  <c r="M47" i="35"/>
  <c r="C10" i="35"/>
  <c r="C44" i="35"/>
  <c r="O175" i="35"/>
  <c r="AK49" i="35"/>
  <c r="N21" i="35"/>
  <c r="Y28" i="35"/>
  <c r="AA21" i="35"/>
  <c r="AN50" i="35"/>
  <c r="CV30" i="35"/>
  <c r="BO24" i="35"/>
  <c r="CC40" i="35"/>
  <c r="CQ37" i="35"/>
  <c r="BT10" i="35"/>
  <c r="BB17" i="35"/>
  <c r="G178" i="35"/>
  <c r="CQ20" i="35"/>
  <c r="CP24" i="35"/>
  <c r="M4" i="35"/>
  <c r="K39" i="35"/>
  <c r="BR173" i="35"/>
  <c r="CS4" i="35"/>
  <c r="CM17" i="35"/>
  <c r="AV52" i="35"/>
  <c r="BI16" i="35"/>
  <c r="E11" i="35"/>
  <c r="AT9" i="35"/>
  <c r="BO38" i="35"/>
  <c r="AP38" i="35"/>
  <c r="BN34" i="35"/>
  <c r="AW177" i="35"/>
  <c r="BK11" i="35"/>
  <c r="Z18" i="35"/>
  <c r="BV32" i="35"/>
  <c r="CO177" i="35"/>
  <c r="AI48" i="35"/>
  <c r="AT7" i="35"/>
  <c r="G47" i="35"/>
  <c r="AQ13" i="35"/>
  <c r="AK28" i="35"/>
  <c r="AA20" i="35"/>
  <c r="BX44" i="35"/>
  <c r="CY32" i="35"/>
  <c r="CU25" i="35"/>
  <c r="AJ31" i="35"/>
  <c r="CA45" i="35"/>
  <c r="AV20" i="35"/>
  <c r="CP7" i="35"/>
  <c r="BW179" i="35"/>
  <c r="AB51" i="35"/>
  <c r="R14" i="35"/>
  <c r="CG39" i="35"/>
  <c r="AU180" i="35"/>
  <c r="X9" i="35"/>
  <c r="P12" i="35"/>
  <c r="CY181" i="35"/>
  <c r="CZ39" i="35"/>
  <c r="CX179" i="35"/>
  <c r="AQ175" i="35"/>
  <c r="AB49" i="35"/>
  <c r="BC30" i="35"/>
  <c r="CG174" i="35"/>
  <c r="CO6" i="35"/>
  <c r="AJ17" i="35"/>
  <c r="BN179" i="35"/>
  <c r="CP30" i="35"/>
  <c r="AZ42" i="35"/>
  <c r="AR44" i="35"/>
  <c r="AY18" i="35"/>
  <c r="CX29" i="35"/>
  <c r="AT26" i="35"/>
  <c r="Q173" i="35"/>
  <c r="AR52" i="35"/>
  <c r="CU177" i="35"/>
  <c r="CN50" i="35"/>
  <c r="BC43" i="35"/>
  <c r="BD17" i="35"/>
  <c r="BR35" i="35"/>
  <c r="AP9" i="35"/>
  <c r="CV48" i="35"/>
  <c r="AP7" i="35"/>
  <c r="BM22" i="35"/>
  <c r="AE5" i="35"/>
  <c r="CC48" i="35"/>
  <c r="BI18" i="35"/>
  <c r="CM16" i="35"/>
  <c r="BG40" i="35"/>
  <c r="AG16" i="35"/>
  <c r="X33" i="35"/>
  <c r="CY52" i="35"/>
  <c r="BR5" i="35"/>
  <c r="AP177" i="35"/>
  <c r="BE25" i="35"/>
  <c r="AD7" i="35"/>
  <c r="AL173" i="35"/>
  <c r="BK44" i="35"/>
  <c r="W23" i="35"/>
  <c r="BS35" i="35"/>
  <c r="E178" i="35"/>
  <c r="AF40" i="35"/>
  <c r="CI180" i="35"/>
  <c r="BW177" i="35"/>
  <c r="BO25" i="35"/>
  <c r="T37" i="35"/>
  <c r="AB46" i="35"/>
  <c r="BE37" i="35"/>
  <c r="BP43" i="35"/>
  <c r="AI41" i="35"/>
  <c r="CA42" i="35"/>
  <c r="U7" i="35"/>
  <c r="G45" i="35"/>
  <c r="BM39" i="35"/>
  <c r="Q16" i="35"/>
  <c r="CJ40" i="35"/>
  <c r="BT176" i="35"/>
  <c r="CD173" i="35"/>
  <c r="F8" i="35"/>
  <c r="AJ9" i="35"/>
  <c r="J14" i="35"/>
  <c r="BF175" i="35"/>
  <c r="F37" i="35"/>
  <c r="S176" i="35"/>
  <c r="CU13" i="35"/>
  <c r="AR42" i="35"/>
  <c r="CJ14" i="35"/>
  <c r="AC51" i="35"/>
  <c r="CF43" i="35"/>
  <c r="CE20" i="35"/>
  <c r="BQ52" i="35"/>
  <c r="Q180" i="35"/>
  <c r="T48" i="35"/>
  <c r="BZ176" i="35"/>
  <c r="BY6" i="35"/>
  <c r="AK42" i="35"/>
  <c r="J51" i="35"/>
  <c r="AO179" i="35"/>
  <c r="BD43" i="35"/>
  <c r="CS175" i="35"/>
  <c r="CF177" i="35"/>
  <c r="P31" i="35"/>
  <c r="M42" i="35"/>
  <c r="AS173" i="35"/>
  <c r="F12" i="35"/>
  <c r="CS10" i="35"/>
  <c r="BN30" i="35"/>
  <c r="F41" i="35"/>
  <c r="AJ52" i="35"/>
  <c r="BM14" i="35"/>
  <c r="BR7" i="35"/>
  <c r="CH23" i="35"/>
  <c r="CV177" i="35"/>
  <c r="AF178" i="35"/>
  <c r="AK7" i="35"/>
  <c r="O16" i="35"/>
  <c r="CP6" i="35"/>
  <c r="AN16" i="35"/>
  <c r="AU19" i="35"/>
  <c r="T181" i="35"/>
  <c r="CZ33" i="35"/>
  <c r="BV18" i="35"/>
  <c r="H173" i="35"/>
  <c r="S180" i="35"/>
  <c r="CF41" i="35"/>
  <c r="AB42" i="35"/>
  <c r="X16" i="35"/>
  <c r="I27" i="35"/>
  <c r="CP45" i="35"/>
  <c r="AN24" i="35"/>
  <c r="BZ7" i="35"/>
  <c r="S15" i="35"/>
  <c r="CY174" i="35"/>
  <c r="H36" i="35"/>
  <c r="L36" i="35"/>
  <c r="BW20" i="35"/>
  <c r="R37" i="35"/>
  <c r="BQ22" i="35"/>
  <c r="BH49" i="35"/>
  <c r="BN45" i="35"/>
  <c r="BC175" i="35"/>
  <c r="BN180" i="35"/>
  <c r="BD180" i="35"/>
  <c r="CJ17" i="35"/>
  <c r="CE43" i="35"/>
  <c r="CQ45" i="35"/>
  <c r="T32" i="35"/>
  <c r="CY21" i="35"/>
  <c r="BZ34" i="35"/>
  <c r="CM47" i="35"/>
  <c r="Z15" i="35"/>
  <c r="BI29" i="35"/>
  <c r="AR19" i="35"/>
  <c r="AS50" i="35"/>
  <c r="BH32" i="35"/>
  <c r="R21" i="35"/>
  <c r="CL15" i="35"/>
  <c r="AW38" i="35"/>
  <c r="CD41" i="35"/>
  <c r="CJ15" i="35"/>
  <c r="CZ22" i="35"/>
  <c r="CQ35" i="35"/>
  <c r="CO11" i="35"/>
  <c r="AX49" i="35"/>
  <c r="BQ15" i="35"/>
  <c r="X22" i="35"/>
  <c r="Y42" i="35"/>
  <c r="CE39" i="35"/>
  <c r="BL35" i="35"/>
  <c r="CK41" i="35"/>
  <c r="AW24" i="35"/>
  <c r="AQ21" i="35"/>
  <c r="AD11" i="35"/>
  <c r="BT8" i="35"/>
  <c r="X6" i="35"/>
  <c r="BD51" i="35"/>
  <c r="AU36" i="35"/>
  <c r="CF24" i="35"/>
  <c r="AN11" i="35"/>
  <c r="BX19" i="35"/>
  <c r="AN30" i="35"/>
  <c r="BN40" i="35"/>
  <c r="AS27" i="35"/>
  <c r="AD52" i="35"/>
  <c r="F10" i="35"/>
  <c r="BZ36" i="35"/>
  <c r="D52" i="35"/>
  <c r="CV50" i="35"/>
  <c r="AX5" i="35"/>
  <c r="G6" i="35"/>
  <c r="C18" i="35"/>
  <c r="I18" i="35"/>
  <c r="BW16" i="35"/>
  <c r="CI48" i="35"/>
  <c r="AL16" i="35"/>
  <c r="S29" i="35"/>
  <c r="BI31" i="35"/>
  <c r="CB32" i="35"/>
  <c r="CA7" i="35"/>
  <c r="S50" i="35"/>
  <c r="L34" i="35"/>
  <c r="BU26" i="35"/>
  <c r="BQ23" i="35"/>
  <c r="CS40" i="35"/>
  <c r="G10" i="35"/>
  <c r="AP176" i="35"/>
  <c r="AA35" i="35"/>
  <c r="CX50" i="35"/>
  <c r="AH40" i="35"/>
  <c r="AE16" i="35"/>
  <c r="BK29" i="35"/>
  <c r="F14" i="35"/>
  <c r="CT49" i="35"/>
  <c r="P25" i="35"/>
  <c r="AG30" i="35"/>
  <c r="K38" i="35"/>
  <c r="N42" i="35"/>
  <c r="BO32" i="35"/>
  <c r="U20" i="35"/>
  <c r="BE48" i="35"/>
  <c r="BR32" i="35"/>
  <c r="CB34" i="35"/>
  <c r="AC30" i="35"/>
  <c r="CG20" i="35"/>
  <c r="CB13" i="35"/>
  <c r="D10" i="35"/>
  <c r="BK16" i="35"/>
  <c r="AM29" i="35"/>
  <c r="BQ41" i="35"/>
  <c r="S21" i="35"/>
  <c r="C176" i="35"/>
  <c r="BO22" i="35"/>
  <c r="AG39" i="35"/>
  <c r="BC173" i="35"/>
  <c r="BM41" i="35"/>
  <c r="CW18" i="35"/>
  <c r="AO19" i="35"/>
  <c r="BU18" i="35"/>
  <c r="BH50" i="35"/>
  <c r="AB7" i="35"/>
  <c r="CO18" i="35"/>
  <c r="BU33" i="35"/>
  <c r="I33" i="35"/>
  <c r="G181" i="35"/>
  <c r="AL27" i="35"/>
  <c r="AS21" i="35"/>
  <c r="CT29" i="35"/>
  <c r="AE19" i="35"/>
  <c r="AD39" i="35"/>
  <c r="D8" i="35"/>
  <c r="V28" i="35"/>
  <c r="CE12" i="35"/>
  <c r="CC38" i="35"/>
  <c r="AE36" i="35"/>
  <c r="CQ27" i="35"/>
  <c r="AF47" i="35"/>
  <c r="AQ32" i="35"/>
  <c r="CN28" i="35"/>
  <c r="G35" i="35"/>
  <c r="AL11" i="35"/>
  <c r="AY8" i="35"/>
  <c r="CQ50" i="35"/>
  <c r="CK7" i="35"/>
  <c r="AC175" i="35"/>
  <c r="CZ40" i="35"/>
  <c r="BO10" i="35"/>
  <c r="AV29" i="35"/>
  <c r="Y16" i="35"/>
  <c r="F22" i="35"/>
  <c r="BH22" i="35"/>
  <c r="CB31" i="35"/>
  <c r="AS36" i="35"/>
  <c r="CD31" i="35"/>
  <c r="CA35" i="35"/>
  <c r="BO28" i="35"/>
  <c r="CJ21" i="35"/>
  <c r="CL52" i="35"/>
  <c r="S26" i="35"/>
  <c r="BE5" i="35"/>
  <c r="BQ18" i="35"/>
  <c r="K9" i="35"/>
  <c r="AA18" i="35"/>
  <c r="CA180" i="35"/>
  <c r="BY27" i="35"/>
  <c r="I31" i="35"/>
  <c r="AO14" i="35"/>
  <c r="CP25" i="35"/>
  <c r="AI4" i="35"/>
  <c r="AN28" i="35"/>
  <c r="M12" i="35"/>
  <c r="S32" i="35"/>
  <c r="AE11" i="35"/>
  <c r="R6" i="35"/>
  <c r="CG24" i="35"/>
  <c r="BX17" i="35"/>
  <c r="G22" i="35"/>
  <c r="K50" i="35"/>
  <c r="CU40" i="35"/>
  <c r="BX38" i="35"/>
  <c r="BX28" i="35"/>
  <c r="BT42" i="35"/>
  <c r="BD26" i="35"/>
  <c r="AT36" i="35"/>
  <c r="O34" i="35"/>
  <c r="K31" i="35"/>
  <c r="K29" i="35"/>
  <c r="BY44" i="35"/>
  <c r="AE30" i="35"/>
  <c r="CL179" i="35"/>
  <c r="W19" i="35"/>
  <c r="CJ39" i="35"/>
  <c r="CT9" i="35"/>
  <c r="K14" i="35"/>
  <c r="BI23" i="35"/>
  <c r="BC20" i="35"/>
  <c r="E41" i="35"/>
  <c r="AI36" i="35"/>
  <c r="BJ4" i="35"/>
  <c r="W48" i="35"/>
  <c r="CJ47" i="35"/>
  <c r="BL52" i="35"/>
  <c r="AY28" i="35"/>
  <c r="CX177" i="35"/>
  <c r="CI179" i="35"/>
  <c r="F49" i="35"/>
  <c r="CQ18" i="35"/>
  <c r="AM20" i="35"/>
  <c r="CR11" i="35"/>
  <c r="BX52" i="35"/>
  <c r="CP13" i="35"/>
  <c r="AG4" i="35"/>
  <c r="AI5" i="35"/>
  <c r="T9" i="35"/>
  <c r="BE42" i="35"/>
  <c r="BI30" i="35"/>
  <c r="CP40" i="35"/>
  <c r="CA34" i="35"/>
  <c r="CM29" i="35"/>
  <c r="AG17" i="35"/>
  <c r="H39" i="35"/>
  <c r="CR12" i="35"/>
  <c r="M21" i="35"/>
  <c r="AC16" i="35"/>
  <c r="CR20" i="35"/>
  <c r="BU39" i="35"/>
  <c r="BL15" i="35"/>
  <c r="D22" i="35"/>
  <c r="S40" i="35"/>
  <c r="BQ31" i="35"/>
  <c r="D5" i="35"/>
  <c r="CL22" i="35"/>
  <c r="AR41" i="35"/>
  <c r="I15" i="35"/>
  <c r="AG15" i="35"/>
  <c r="CM48" i="35"/>
  <c r="AL51" i="35"/>
  <c r="AO29" i="35"/>
  <c r="AS9" i="35"/>
  <c r="CT21" i="35"/>
  <c r="AF34" i="35"/>
  <c r="X41" i="35"/>
  <c r="CF39" i="35"/>
  <c r="BA46" i="35"/>
  <c r="J29" i="35"/>
  <c r="L21" i="35"/>
  <c r="L9" i="35"/>
  <c r="AA26" i="35"/>
  <c r="W39" i="35"/>
  <c r="CI18" i="35"/>
  <c r="BV8" i="35"/>
  <c r="CS35" i="35"/>
  <c r="AO11" i="35"/>
  <c r="Y37" i="35"/>
  <c r="CR28" i="35"/>
  <c r="AE4" i="35"/>
  <c r="BR42" i="35"/>
  <c r="AH10" i="35"/>
  <c r="CX27" i="35"/>
  <c r="CL18" i="35"/>
  <c r="BM15" i="35"/>
  <c r="AV33" i="35"/>
  <c r="CA11" i="35"/>
  <c r="CH38" i="35"/>
  <c r="BR28" i="35"/>
  <c r="CL23" i="35"/>
  <c r="AG34" i="35"/>
  <c r="AP31" i="35"/>
  <c r="BC37" i="35"/>
  <c r="AK35" i="35"/>
  <c r="AN42" i="35"/>
  <c r="AE12" i="35"/>
  <c r="BY25" i="35"/>
  <c r="AS33" i="35"/>
  <c r="AE52" i="35"/>
  <c r="BS16" i="35"/>
  <c r="AR39" i="35"/>
  <c r="CK17" i="35"/>
  <c r="F50" i="35"/>
  <c r="AX28" i="35"/>
  <c r="CD6" i="35"/>
  <c r="AI19" i="35"/>
  <c r="CK34" i="35"/>
  <c r="D40" i="35"/>
  <c r="G32" i="35"/>
  <c r="V18" i="35"/>
  <c r="Z20" i="35"/>
  <c r="BF25" i="35"/>
  <c r="CN47" i="35"/>
  <c r="BT50" i="35"/>
  <c r="CW173" i="35"/>
  <c r="E37" i="35"/>
  <c r="AH26" i="35"/>
  <c r="Y5" i="35"/>
  <c r="CN9" i="35"/>
  <c r="CD34" i="35"/>
  <c r="AF52" i="35"/>
  <c r="BC44" i="35"/>
  <c r="AR43" i="35"/>
  <c r="AR40" i="35"/>
  <c r="BA29" i="35"/>
  <c r="CB36" i="35"/>
  <c r="CK9" i="35"/>
  <c r="AM6" i="35"/>
  <c r="BT36" i="35"/>
  <c r="G39" i="35"/>
  <c r="AN22" i="35"/>
  <c r="AW21" i="35"/>
  <c r="AB38" i="35"/>
  <c r="CB174" i="35"/>
  <c r="J25" i="35"/>
  <c r="CH180" i="35"/>
  <c r="BG39" i="35"/>
  <c r="AO22" i="35"/>
  <c r="CZ45" i="35"/>
  <c r="H40" i="35"/>
  <c r="BG4" i="35"/>
  <c r="BZ40" i="35"/>
  <c r="BG33" i="35"/>
  <c r="X5" i="35"/>
  <c r="AR173" i="35"/>
  <c r="BW30" i="35"/>
  <c r="H180" i="35"/>
  <c r="BO45" i="35"/>
  <c r="AU34" i="35"/>
  <c r="AR33" i="35"/>
  <c r="Y34" i="35"/>
  <c r="BU52" i="35"/>
  <c r="AR46" i="35"/>
  <c r="AU10" i="35"/>
  <c r="AC7" i="35"/>
  <c r="J10" i="35"/>
  <c r="O49" i="35"/>
  <c r="BY11" i="35"/>
  <c r="AA8" i="35"/>
  <c r="BI17" i="35"/>
  <c r="AG50" i="35"/>
  <c r="BV180" i="35"/>
  <c r="AC22" i="35"/>
  <c r="J18" i="35"/>
  <c r="AY44" i="35"/>
  <c r="CC14" i="35"/>
  <c r="BS18" i="35"/>
  <c r="AA25" i="35"/>
  <c r="BH31" i="35"/>
  <c r="AV47" i="35"/>
  <c r="CT180" i="35"/>
  <c r="BI14" i="35"/>
  <c r="CV46" i="35"/>
  <c r="AW30" i="35"/>
  <c r="D32" i="35"/>
  <c r="CJ35" i="35"/>
  <c r="BR10" i="35"/>
  <c r="CQ38" i="35"/>
  <c r="BW174" i="35"/>
  <c r="CM51" i="35"/>
  <c r="AH180" i="35"/>
  <c r="BY40" i="35"/>
  <c r="CI32" i="35"/>
  <c r="CG5" i="35"/>
  <c r="CW4" i="35"/>
  <c r="CP50" i="35"/>
  <c r="I173" i="35"/>
  <c r="CH29" i="35"/>
  <c r="CW13" i="35"/>
  <c r="AK51" i="35"/>
  <c r="H45" i="35"/>
  <c r="CT48" i="35"/>
  <c r="BI41" i="35"/>
  <c r="Q41" i="35"/>
  <c r="CF48" i="35"/>
  <c r="BU46" i="35"/>
  <c r="CZ178" i="35"/>
  <c r="CU48" i="35"/>
  <c r="AX48" i="35"/>
  <c r="CK20" i="35"/>
  <c r="CM9" i="35"/>
  <c r="CB51" i="35"/>
  <c r="CE16" i="35"/>
  <c r="CV38" i="35"/>
  <c r="CB48" i="35"/>
  <c r="BP6" i="35"/>
  <c r="BL44" i="35"/>
  <c r="I48" i="35"/>
  <c r="K26" i="35"/>
  <c r="CG51" i="35"/>
  <c r="BH30" i="35"/>
  <c r="W50" i="35"/>
  <c r="BB12" i="35"/>
  <c r="L38" i="35"/>
  <c r="CN36" i="35"/>
  <c r="BB177" i="35"/>
  <c r="CC176" i="35"/>
  <c r="AR23" i="35"/>
  <c r="AM47" i="35"/>
  <c r="BX22" i="35"/>
  <c r="I49" i="35"/>
  <c r="AW15" i="35"/>
  <c r="CP8" i="35"/>
  <c r="P28" i="35"/>
  <c r="AA24" i="35"/>
  <c r="AF4" i="35"/>
  <c r="W49" i="35"/>
  <c r="CY43" i="35"/>
  <c r="CI181" i="35"/>
  <c r="D12" i="35"/>
  <c r="P52" i="35"/>
  <c r="BJ52" i="35"/>
  <c r="P6" i="35"/>
  <c r="AY16" i="35"/>
  <c r="U44" i="35"/>
  <c r="X38" i="35"/>
  <c r="CK30" i="35"/>
  <c r="BM173" i="35"/>
  <c r="AL49" i="35"/>
  <c r="CM5" i="35"/>
  <c r="BZ52" i="35"/>
  <c r="AP5" i="35"/>
  <c r="AL178" i="35"/>
  <c r="BR6" i="35"/>
  <c r="V173" i="35"/>
  <c r="CV42" i="35"/>
  <c r="AQ19" i="35"/>
  <c r="CW26" i="35"/>
  <c r="F13" i="35"/>
  <c r="BN18" i="35"/>
  <c r="AE179" i="35"/>
  <c r="CG32" i="35"/>
  <c r="Q37" i="35"/>
  <c r="AU31" i="35"/>
  <c r="AO5" i="35"/>
  <c r="CU52" i="35"/>
  <c r="CL178" i="35"/>
  <c r="BG180" i="35"/>
  <c r="E10" i="35"/>
  <c r="BW12" i="35"/>
  <c r="L174" i="35"/>
  <c r="L173" i="35"/>
  <c r="BT17" i="35"/>
  <c r="CW25" i="35"/>
  <c r="U28" i="35"/>
  <c r="AT20" i="35"/>
  <c r="P24" i="35"/>
  <c r="BH7" i="35"/>
  <c r="AW48" i="35"/>
  <c r="CZ21" i="35"/>
  <c r="E44" i="35"/>
  <c r="AG40" i="35"/>
  <c r="CO31" i="35"/>
  <c r="AW19" i="35"/>
  <c r="CQ34" i="35"/>
  <c r="AO43" i="35"/>
  <c r="AT35" i="35"/>
  <c r="AE44" i="35"/>
  <c r="BN16" i="35"/>
  <c r="CI36" i="35"/>
  <c r="J8" i="35"/>
  <c r="BF48" i="35"/>
  <c r="CA48" i="35"/>
  <c r="CR179" i="35"/>
  <c r="AU49" i="35"/>
  <c r="BC39" i="35"/>
  <c r="BV34" i="35"/>
  <c r="R33" i="35"/>
  <c r="BV10" i="35"/>
  <c r="CH10" i="35"/>
  <c r="CV47" i="35"/>
  <c r="X18" i="35"/>
  <c r="BR44" i="35"/>
  <c r="CD18" i="35"/>
  <c r="AF39" i="35"/>
  <c r="CY4" i="35"/>
  <c r="CY173" i="35"/>
  <c r="C16" i="35"/>
  <c r="S35" i="35"/>
  <c r="CX32" i="35"/>
  <c r="CU174" i="35"/>
  <c r="CC7" i="35"/>
  <c r="X42" i="35"/>
  <c r="CE10" i="35"/>
  <c r="BV28" i="35"/>
  <c r="AS10" i="35"/>
  <c r="V34" i="35"/>
  <c r="AU29" i="35"/>
  <c r="BK46" i="35"/>
  <c r="CO44" i="35"/>
  <c r="BZ20" i="35"/>
  <c r="R42" i="35"/>
  <c r="CZ18" i="35"/>
  <c r="CR51" i="35"/>
  <c r="CW21" i="35"/>
  <c r="BF5" i="35"/>
  <c r="BS7" i="35"/>
  <c r="CK49" i="35"/>
  <c r="CF8" i="35"/>
  <c r="AU17" i="35"/>
  <c r="BI27" i="35"/>
  <c r="CZ35" i="35"/>
  <c r="AB12" i="35"/>
  <c r="BE21" i="35"/>
  <c r="AD173" i="35"/>
  <c r="V27" i="35"/>
  <c r="AL38" i="35"/>
  <c r="CC20" i="35"/>
  <c r="R24" i="35"/>
  <c r="AF22" i="35"/>
  <c r="CW23" i="35"/>
  <c r="Y181" i="35"/>
  <c r="AK21" i="35"/>
  <c r="AR12" i="35"/>
  <c r="L23" i="35"/>
  <c r="BA26" i="35"/>
  <c r="J40" i="35"/>
  <c r="T7" i="35"/>
  <c r="CA36" i="35"/>
  <c r="CK46" i="35"/>
  <c r="CY19" i="35"/>
  <c r="BM52" i="35"/>
  <c r="BK17" i="35"/>
  <c r="AR30" i="35"/>
  <c r="CG12" i="35"/>
  <c r="W44" i="35"/>
  <c r="W6" i="35"/>
  <c r="P38" i="35"/>
  <c r="BJ31" i="35"/>
  <c r="CV21" i="35"/>
  <c r="F25" i="35"/>
  <c r="BS33" i="35"/>
  <c r="M41" i="35"/>
  <c r="R18" i="35"/>
  <c r="BL29" i="35"/>
  <c r="AJ5" i="35"/>
  <c r="CT13" i="35"/>
  <c r="AU39" i="35"/>
  <c r="CD48" i="35"/>
  <c r="CA19" i="35"/>
  <c r="Y12" i="35"/>
  <c r="D19" i="35"/>
  <c r="AO27" i="35"/>
  <c r="AT47" i="35"/>
  <c r="CY6" i="35"/>
  <c r="R12" i="35"/>
  <c r="CH22" i="35"/>
  <c r="P33" i="35"/>
  <c r="AX8" i="35"/>
  <c r="AU33" i="35"/>
  <c r="CU9" i="35"/>
  <c r="BG24" i="35"/>
  <c r="CI19" i="35"/>
  <c r="AI22" i="35"/>
  <c r="H35" i="35"/>
  <c r="CE40" i="35"/>
  <c r="S37" i="35"/>
  <c r="L22" i="35"/>
  <c r="T16" i="35"/>
  <c r="Y41" i="35"/>
  <c r="N41" i="35"/>
  <c r="G7" i="35"/>
  <c r="S30" i="35"/>
  <c r="CV32" i="35"/>
  <c r="BE11" i="35"/>
  <c r="BA36" i="35"/>
  <c r="BY48" i="35"/>
  <c r="K34" i="35"/>
  <c r="BE31" i="35"/>
  <c r="AL32" i="35"/>
  <c r="V45" i="35"/>
  <c r="CJ24" i="35"/>
  <c r="N12" i="35"/>
  <c r="AK36" i="35"/>
  <c r="AQ51" i="35"/>
  <c r="AD10" i="35"/>
  <c r="AY7" i="35"/>
  <c r="AY48" i="35"/>
  <c r="BR175" i="35"/>
  <c r="BP27" i="35"/>
  <c r="AI21" i="35"/>
  <c r="BD13" i="35"/>
  <c r="AO35" i="35"/>
  <c r="AH25" i="35"/>
  <c r="CX49" i="35"/>
  <c r="AY25" i="35"/>
  <c r="BT26" i="35"/>
  <c r="AS17" i="35"/>
  <c r="BP24" i="35"/>
  <c r="AK13" i="35"/>
  <c r="AF174" i="35"/>
  <c r="CX36" i="35"/>
  <c r="AS179" i="35"/>
  <c r="AZ52" i="35"/>
  <c r="CX42" i="35"/>
  <c r="L37" i="35"/>
  <c r="CH39" i="35"/>
  <c r="CU38" i="35"/>
  <c r="R175" i="35"/>
  <c r="CF36" i="35"/>
  <c r="BL49" i="35"/>
  <c r="V36" i="35"/>
  <c r="CC45" i="35"/>
  <c r="AU4" i="35"/>
  <c r="AK15" i="35"/>
  <c r="G176" i="35"/>
  <c r="CZ51" i="35"/>
  <c r="BD45" i="35"/>
  <c r="CV12" i="35"/>
  <c r="AI14" i="35"/>
  <c r="AE13" i="35"/>
  <c r="CQ9" i="35"/>
  <c r="CE36" i="35"/>
  <c r="BF36" i="35"/>
  <c r="CP17" i="35"/>
  <c r="BN174" i="35"/>
  <c r="AZ48" i="35"/>
  <c r="AM32" i="35"/>
  <c r="BB19" i="35"/>
  <c r="CC173" i="35"/>
  <c r="CK26" i="35"/>
  <c r="T22" i="35"/>
  <c r="Y7" i="35"/>
  <c r="CN20" i="35"/>
  <c r="CJ26" i="35"/>
  <c r="AX19" i="35"/>
  <c r="CA40" i="35"/>
  <c r="J13" i="35"/>
  <c r="CK50" i="35"/>
  <c r="BG19" i="35"/>
  <c r="BF29" i="35"/>
  <c r="CZ19" i="35"/>
  <c r="AD20" i="35"/>
  <c r="AO28" i="35"/>
  <c r="AW45" i="35"/>
  <c r="BV23" i="35"/>
  <c r="V6" i="35"/>
  <c r="CY37" i="35"/>
  <c r="BM6" i="35"/>
  <c r="AH15" i="35"/>
  <c r="K46" i="35"/>
  <c r="CA6" i="35"/>
  <c r="Q30" i="35"/>
  <c r="CZ29" i="35"/>
  <c r="BD50" i="35"/>
  <c r="E12" i="35"/>
  <c r="BP18" i="35"/>
  <c r="BP13" i="35"/>
  <c r="BQ177" i="35"/>
  <c r="CR38" i="35"/>
  <c r="BJ15" i="35"/>
  <c r="AX15" i="35"/>
  <c r="BB173" i="35"/>
  <c r="CW51" i="35"/>
  <c r="J36" i="35"/>
  <c r="CP5" i="35"/>
  <c r="AL26" i="35"/>
  <c r="D26" i="35"/>
  <c r="CI50" i="35"/>
  <c r="AS26" i="35"/>
  <c r="CF29" i="35"/>
  <c r="CH13" i="35"/>
  <c r="CE27" i="35"/>
  <c r="U46" i="35"/>
  <c r="CS14" i="35"/>
  <c r="J4" i="35"/>
  <c r="BC7" i="35"/>
  <c r="BL20" i="35"/>
  <c r="BM16" i="35"/>
  <c r="BR36" i="35"/>
  <c r="AG13" i="35"/>
  <c r="AJ36" i="35"/>
  <c r="H18" i="35"/>
  <c r="AH51" i="35"/>
  <c r="X20" i="35"/>
  <c r="E46" i="35"/>
  <c r="BY14" i="35"/>
  <c r="AZ27" i="35"/>
  <c r="BJ51" i="35"/>
  <c r="Q18" i="35"/>
  <c r="C43" i="35"/>
  <c r="CW10" i="35"/>
  <c r="L7" i="35"/>
  <c r="CC10" i="35"/>
  <c r="BU17" i="35"/>
  <c r="CR24" i="35"/>
  <c r="G9" i="35"/>
  <c r="BY39" i="35"/>
  <c r="CR43" i="35"/>
  <c r="BA4" i="35"/>
  <c r="AD22" i="35"/>
  <c r="AC36" i="35"/>
  <c r="U175" i="35"/>
  <c r="Z25" i="35"/>
  <c r="N18" i="35"/>
  <c r="AQ38" i="35"/>
  <c r="AL23" i="35"/>
  <c r="O15" i="35"/>
  <c r="CS19" i="35"/>
  <c r="BH46" i="35"/>
  <c r="BV42" i="35"/>
  <c r="AW39" i="35"/>
  <c r="J7" i="35"/>
  <c r="AB11" i="35"/>
  <c r="BK23" i="35"/>
  <c r="BE18" i="35"/>
  <c r="C40" i="35"/>
  <c r="CY40" i="35"/>
  <c r="U41" i="35"/>
  <c r="CA26" i="35"/>
  <c r="AG44" i="35"/>
  <c r="AZ22" i="35"/>
  <c r="AQ31" i="35"/>
  <c r="AG9" i="35"/>
  <c r="BW47" i="35"/>
  <c r="CI33" i="35"/>
  <c r="AY24" i="35"/>
  <c r="CM40" i="35"/>
  <c r="G20" i="35"/>
  <c r="P34" i="35"/>
  <c r="AZ38" i="35"/>
  <c r="CZ30" i="35"/>
  <c r="BT180" i="35"/>
  <c r="CZ16" i="35"/>
  <c r="BR14" i="35"/>
  <c r="CF52" i="35"/>
  <c r="CM46" i="35"/>
  <c r="O17" i="35"/>
  <c r="BF12" i="35"/>
  <c r="BO29" i="35"/>
  <c r="AV42" i="35"/>
  <c r="CC6" i="35"/>
  <c r="AM173" i="35"/>
  <c r="U13" i="35"/>
  <c r="BR19" i="35"/>
  <c r="U6" i="35"/>
  <c r="CZ44" i="35"/>
  <c r="K49" i="35"/>
  <c r="AS23" i="35"/>
  <c r="M40" i="35"/>
  <c r="I8" i="35"/>
  <c r="BK21" i="35"/>
  <c r="AF5" i="35"/>
  <c r="AR37" i="35"/>
  <c r="CB9" i="35"/>
  <c r="BV174" i="35"/>
  <c r="CY18" i="35"/>
  <c r="CZ173" i="35"/>
  <c r="AV49" i="35"/>
  <c r="CS37" i="35"/>
  <c r="AF6" i="35"/>
  <c r="CV24" i="35"/>
  <c r="CM31" i="35"/>
  <c r="AN27" i="35"/>
  <c r="CV14" i="35"/>
  <c r="V42" i="35"/>
  <c r="BZ10" i="35"/>
  <c r="AJ35" i="35"/>
  <c r="CU21" i="35"/>
  <c r="BM13" i="35"/>
  <c r="AP18" i="35"/>
  <c r="BB33" i="35"/>
  <c r="BR18" i="35"/>
  <c r="CN44" i="35"/>
  <c r="CB176" i="35"/>
  <c r="U179" i="35"/>
  <c r="CB43" i="35"/>
  <c r="S28" i="35"/>
  <c r="BJ41" i="35"/>
  <c r="BE19" i="35"/>
  <c r="CK44" i="35"/>
  <c r="U22" i="35"/>
  <c r="CA24" i="35"/>
  <c r="CG48" i="35"/>
  <c r="CC22" i="35"/>
  <c r="N36" i="35"/>
  <c r="K178" i="35"/>
  <c r="X29" i="35"/>
  <c r="CW42" i="35"/>
  <c r="CW39" i="35"/>
  <c r="BW29" i="35"/>
  <c r="AF20" i="35"/>
  <c r="AZ34" i="35"/>
  <c r="T173" i="35"/>
  <c r="AZ5" i="35"/>
  <c r="CX181" i="35"/>
  <c r="CS11" i="35"/>
  <c r="BH21" i="35"/>
  <c r="BZ173" i="35"/>
  <c r="BL47" i="35"/>
  <c r="BH5" i="35"/>
  <c r="BM31" i="35"/>
  <c r="P10" i="35"/>
  <c r="BV181" i="35"/>
  <c r="Z11" i="35"/>
  <c r="AK27" i="35"/>
  <c r="CB47" i="35"/>
  <c r="BW40" i="35"/>
  <c r="BP39" i="35"/>
  <c r="AX178" i="35"/>
  <c r="W8" i="35"/>
  <c r="BI13" i="35"/>
  <c r="BF49" i="35"/>
  <c r="AE10" i="35"/>
  <c r="BS50" i="35"/>
  <c r="BQ4" i="35"/>
  <c r="N32" i="35"/>
  <c r="Q49" i="35"/>
  <c r="BP46" i="35"/>
  <c r="BQ10" i="35"/>
  <c r="BB11" i="35"/>
  <c r="AE15" i="35"/>
  <c r="CX40" i="35"/>
  <c r="BV24" i="35"/>
  <c r="BQ46" i="35"/>
  <c r="AB18" i="35"/>
  <c r="BJ24" i="35"/>
  <c r="X46" i="35"/>
  <c r="AN32" i="35"/>
  <c r="AQ6" i="35"/>
  <c r="BO26" i="35"/>
  <c r="AR4" i="35"/>
  <c r="BK47" i="35"/>
  <c r="AU12" i="35"/>
  <c r="AL37" i="35"/>
  <c r="BM9" i="35"/>
  <c r="M36" i="35"/>
  <c r="CT40" i="35"/>
  <c r="Y178" i="35"/>
  <c r="P8" i="35"/>
  <c r="Y47" i="35"/>
  <c r="AM33" i="35"/>
  <c r="R17" i="35"/>
  <c r="R179" i="35"/>
  <c r="BE41" i="35"/>
  <c r="AB14" i="35"/>
  <c r="AY31" i="35"/>
  <c r="BJ38" i="35"/>
  <c r="U34" i="35"/>
  <c r="AU15" i="35"/>
  <c r="BJ14" i="35"/>
  <c r="D36" i="35"/>
  <c r="CT10" i="35"/>
  <c r="AE175" i="35"/>
  <c r="CI15" i="35"/>
  <c r="V38" i="35"/>
  <c r="BP38" i="35"/>
  <c r="W30" i="35"/>
  <c r="AG47" i="35"/>
  <c r="D16" i="35"/>
  <c r="BC29" i="35"/>
  <c r="AY176" i="35"/>
  <c r="AV45" i="35"/>
  <c r="AG22" i="35"/>
  <c r="BF37" i="35"/>
  <c r="BX51" i="35"/>
  <c r="CW47" i="35"/>
  <c r="CU28" i="35"/>
  <c r="AX50" i="35"/>
  <c r="CH18" i="35"/>
  <c r="BK22" i="35"/>
  <c r="BV175" i="35"/>
  <c r="BC22" i="35"/>
  <c r="O23" i="35"/>
  <c r="CB21" i="35"/>
  <c r="AQ39" i="35"/>
  <c r="AN51" i="35"/>
  <c r="R43" i="35"/>
  <c r="AI18" i="35"/>
  <c r="CS42" i="35"/>
  <c r="BV48" i="35"/>
  <c r="X26" i="35"/>
  <c r="C28" i="35"/>
  <c r="J43" i="35"/>
  <c r="AL12" i="35"/>
  <c r="CM19" i="35"/>
  <c r="O45" i="35"/>
  <c r="AI49" i="35"/>
  <c r="Z30" i="35"/>
  <c r="O13" i="35"/>
  <c r="BB20" i="35"/>
  <c r="I45" i="35"/>
  <c r="BY28" i="35"/>
  <c r="AQ26" i="35"/>
  <c r="H23" i="35"/>
  <c r="AH5" i="35"/>
  <c r="F15" i="35"/>
  <c r="AM9" i="35"/>
  <c r="AY39" i="35"/>
  <c r="E16" i="35"/>
  <c r="CB17" i="35"/>
  <c r="AY43" i="35"/>
  <c r="CV8" i="35"/>
  <c r="AJ44" i="35"/>
  <c r="S43" i="35"/>
  <c r="BE7" i="35"/>
  <c r="AO174" i="35"/>
  <c r="CN17" i="35"/>
  <c r="AX36" i="35"/>
  <c r="P4" i="35"/>
  <c r="CV28" i="35"/>
  <c r="AJ7" i="35"/>
  <c r="M31" i="35"/>
  <c r="AI45" i="35"/>
  <c r="BB28" i="35"/>
  <c r="BK45" i="35"/>
  <c r="P7" i="35"/>
  <c r="AF15" i="35"/>
  <c r="BK36" i="35"/>
  <c r="AT11" i="35"/>
  <c r="BU36" i="35"/>
  <c r="BZ38" i="35"/>
  <c r="CB25" i="35"/>
  <c r="CX174" i="35"/>
  <c r="AF45" i="35"/>
  <c r="BB181" i="35"/>
  <c r="CK52" i="35"/>
  <c r="AM40" i="35"/>
  <c r="V177" i="35"/>
  <c r="BA35" i="35"/>
  <c r="BH51" i="35"/>
  <c r="BD19" i="35"/>
  <c r="AM178" i="35"/>
  <c r="K8" i="35"/>
  <c r="K41" i="35"/>
  <c r="AM28" i="35"/>
  <c r="T26" i="35"/>
  <c r="S20" i="35"/>
  <c r="S8" i="35"/>
  <c r="AH20" i="35"/>
  <c r="CE35" i="35"/>
  <c r="CE4" i="35"/>
  <c r="CV49" i="35"/>
  <c r="BT24" i="35"/>
  <c r="F179" i="35"/>
  <c r="AA9" i="35"/>
  <c r="BI43" i="35"/>
  <c r="Z6" i="35"/>
  <c r="CX39" i="35"/>
  <c r="BN24" i="35"/>
  <c r="C174" i="35"/>
  <c r="CD11" i="35"/>
  <c r="BJ47" i="35"/>
  <c r="BM51" i="35"/>
  <c r="BJ45" i="35"/>
  <c r="CJ22" i="35"/>
  <c r="H26" i="35"/>
  <c r="AV11" i="35"/>
  <c r="CA5" i="35"/>
  <c r="G26" i="35"/>
  <c r="AV15" i="35"/>
  <c r="BR45" i="35"/>
  <c r="AB47" i="35"/>
  <c r="CX33" i="35"/>
  <c r="AF46" i="35"/>
  <c r="BA49" i="35"/>
  <c r="K36" i="35"/>
  <c r="BC5" i="35"/>
  <c r="W38" i="35"/>
  <c r="CO25" i="35"/>
  <c r="C27" i="35"/>
  <c r="CO49" i="35"/>
  <c r="G43" i="35"/>
  <c r="AV41" i="35"/>
  <c r="AE46" i="35"/>
  <c r="AU50" i="35"/>
  <c r="R47" i="35"/>
  <c r="CF173" i="35"/>
  <c r="CG19" i="35"/>
  <c r="AR17" i="35"/>
  <c r="AC9" i="35"/>
  <c r="V32" i="35"/>
  <c r="BL43" i="35"/>
  <c r="AX51" i="35"/>
  <c r="CL21" i="35"/>
  <c r="CS31" i="35"/>
  <c r="J173" i="35"/>
  <c r="CS32" i="35"/>
  <c r="AR14" i="35"/>
  <c r="BR49" i="35"/>
  <c r="E35" i="35"/>
  <c r="F33" i="35"/>
  <c r="CM49" i="35"/>
  <c r="CW45" i="35"/>
  <c r="BS34" i="35"/>
  <c r="BT43" i="35"/>
  <c r="CW38" i="35"/>
  <c r="CI24" i="35"/>
  <c r="AQ24" i="35"/>
  <c r="BL37" i="35"/>
  <c r="BU41" i="35"/>
  <c r="CH5" i="35"/>
  <c r="CG11" i="35"/>
  <c r="CL43" i="35"/>
  <c r="V24" i="35"/>
  <c r="F48" i="35"/>
  <c r="AL176" i="35"/>
  <c r="CP10" i="35"/>
  <c r="BK37" i="35"/>
  <c r="AV51" i="35"/>
  <c r="AY19" i="35"/>
  <c r="AS28" i="35"/>
  <c r="AB35" i="35"/>
  <c r="BS47" i="35"/>
  <c r="CX4" i="35"/>
  <c r="AO46" i="35"/>
  <c r="BW51" i="35"/>
  <c r="F40" i="35"/>
  <c r="CX20" i="35"/>
  <c r="CR19" i="35"/>
  <c r="CS25" i="35"/>
  <c r="AL175" i="35"/>
  <c r="BT18" i="35"/>
  <c r="BD36" i="35"/>
  <c r="CV15" i="35"/>
  <c r="BY35" i="35"/>
  <c r="CF5" i="35"/>
  <c r="Q21" i="35"/>
  <c r="BO41" i="35"/>
  <c r="X48" i="35"/>
  <c r="BQ43" i="35"/>
  <c r="BK48" i="35"/>
  <c r="AX32" i="35"/>
  <c r="K44" i="35"/>
  <c r="BW18" i="35"/>
  <c r="AG12" i="35"/>
  <c r="BE33" i="35"/>
  <c r="AC29" i="35"/>
  <c r="BB6" i="35"/>
  <c r="CE5" i="35"/>
  <c r="BR17" i="35"/>
  <c r="I34" i="35"/>
  <c r="CJ37" i="35"/>
  <c r="CV7" i="35"/>
  <c r="CI25" i="35"/>
  <c r="CJ12" i="35"/>
  <c r="CT31" i="35"/>
  <c r="BN48" i="35"/>
  <c r="CI9" i="35"/>
  <c r="AP44" i="35"/>
  <c r="CB38" i="35"/>
  <c r="AG51" i="35"/>
  <c r="AL20" i="35"/>
  <c r="CX10" i="35"/>
  <c r="CK36" i="35"/>
  <c r="CY38" i="35"/>
  <c r="R173" i="35"/>
  <c r="CF15" i="35"/>
  <c r="BQ178" i="35"/>
  <c r="AD26" i="35"/>
  <c r="AD42" i="35"/>
  <c r="CI51" i="35"/>
  <c r="AE21" i="35"/>
  <c r="T41" i="35"/>
  <c r="CB35" i="35"/>
  <c r="BF6" i="35"/>
  <c r="BE17" i="35"/>
  <c r="CR37" i="35"/>
  <c r="BW42" i="35"/>
  <c r="AU42" i="35"/>
  <c r="W17" i="35"/>
  <c r="M179" i="35"/>
  <c r="BB18" i="35"/>
  <c r="CS23" i="35"/>
  <c r="CF30" i="35"/>
  <c r="AK31" i="35"/>
  <c r="AU21" i="35"/>
  <c r="AI31" i="35"/>
  <c r="AH45" i="35"/>
  <c r="CN15" i="35"/>
  <c r="AO8" i="35"/>
  <c r="CY22" i="35"/>
  <c r="BD20" i="35"/>
  <c r="BG28" i="35"/>
  <c r="CD40" i="35"/>
  <c r="BQ8" i="35"/>
  <c r="J21" i="35"/>
  <c r="H4" i="35"/>
  <c r="BS49" i="35"/>
  <c r="BI9" i="35"/>
  <c r="BL11" i="35"/>
  <c r="BA22" i="35"/>
  <c r="AB15" i="35"/>
  <c r="BO34" i="35"/>
  <c r="AQ30" i="35"/>
  <c r="CQ32" i="35"/>
  <c r="CX7" i="35"/>
  <c r="BR43" i="35"/>
  <c r="Y38" i="35"/>
  <c r="AI38" i="35"/>
  <c r="CF51" i="35"/>
  <c r="X11" i="35"/>
  <c r="I28" i="35"/>
  <c r="M174" i="35"/>
  <c r="BK6" i="35"/>
  <c r="BF7" i="35"/>
  <c r="V40" i="35"/>
  <c r="S47" i="35"/>
  <c r="Y4" i="35"/>
  <c r="AF41" i="35"/>
  <c r="AY15" i="35"/>
  <c r="AU37" i="35"/>
  <c r="AT34" i="35"/>
  <c r="AU35" i="35"/>
  <c r="F39" i="35"/>
  <c r="V41" i="35"/>
  <c r="AZ41" i="35"/>
  <c r="BM4" i="35"/>
  <c r="CW49" i="35"/>
  <c r="BV25" i="35"/>
  <c r="R10" i="35"/>
  <c r="BD22" i="35"/>
  <c r="CO29" i="35"/>
  <c r="BV51" i="35"/>
  <c r="AC21" i="35"/>
  <c r="AV8" i="35"/>
  <c r="BB10" i="35"/>
  <c r="BI19" i="35"/>
  <c r="BY179" i="35"/>
  <c r="CE45" i="35"/>
  <c r="Y17" i="35"/>
  <c r="CD4" i="35"/>
  <c r="O46" i="35"/>
  <c r="AD40" i="35"/>
  <c r="BS27" i="35"/>
  <c r="E39" i="35"/>
  <c r="M35" i="35"/>
  <c r="CT44" i="35"/>
  <c r="CC34" i="35"/>
  <c r="AI25" i="35"/>
  <c r="Q35" i="35"/>
  <c r="V29" i="35"/>
  <c r="AI29" i="35"/>
  <c r="N19" i="35"/>
  <c r="AA31" i="35"/>
  <c r="X43" i="35"/>
  <c r="CT45" i="35"/>
  <c r="AC24" i="35"/>
  <c r="BK18" i="35"/>
  <c r="BL51" i="35"/>
  <c r="W33" i="35"/>
  <c r="AT5" i="35"/>
  <c r="BB39" i="35"/>
  <c r="CK43" i="35"/>
  <c r="BO14" i="35"/>
  <c r="L24" i="35"/>
  <c r="CC181" i="35"/>
  <c r="T44" i="35"/>
  <c r="AB10" i="35"/>
  <c r="G5" i="35"/>
  <c r="BS30" i="35"/>
  <c r="AF19" i="35"/>
  <c r="BM5" i="35"/>
  <c r="AF35" i="35"/>
  <c r="BK33" i="35"/>
  <c r="Q6" i="35"/>
  <c r="CF27" i="35"/>
  <c r="CU8" i="35"/>
  <c r="BK31" i="35"/>
  <c r="CB42" i="35"/>
  <c r="BQ30" i="35"/>
  <c r="F24" i="35"/>
  <c r="BE20" i="35"/>
  <c r="BB36" i="35"/>
  <c r="CU44" i="35"/>
  <c r="CX13" i="35"/>
  <c r="CH31" i="35"/>
  <c r="AI34" i="35"/>
  <c r="BB25" i="35"/>
  <c r="AJ32" i="35"/>
  <c r="BV19" i="35"/>
  <c r="AW34" i="35"/>
  <c r="P41" i="35"/>
  <c r="BI48" i="35"/>
  <c r="CE33" i="35"/>
  <c r="J11" i="35"/>
  <c r="BX26" i="35"/>
  <c r="CF17" i="35"/>
  <c r="AZ24" i="35"/>
  <c r="AM174" i="35"/>
  <c r="AX4" i="35"/>
  <c r="AP13" i="35"/>
  <c r="AI17" i="35"/>
  <c r="CY7" i="35"/>
  <c r="C5" i="35"/>
  <c r="CW175" i="35"/>
  <c r="AL41" i="35"/>
  <c r="L40" i="35"/>
  <c r="J9" i="35"/>
  <c r="W11" i="35"/>
  <c r="L33" i="35"/>
  <c r="CQ19" i="35"/>
  <c r="AK22" i="35"/>
  <c r="CH25" i="35"/>
  <c r="AS34" i="35"/>
  <c r="BG38" i="35"/>
  <c r="AJ26" i="35"/>
  <c r="BE23" i="35"/>
  <c r="BH10" i="35"/>
  <c r="CK4" i="35"/>
  <c r="AS37" i="35"/>
  <c r="Y31" i="35"/>
  <c r="CL32" i="35"/>
  <c r="CK28" i="35"/>
  <c r="BC28" i="35"/>
  <c r="BJ19" i="35"/>
  <c r="AF8" i="35"/>
  <c r="BA20" i="35"/>
  <c r="M38" i="35"/>
  <c r="AO30" i="35"/>
  <c r="D35" i="35"/>
  <c r="I21" i="35"/>
  <c r="D23" i="35"/>
  <c r="T31" i="35"/>
  <c r="Q23" i="35"/>
  <c r="BQ17" i="35"/>
  <c r="P21" i="35"/>
  <c r="R34" i="35"/>
  <c r="W14" i="35"/>
  <c r="R39" i="35"/>
  <c r="AY17" i="35"/>
  <c r="CS24" i="35"/>
  <c r="BI25" i="35"/>
  <c r="AI33" i="35"/>
  <c r="BQ40" i="35"/>
  <c r="Q179" i="35"/>
  <c r="BR50" i="35"/>
  <c r="R38" i="35"/>
  <c r="AT25" i="35"/>
  <c r="CP9" i="35"/>
  <c r="CN7" i="35"/>
  <c r="CB33" i="35"/>
  <c r="AA16" i="35"/>
  <c r="AR20" i="35"/>
  <c r="CA31" i="35"/>
  <c r="H43" i="35"/>
  <c r="Y179" i="35"/>
  <c r="CQ175" i="35"/>
  <c r="CR41" i="35"/>
  <c r="AP42" i="35"/>
  <c r="AU40" i="35"/>
  <c r="U36" i="35"/>
  <c r="T4" i="35"/>
  <c r="AE45" i="35"/>
  <c r="CB46" i="35"/>
  <c r="BT11" i="35"/>
  <c r="D176" i="35"/>
  <c r="BN15" i="35"/>
  <c r="AO12" i="35"/>
  <c r="AY32" i="35"/>
  <c r="K175" i="35"/>
  <c r="CB4" i="35"/>
  <c r="BC13" i="35"/>
  <c r="CT37" i="35"/>
  <c r="BY173" i="35"/>
  <c r="AH35" i="35"/>
  <c r="CU20" i="35"/>
  <c r="AJ18" i="35"/>
  <c r="Z21" i="35"/>
  <c r="AB25" i="35"/>
  <c r="AS25" i="35"/>
  <c r="AO20" i="35"/>
  <c r="BU6" i="35"/>
  <c r="CY39" i="35"/>
  <c r="L50" i="35"/>
  <c r="BB174" i="35"/>
  <c r="S10" i="35"/>
  <c r="CO20" i="35"/>
  <c r="CU47" i="35"/>
  <c r="K17" i="35"/>
  <c r="BK19" i="35"/>
  <c r="CG34" i="35"/>
  <c r="CB27" i="35"/>
  <c r="AN39" i="35"/>
  <c r="BY41" i="35"/>
  <c r="I43" i="35"/>
  <c r="AJ6" i="35"/>
  <c r="X13" i="35"/>
  <c r="H42" i="35"/>
  <c r="BA41" i="35"/>
  <c r="AX6" i="35"/>
  <c r="BS10" i="35"/>
  <c r="AZ13" i="35"/>
  <c r="BW31" i="35"/>
  <c r="S31" i="35"/>
  <c r="BS44" i="35"/>
  <c r="AN8" i="35"/>
  <c r="CT6" i="35"/>
  <c r="AI7" i="35"/>
  <c r="CC44" i="35"/>
  <c r="AT24" i="35"/>
  <c r="Z36" i="35"/>
  <c r="BN21" i="35"/>
  <c r="AI6" i="35"/>
  <c r="BA14" i="35"/>
  <c r="CN46" i="35"/>
  <c r="G23" i="35"/>
  <c r="AL28" i="35"/>
  <c r="CW34" i="35"/>
  <c r="AJ15" i="35"/>
  <c r="J16" i="35"/>
  <c r="BR9" i="35"/>
  <c r="BF9" i="35"/>
  <c r="AQ9" i="35"/>
  <c r="BV43" i="35"/>
  <c r="AM42" i="35"/>
  <c r="BV39" i="35"/>
  <c r="AF48" i="35"/>
  <c r="D14" i="35"/>
  <c r="BC40" i="35"/>
  <c r="C38" i="35"/>
  <c r="BK52" i="35"/>
  <c r="T38" i="35"/>
  <c r="V23" i="35"/>
  <c r="CI41" i="35"/>
  <c r="U15" i="35"/>
  <c r="AJ21" i="35"/>
  <c r="CB7" i="35"/>
  <c r="CW30" i="35"/>
  <c r="CI47" i="35"/>
  <c r="CC23" i="35"/>
  <c r="BV41" i="35"/>
  <c r="BV46" i="35"/>
  <c r="AR6" i="35"/>
  <c r="AR26" i="35"/>
  <c r="CO39" i="35"/>
  <c r="BN14" i="35"/>
  <c r="AH29" i="35"/>
  <c r="BD6" i="35"/>
  <c r="CQ26" i="35"/>
  <c r="BS45" i="35"/>
  <c r="BA8" i="35"/>
  <c r="CM6" i="35"/>
  <c r="AI15" i="35"/>
  <c r="BP12" i="35"/>
  <c r="BT5" i="35"/>
  <c r="CC4" i="35"/>
  <c r="I22" i="35"/>
  <c r="CS47" i="35"/>
  <c r="BH18" i="35"/>
  <c r="CJ43" i="35"/>
  <c r="Z42" i="35"/>
  <c r="BJ18" i="35"/>
  <c r="CP38" i="35"/>
  <c r="U26" i="35"/>
  <c r="F28" i="35"/>
  <c r="CZ34" i="35"/>
  <c r="BM38" i="35"/>
  <c r="AQ41" i="35"/>
  <c r="U43" i="35"/>
  <c r="BF10" i="35"/>
  <c r="CQ30" i="35"/>
  <c r="BV5" i="35"/>
  <c r="BC174" i="35"/>
  <c r="BS32" i="35"/>
  <c r="AI9" i="35"/>
  <c r="AU13" i="35"/>
  <c r="CJ9" i="35"/>
  <c r="I175" i="35"/>
  <c r="CN21" i="35"/>
  <c r="CL34" i="35"/>
  <c r="AS13" i="35"/>
  <c r="CE29" i="35"/>
  <c r="AE176" i="35"/>
  <c r="V35" i="35"/>
  <c r="AP8" i="35"/>
  <c r="T27" i="35"/>
  <c r="BC11" i="35"/>
  <c r="BU21" i="35"/>
  <c r="BQ20" i="35"/>
  <c r="BV37" i="35"/>
  <c r="AD6" i="35"/>
  <c r="CK22" i="35"/>
  <c r="Y48" i="35"/>
  <c r="CE13" i="35"/>
  <c r="J28" i="35"/>
  <c r="AA5" i="35"/>
  <c r="AP16" i="35"/>
  <c r="AS51" i="35"/>
  <c r="W15" i="35"/>
  <c r="F52" i="35"/>
  <c r="BB41" i="35"/>
  <c r="BS21" i="35"/>
  <c r="N48" i="35"/>
  <c r="AC6" i="35"/>
  <c r="BJ181" i="35"/>
  <c r="K16" i="35"/>
  <c r="BY47" i="35"/>
  <c r="CL44" i="35"/>
  <c r="BU37" i="35"/>
  <c r="BM48" i="35"/>
  <c r="BT51" i="35"/>
  <c r="CA177" i="35"/>
  <c r="BN39" i="35"/>
  <c r="CR47" i="35"/>
  <c r="CV181" i="35"/>
  <c r="U52" i="35"/>
  <c r="CR14" i="35"/>
  <c r="AE43" i="35"/>
  <c r="S14" i="35"/>
  <c r="AW50" i="35"/>
  <c r="H174" i="35"/>
  <c r="CY46" i="35"/>
  <c r="BQ44" i="35"/>
  <c r="BV15" i="35"/>
  <c r="CW11" i="35"/>
  <c r="AZ46" i="35"/>
  <c r="E14" i="35"/>
  <c r="BE26" i="35"/>
  <c r="BI4" i="35"/>
  <c r="BE34" i="35"/>
  <c r="CL50" i="35"/>
  <c r="AG178" i="35"/>
  <c r="W47" i="35"/>
  <c r="AU175" i="35"/>
  <c r="BO20" i="35"/>
  <c r="CT25" i="35"/>
  <c r="AY33" i="35"/>
  <c r="AK41" i="35"/>
  <c r="AF28" i="35"/>
  <c r="CD20" i="35"/>
  <c r="M14" i="35"/>
  <c r="AV5" i="35"/>
  <c r="L31" i="35"/>
  <c r="AJ27" i="35"/>
  <c r="BN49" i="35"/>
  <c r="CN4" i="35"/>
  <c r="Z16" i="35"/>
  <c r="CG173" i="35"/>
  <c r="E40" i="35"/>
  <c r="BC41" i="35"/>
  <c r="BG8" i="35"/>
  <c r="G16" i="35"/>
  <c r="AW46" i="35"/>
  <c r="CG25" i="35"/>
  <c r="BU16" i="35"/>
  <c r="BS6" i="35"/>
  <c r="CN22" i="35"/>
  <c r="CS20" i="35"/>
  <c r="H10" i="35"/>
  <c r="BU23" i="35"/>
  <c r="AE18" i="35"/>
  <c r="BC181" i="35"/>
  <c r="AS174" i="35"/>
  <c r="CF42" i="35"/>
  <c r="BK41" i="35"/>
  <c r="AV36" i="35"/>
  <c r="AE174" i="35"/>
  <c r="BE38" i="35"/>
  <c r="AA17" i="35"/>
  <c r="F181" i="35"/>
  <c r="BH42" i="35"/>
  <c r="AN15" i="35"/>
  <c r="BX181" i="35"/>
  <c r="K4" i="35"/>
  <c r="CF47" i="35"/>
  <c r="F21" i="35"/>
  <c r="BH179" i="35"/>
  <c r="CK15" i="35"/>
  <c r="AF17" i="35"/>
  <c r="CH40" i="35"/>
  <c r="BU10" i="35"/>
  <c r="AS12" i="35"/>
  <c r="BP7" i="35"/>
  <c r="AR49" i="35"/>
  <c r="L179" i="35"/>
  <c r="G50" i="35"/>
  <c r="CP20" i="35"/>
  <c r="AW12" i="35"/>
  <c r="AO31" i="35"/>
  <c r="BY21" i="35"/>
  <c r="BJ10" i="35"/>
  <c r="AH176" i="35"/>
  <c r="L17" i="35"/>
  <c r="M45" i="35"/>
  <c r="CZ9" i="35"/>
  <c r="Q29" i="35"/>
  <c r="AP51" i="35"/>
  <c r="CG52" i="35"/>
  <c r="AT178" i="35"/>
  <c r="AQ5" i="35"/>
  <c r="BZ41" i="35"/>
  <c r="H28" i="35"/>
  <c r="C7" i="35"/>
  <c r="BL46" i="35"/>
  <c r="CG40" i="35"/>
  <c r="X17" i="35"/>
  <c r="AY180" i="35"/>
  <c r="BX50" i="35"/>
  <c r="BC21" i="35"/>
  <c r="CP47" i="35"/>
  <c r="D180" i="35"/>
  <c r="BH14" i="35"/>
  <c r="BO12" i="35"/>
  <c r="CO180" i="35"/>
  <c r="BD47" i="35"/>
  <c r="AS180" i="35"/>
  <c r="AX179" i="35"/>
  <c r="CQ10" i="35"/>
  <c r="BZ51" i="35"/>
  <c r="AM26" i="35"/>
  <c r="BU30" i="35"/>
  <c r="CY29" i="35"/>
  <c r="AO44" i="35"/>
  <c r="CD177" i="35"/>
  <c r="CI12" i="35"/>
  <c r="BM30" i="35"/>
  <c r="AJ10" i="35"/>
  <c r="CM50" i="35"/>
  <c r="G48" i="35"/>
  <c r="CC25" i="35"/>
  <c r="CL39" i="35"/>
  <c r="BG37" i="35"/>
  <c r="CQ46" i="35"/>
  <c r="AF27" i="35"/>
  <c r="AW37" i="35"/>
  <c r="AT10" i="35"/>
  <c r="V44" i="35"/>
  <c r="R176" i="35"/>
  <c r="BS4" i="35"/>
  <c r="S22" i="35"/>
  <c r="X36" i="35"/>
  <c r="AK40" i="35"/>
  <c r="AS31" i="35"/>
  <c r="BV47" i="35"/>
  <c r="CD42" i="35"/>
  <c r="CQ21" i="35"/>
  <c r="BJ29" i="35"/>
  <c r="CJ33" i="35"/>
  <c r="L15" i="35"/>
  <c r="CV178" i="35"/>
  <c r="CR180" i="35"/>
  <c r="CX18" i="35"/>
  <c r="AA10" i="35"/>
  <c r="BJ23" i="35"/>
  <c r="CQ13" i="35"/>
  <c r="BB21" i="35"/>
  <c r="BA11" i="35"/>
  <c r="BL181" i="35"/>
  <c r="BQ32" i="35"/>
  <c r="CK173" i="35"/>
  <c r="BD25" i="35"/>
  <c r="CD174" i="35"/>
  <c r="AA36" i="35"/>
  <c r="AX46" i="35"/>
  <c r="CH41" i="35"/>
  <c r="AZ31" i="35"/>
  <c r="CM35" i="35"/>
  <c r="BO50" i="35"/>
  <c r="AX12" i="35"/>
  <c r="CN24" i="35"/>
  <c r="I179" i="35"/>
  <c r="CU31" i="35"/>
  <c r="AS24" i="35"/>
  <c r="BU7" i="35"/>
  <c r="CI44" i="35"/>
  <c r="J5" i="35"/>
  <c r="BK24" i="35"/>
  <c r="CB41" i="35"/>
  <c r="AB4" i="35"/>
  <c r="X25" i="35"/>
  <c r="BY12" i="35"/>
  <c r="R19" i="35"/>
  <c r="AD31" i="35"/>
  <c r="K15" i="35"/>
  <c r="AE29" i="35"/>
  <c r="F45" i="35"/>
  <c r="AQ52" i="35"/>
  <c r="X28" i="35"/>
  <c r="BM28" i="35"/>
  <c r="BA181" i="35"/>
  <c r="CV26" i="35"/>
  <c r="U16" i="35"/>
  <c r="BS26" i="35"/>
  <c r="AY181" i="35"/>
  <c r="CW22" i="35"/>
  <c r="CO47" i="35"/>
  <c r="BZ35" i="35"/>
  <c r="BA7" i="35"/>
  <c r="BL30" i="35"/>
  <c r="CX47" i="35"/>
  <c r="AF38" i="35"/>
  <c r="BF23" i="35"/>
  <c r="K13" i="35"/>
  <c r="CO23" i="35"/>
  <c r="CA176" i="35"/>
  <c r="AO17" i="35"/>
  <c r="O35" i="35"/>
  <c r="CB45" i="35"/>
  <c r="BK40" i="35"/>
  <c r="CL27" i="35"/>
  <c r="CE7" i="35"/>
  <c r="BV13" i="35"/>
  <c r="CZ12" i="35"/>
  <c r="CQ8" i="35"/>
  <c r="CC30" i="35"/>
  <c r="BG11" i="35"/>
  <c r="CD10" i="35"/>
  <c r="BB48" i="35"/>
  <c r="AV176" i="35"/>
  <c r="BZ48" i="35"/>
  <c r="Y51" i="35"/>
  <c r="AE181" i="35"/>
  <c r="BO173" i="35"/>
  <c r="BK8" i="35"/>
  <c r="CJ27" i="35"/>
  <c r="BD10" i="35"/>
  <c r="I52" i="35"/>
  <c r="CF26" i="35"/>
  <c r="CN51" i="35"/>
  <c r="U49" i="35"/>
  <c r="AJ30" i="35"/>
  <c r="BM177" i="35"/>
  <c r="AM22" i="35"/>
  <c r="AK33" i="35"/>
  <c r="P177" i="35"/>
  <c r="BK25" i="35"/>
  <c r="BS51" i="35"/>
  <c r="O48" i="35"/>
  <c r="AR36" i="35"/>
  <c r="AL25" i="35"/>
  <c r="CX28" i="35"/>
  <c r="CH12" i="35"/>
  <c r="CA41" i="35"/>
  <c r="BW38" i="35"/>
  <c r="BK174" i="35"/>
  <c r="Y10" i="35"/>
  <c r="CW44" i="35"/>
  <c r="O47" i="35"/>
  <c r="CA173" i="35"/>
  <c r="S24" i="35"/>
  <c r="CB22" i="35"/>
  <c r="AC34" i="35"/>
  <c r="E45" i="35"/>
  <c r="BM8" i="35"/>
  <c r="CH9" i="35"/>
  <c r="CF14" i="35"/>
  <c r="AF50" i="35"/>
  <c r="BW6" i="35"/>
  <c r="AQ49" i="35"/>
  <c r="I36" i="35"/>
  <c r="BI173" i="35"/>
  <c r="BB38" i="35"/>
  <c r="CL36" i="35"/>
  <c r="BJ25" i="35"/>
  <c r="AC19" i="35"/>
  <c r="AG177" i="35"/>
  <c r="AT180" i="35"/>
  <c r="AG46" i="35"/>
  <c r="AF29" i="35"/>
  <c r="X12" i="35"/>
  <c r="AE38" i="35"/>
  <c r="CI14" i="35"/>
  <c r="CR174" i="35"/>
  <c r="BW11" i="35"/>
  <c r="I13" i="35"/>
  <c r="AS177" i="35"/>
  <c r="U178" i="35"/>
  <c r="AT43" i="35"/>
  <c r="AW52" i="35"/>
  <c r="J19" i="35"/>
  <c r="AM17" i="35"/>
  <c r="BC10" i="35"/>
  <c r="CM8" i="35"/>
  <c r="BM29" i="35"/>
  <c r="BU47" i="35"/>
  <c r="BI20" i="35"/>
  <c r="AK10" i="35"/>
  <c r="P44" i="35"/>
  <c r="BR38" i="35"/>
  <c r="CI178" i="35"/>
  <c r="CR7" i="35"/>
  <c r="CN30" i="35"/>
  <c r="CW6" i="35"/>
  <c r="CV18" i="35"/>
  <c r="O25" i="35"/>
  <c r="S23" i="35"/>
  <c r="BR27" i="35"/>
  <c r="Z26" i="35"/>
  <c r="N31" i="35"/>
  <c r="CS48" i="35"/>
  <c r="O12" i="35"/>
  <c r="BH181" i="35"/>
  <c r="CR13" i="35"/>
  <c r="AL36" i="35"/>
  <c r="CN26" i="35"/>
  <c r="I38" i="35"/>
  <c r="S45" i="35"/>
  <c r="BG31" i="35"/>
  <c r="Z27" i="35"/>
  <c r="BO6" i="35"/>
  <c r="BX24" i="35"/>
  <c r="N4" i="35"/>
  <c r="CL173" i="35"/>
  <c r="BT179" i="35"/>
  <c r="BQ9" i="35"/>
  <c r="CQ28" i="35"/>
  <c r="Y180" i="35"/>
  <c r="AH181" i="35"/>
  <c r="H48" i="35"/>
  <c r="AS175" i="35"/>
  <c r="CG33" i="35"/>
  <c r="BA16" i="35"/>
  <c r="H47" i="35"/>
  <c r="CO14" i="35"/>
  <c r="AW9" i="35"/>
  <c r="BN13" i="35"/>
  <c r="AQ46" i="35"/>
  <c r="BV35" i="35"/>
  <c r="CE44" i="35"/>
  <c r="P39" i="35"/>
  <c r="CL181" i="35"/>
  <c r="BC4" i="35"/>
  <c r="AT45" i="35"/>
  <c r="CG50" i="35"/>
  <c r="AM36" i="35"/>
  <c r="CT46" i="35"/>
  <c r="M177" i="35"/>
  <c r="J45" i="35"/>
  <c r="CG175" i="35"/>
  <c r="Y20" i="35"/>
  <c r="CI4" i="35"/>
  <c r="CX41" i="35"/>
  <c r="BF43" i="35"/>
  <c r="CU11" i="35"/>
  <c r="AD21" i="35"/>
  <c r="AH19" i="35"/>
  <c r="CQ25" i="35"/>
  <c r="BU25" i="35"/>
  <c r="AT12" i="35"/>
  <c r="K5" i="35"/>
  <c r="AY29" i="35"/>
  <c r="C6" i="35"/>
  <c r="BN46" i="35"/>
  <c r="AX27" i="35"/>
  <c r="AP15" i="35"/>
  <c r="AX41" i="35"/>
  <c r="AN33" i="35"/>
  <c r="F42" i="35"/>
  <c r="BY176" i="35"/>
  <c r="AQ23" i="35"/>
  <c r="CZ31" i="35"/>
  <c r="BO177" i="35"/>
  <c r="E180" i="35"/>
  <c r="BF33" i="35"/>
  <c r="CW179" i="35"/>
  <c r="BT46" i="35"/>
  <c r="AK173" i="35"/>
  <c r="CK42" i="35"/>
  <c r="H178" i="35"/>
  <c r="CM20" i="35"/>
  <c r="BY180" i="35"/>
  <c r="AP4" i="35"/>
  <c r="BH24" i="35"/>
  <c r="AP178" i="35"/>
  <c r="BS9" i="35"/>
  <c r="CA13" i="35"/>
  <c r="C15" i="35"/>
  <c r="CQ179" i="35"/>
  <c r="CQ177" i="35"/>
  <c r="BK175" i="35"/>
  <c r="AM10" i="35"/>
  <c r="CC43" i="35"/>
  <c r="CT177" i="35"/>
  <c r="AH39" i="35"/>
  <c r="BV50" i="35"/>
  <c r="CY30" i="35"/>
  <c r="BG48" i="35"/>
  <c r="AC28" i="35"/>
  <c r="E33" i="35"/>
  <c r="AG29" i="35"/>
  <c r="AW29" i="35"/>
  <c r="BK181" i="35"/>
  <c r="AQ8" i="35"/>
  <c r="BG177" i="35"/>
  <c r="P27" i="35"/>
  <c r="CB52" i="35"/>
  <c r="CB10" i="35"/>
  <c r="AP37" i="35"/>
  <c r="AU11" i="35"/>
  <c r="AH47" i="35"/>
  <c r="S11" i="35"/>
  <c r="AT6" i="35"/>
  <c r="S5" i="35"/>
  <c r="AO33" i="35"/>
  <c r="BP26" i="35"/>
  <c r="CF21" i="35"/>
  <c r="AE14" i="35"/>
  <c r="BT37" i="35"/>
  <c r="BL9" i="35"/>
  <c r="I44" i="35"/>
  <c r="AW175" i="35"/>
  <c r="AT30" i="35"/>
  <c r="F11" i="35"/>
  <c r="CE49" i="35"/>
  <c r="AK46" i="35"/>
  <c r="CE34" i="35"/>
  <c r="AE48" i="35"/>
  <c r="R35" i="35"/>
  <c r="AE50" i="35"/>
  <c r="R31" i="35"/>
  <c r="AL180" i="35"/>
  <c r="BF47" i="35"/>
  <c r="BP9" i="35"/>
  <c r="G11" i="35"/>
  <c r="CA17" i="35"/>
  <c r="CF180" i="35"/>
  <c r="BQ174" i="35"/>
  <c r="CB11" i="35"/>
  <c r="CM180" i="35"/>
  <c r="BA30" i="35"/>
  <c r="CF25" i="35"/>
  <c r="BN22" i="35"/>
  <c r="AN18" i="35"/>
  <c r="O52" i="35"/>
  <c r="AV13" i="35"/>
  <c r="CP181" i="35"/>
  <c r="G37" i="35"/>
  <c r="I37" i="35"/>
  <c r="CE38" i="35"/>
  <c r="E175" i="35"/>
  <c r="Q44" i="35"/>
  <c r="AC49" i="35"/>
  <c r="AH178" i="35"/>
  <c r="BI22" i="35"/>
  <c r="CV51" i="35"/>
  <c r="AC178" i="35"/>
  <c r="CH8" i="35"/>
  <c r="CA20" i="35"/>
  <c r="CX19" i="35"/>
  <c r="AU46" i="35"/>
  <c r="CA47" i="35"/>
  <c r="Y176" i="35"/>
  <c r="AG6" i="35"/>
  <c r="BR22" i="35"/>
  <c r="AJ40" i="35"/>
  <c r="CM36" i="35"/>
  <c r="AE39" i="35"/>
  <c r="CA51" i="35"/>
  <c r="AO23" i="35"/>
  <c r="M48" i="35"/>
  <c r="CS176" i="35"/>
  <c r="BA180" i="35"/>
  <c r="AG38" i="35"/>
  <c r="AO38" i="35"/>
  <c r="L180" i="35"/>
  <c r="AA39" i="35"/>
  <c r="BH52" i="35"/>
  <c r="H5" i="35"/>
  <c r="CS28" i="35"/>
  <c r="Q50" i="35"/>
  <c r="V31" i="35"/>
  <c r="BI36" i="35"/>
  <c r="CN39" i="35"/>
  <c r="CL5" i="35"/>
  <c r="BL178" i="35"/>
  <c r="AL52" i="35"/>
  <c r="AL177" i="35"/>
  <c r="T47" i="35"/>
  <c r="J49" i="35"/>
  <c r="CD181" i="35"/>
  <c r="CV4" i="35"/>
  <c r="BL7" i="35"/>
  <c r="AG181" i="35"/>
  <c r="BA9" i="35"/>
  <c r="CU49" i="35"/>
  <c r="CL45" i="35"/>
  <c r="CI173" i="35"/>
  <c r="O28" i="35"/>
  <c r="AD179" i="35"/>
  <c r="CX176" i="35"/>
  <c r="Z28" i="35"/>
  <c r="CB8" i="35"/>
  <c r="D9" i="35"/>
  <c r="K174" i="35"/>
  <c r="AX20" i="35"/>
  <c r="BA44" i="35"/>
  <c r="BR179" i="35"/>
  <c r="CQ44" i="35"/>
  <c r="G24" i="35"/>
  <c r="BG29" i="35"/>
  <c r="U31" i="35"/>
  <c r="AB16" i="35"/>
  <c r="AM46" i="35"/>
  <c r="AK19" i="35"/>
  <c r="AC177" i="35"/>
  <c r="BZ180" i="35"/>
  <c r="BI45" i="35"/>
  <c r="BB176" i="35"/>
  <c r="CH43" i="35"/>
  <c r="AP34" i="35"/>
  <c r="U14" i="35"/>
  <c r="CR4" i="35"/>
  <c r="BX10" i="35"/>
  <c r="CW33" i="35"/>
  <c r="K23" i="35"/>
  <c r="C4" i="35"/>
  <c r="CS15" i="35"/>
  <c r="U25" i="35"/>
  <c r="BC16" i="35"/>
  <c r="S16" i="35"/>
  <c r="L16" i="35"/>
  <c r="CC28" i="35"/>
  <c r="N16" i="35"/>
  <c r="AX24" i="35"/>
  <c r="AK44" i="35"/>
  <c r="CF46" i="35"/>
  <c r="CL174" i="35"/>
  <c r="AN25" i="35"/>
  <c r="AI35" i="35"/>
  <c r="O50" i="35"/>
  <c r="AL34" i="35"/>
  <c r="BZ12" i="35"/>
  <c r="CW5" i="35"/>
  <c r="AL47" i="35"/>
  <c r="AB48" i="35"/>
  <c r="BP20" i="35"/>
  <c r="O39" i="35"/>
  <c r="AB20" i="35"/>
  <c r="AR11" i="35"/>
  <c r="AT42" i="35"/>
  <c r="D38" i="35"/>
  <c r="V17" i="35"/>
  <c r="AD44" i="35"/>
  <c r="D11" i="35"/>
  <c r="AR174" i="35"/>
  <c r="CS30" i="35"/>
  <c r="CY47" i="35"/>
  <c r="U17" i="35"/>
  <c r="CJ52" i="35"/>
  <c r="T52" i="35"/>
  <c r="AQ11" i="35"/>
  <c r="BO18" i="35"/>
  <c r="Z5" i="35"/>
  <c r="BX40" i="35"/>
  <c r="AH173" i="35"/>
  <c r="AD9" i="35"/>
  <c r="AA38" i="35"/>
  <c r="BD46" i="35"/>
  <c r="I32" i="35"/>
  <c r="CR177" i="35"/>
  <c r="BR46" i="35"/>
  <c r="BD52" i="35"/>
  <c r="BD177" i="35"/>
  <c r="N8" i="35"/>
  <c r="BI21" i="35"/>
  <c r="BQ179" i="35"/>
  <c r="BG34" i="35"/>
  <c r="BN41" i="35"/>
  <c r="AL13" i="35"/>
  <c r="CA37" i="35"/>
  <c r="AK180" i="35"/>
  <c r="AE26" i="35"/>
  <c r="BH175" i="35"/>
  <c r="BZ43" i="35"/>
  <c r="CE14" i="35"/>
  <c r="BR23" i="35"/>
  <c r="BN25" i="35"/>
  <c r="BJ17" i="35"/>
  <c r="BT15" i="35"/>
  <c r="BU49" i="35"/>
  <c r="BL13" i="35"/>
  <c r="BX39" i="35"/>
  <c r="BU178" i="35"/>
  <c r="AE42" i="35"/>
  <c r="AM43" i="35"/>
  <c r="CW15" i="35"/>
  <c r="CW19" i="35"/>
  <c r="BJ48" i="35"/>
  <c r="AA47" i="35"/>
  <c r="AA174" i="35"/>
  <c r="AW11" i="35"/>
  <c r="BP52" i="35"/>
  <c r="AK175" i="35"/>
  <c r="CD7" i="35"/>
  <c r="BI42" i="35"/>
  <c r="F176" i="35"/>
  <c r="W27" i="35"/>
  <c r="BL180" i="35"/>
  <c r="AQ7" i="35"/>
  <c r="CO51" i="35"/>
  <c r="BB178" i="35"/>
  <c r="BH41" i="35"/>
  <c r="K48" i="35"/>
  <c r="X24" i="35"/>
  <c r="AO40" i="35"/>
  <c r="H8" i="35"/>
  <c r="CO10" i="35"/>
  <c r="O30" i="35"/>
  <c r="CX37" i="35"/>
  <c r="BL22" i="35"/>
  <c r="BF35" i="35"/>
  <c r="C179" i="35"/>
  <c r="AD13" i="35"/>
  <c r="BA13" i="35"/>
  <c r="AL45" i="35"/>
  <c r="AP181" i="35"/>
  <c r="CT23" i="35"/>
  <c r="BP44" i="35"/>
  <c r="BG26" i="35"/>
  <c r="G28" i="35"/>
  <c r="CZ47" i="35"/>
  <c r="BR34" i="35"/>
  <c r="I47" i="35"/>
  <c r="CU45" i="35"/>
  <c r="AP11" i="35"/>
  <c r="AZ43" i="35"/>
  <c r="BW176" i="35"/>
  <c r="AV4" i="35"/>
  <c r="V22" i="35"/>
  <c r="AE35" i="35"/>
  <c r="CR176" i="35"/>
  <c r="BT31" i="35"/>
  <c r="CD16" i="35"/>
  <c r="CY26" i="35"/>
  <c r="BM25" i="35"/>
  <c r="BW27" i="35"/>
  <c r="BS28" i="35"/>
  <c r="BS40" i="35"/>
  <c r="AV174" i="35"/>
  <c r="BU15" i="35"/>
  <c r="AR178" i="35"/>
  <c r="BE180" i="35"/>
  <c r="BC177" i="35"/>
  <c r="AI46" i="35"/>
  <c r="BF14" i="35"/>
  <c r="CC47" i="35"/>
  <c r="BF16" i="35"/>
  <c r="AD36" i="35"/>
  <c r="CW14" i="35"/>
  <c r="AX33" i="35"/>
  <c r="O10" i="35"/>
  <c r="BI49" i="35"/>
  <c r="BP177" i="35"/>
  <c r="BZ28" i="35"/>
  <c r="BL48" i="35"/>
  <c r="BC176" i="35"/>
  <c r="CT179" i="35"/>
  <c r="BG32" i="35"/>
  <c r="CK21" i="35"/>
  <c r="U4" i="35"/>
  <c r="BM176" i="35"/>
  <c r="AU176" i="35"/>
  <c r="CP36" i="35"/>
  <c r="R30" i="35"/>
  <c r="CJ178" i="35"/>
  <c r="CF179" i="35"/>
  <c r="BA32" i="35"/>
  <c r="BC178" i="35"/>
  <c r="AU47" i="35"/>
  <c r="I178" i="35"/>
  <c r="BX179" i="35"/>
  <c r="CN177" i="35"/>
  <c r="AG35" i="35"/>
  <c r="CW43" i="35"/>
  <c r="BE177" i="35"/>
  <c r="BP29" i="35"/>
  <c r="AO180" i="35"/>
  <c r="BW33" i="35"/>
  <c r="G179" i="35"/>
  <c r="AZ12" i="35"/>
  <c r="S46" i="35"/>
  <c r="D48" i="35"/>
  <c r="T40" i="35"/>
  <c r="AK5" i="35"/>
  <c r="AT179" i="35"/>
  <c r="BW52" i="35"/>
  <c r="AB23" i="35"/>
  <c r="AA46" i="35"/>
  <c r="CS39" i="35"/>
  <c r="BQ180" i="35"/>
  <c r="V179" i="35"/>
  <c r="BE30" i="35"/>
  <c r="AB177" i="35"/>
  <c r="AS14" i="35"/>
  <c r="AS29" i="35"/>
  <c r="BP10" i="35"/>
  <c r="CA178" i="35"/>
  <c r="BD179" i="35"/>
  <c r="I29" i="35"/>
  <c r="U12" i="35"/>
  <c r="CZ49" i="35"/>
  <c r="AS30" i="35"/>
  <c r="O173" i="35"/>
  <c r="CR34" i="35"/>
  <c r="BG9" i="35"/>
  <c r="AM5" i="35"/>
  <c r="AW31" i="35"/>
  <c r="CH174" i="35"/>
  <c r="O181" i="35"/>
  <c r="BG44" i="35"/>
  <c r="BI39" i="35"/>
  <c r="AY178" i="35"/>
  <c r="BX21" i="35"/>
  <c r="AX44" i="35"/>
  <c r="CH178" i="35"/>
  <c r="CK178" i="35"/>
  <c r="E17" i="35"/>
  <c r="AF33" i="35"/>
  <c r="D178" i="35"/>
  <c r="BN178" i="35"/>
  <c r="Z32" i="35"/>
  <c r="CI174" i="35"/>
  <c r="AP28" i="35"/>
  <c r="V7" i="35"/>
  <c r="AH18" i="35"/>
  <c r="Y174" i="35"/>
  <c r="S41" i="35"/>
  <c r="AM8" i="35"/>
  <c r="Q13" i="35"/>
  <c r="CY42" i="35"/>
  <c r="BP50" i="35"/>
  <c r="AK50" i="35"/>
  <c r="J175" i="35"/>
  <c r="CN176" i="35"/>
  <c r="BC45" i="35"/>
  <c r="AS176" i="35"/>
  <c r="AX13" i="35"/>
  <c r="AX17" i="35"/>
  <c r="CP33" i="35"/>
  <c r="CV41" i="35"/>
  <c r="N177" i="35"/>
  <c r="AY46" i="35"/>
  <c r="M24" i="35"/>
  <c r="BF181" i="35"/>
  <c r="CL49" i="35"/>
  <c r="F177" i="35"/>
  <c r="AT50" i="35"/>
  <c r="BS181" i="35"/>
  <c r="CC15" i="35"/>
  <c r="AZ9" i="35"/>
  <c r="BX47" i="35"/>
  <c r="BO51" i="35"/>
  <c r="AP173" i="35"/>
  <c r="BW173" i="35"/>
  <c r="AM34" i="35"/>
  <c r="AS178" i="35"/>
  <c r="AI37" i="35"/>
  <c r="AF36" i="35"/>
  <c r="BZ45" i="35"/>
  <c r="R15" i="35"/>
  <c r="BI174" i="35"/>
  <c r="CN180" i="35"/>
  <c r="CY180" i="35"/>
  <c r="CZ50" i="35"/>
  <c r="CS41" i="35"/>
  <c r="CI39" i="35"/>
  <c r="BV38" i="35"/>
  <c r="AT175" i="35"/>
  <c r="X52" i="35"/>
  <c r="AB178" i="35"/>
  <c r="BP173" i="35"/>
  <c r="E19" i="35"/>
  <c r="AR179" i="35"/>
  <c r="BX25" i="35"/>
  <c r="BC36" i="35"/>
  <c r="BG175" i="35"/>
  <c r="T28" i="35"/>
  <c r="BY46" i="35"/>
  <c r="E13" i="35"/>
  <c r="CH24" i="35"/>
  <c r="N29" i="35"/>
  <c r="BX7" i="35"/>
  <c r="CL7" i="35"/>
  <c r="CZ181" i="35"/>
  <c r="M181" i="35"/>
  <c r="AN174" i="35"/>
  <c r="AX31" i="35"/>
  <c r="AB24" i="35"/>
  <c r="AH34" i="35"/>
  <c r="CW31" i="35"/>
  <c r="CH36" i="35"/>
  <c r="Y32" i="35"/>
  <c r="AF43" i="35"/>
  <c r="BK179" i="35"/>
  <c r="BH180" i="35"/>
  <c r="BO30" i="35"/>
  <c r="AQ177" i="35"/>
  <c r="CE179" i="35"/>
  <c r="AA176" i="35"/>
  <c r="BJ9" i="35"/>
  <c r="AZ36" i="35"/>
  <c r="BY34" i="35"/>
  <c r="AV28" i="35"/>
  <c r="Q40" i="35"/>
  <c r="AX14" i="35"/>
  <c r="AN180" i="35"/>
  <c r="CS49" i="35"/>
  <c r="W178" i="35"/>
  <c r="CB6" i="35"/>
  <c r="BX176" i="35"/>
  <c r="CA12" i="35"/>
  <c r="CX15" i="35"/>
  <c r="AZ39" i="35"/>
  <c r="Y173" i="35"/>
  <c r="AC52" i="35"/>
  <c r="BW46" i="35"/>
  <c r="AU28" i="35"/>
  <c r="BR177" i="35"/>
  <c r="CY44" i="35"/>
  <c r="CE178" i="35"/>
  <c r="Q36" i="35"/>
  <c r="BJ180" i="35"/>
  <c r="CT173" i="35"/>
  <c r="CD52" i="35"/>
  <c r="CM179" i="35"/>
  <c r="BY175" i="35"/>
  <c r="CW17" i="35"/>
  <c r="CZ174" i="35"/>
  <c r="CU10" i="35"/>
  <c r="CY49" i="35"/>
  <c r="D29" i="35"/>
  <c r="AT44" i="35"/>
  <c r="CW35" i="35"/>
  <c r="CS12" i="35"/>
  <c r="BQ37" i="35"/>
  <c r="BX174" i="35"/>
  <c r="BL24" i="35"/>
  <c r="CU178" i="35"/>
  <c r="AQ42" i="35"/>
  <c r="D4" i="35"/>
  <c r="CR26" i="35"/>
  <c r="H37" i="35"/>
  <c r="BM40" i="35"/>
  <c r="AU52" i="35"/>
  <c r="H50" i="35"/>
  <c r="BX178" i="35"/>
  <c r="BA48" i="35"/>
  <c r="AH43" i="35"/>
  <c r="G15" i="35"/>
  <c r="CY28" i="35"/>
  <c r="AI16" i="35"/>
  <c r="AF37" i="35"/>
  <c r="BE29" i="35"/>
  <c r="Z47" i="35"/>
  <c r="AH14" i="35"/>
  <c r="AZ23" i="35"/>
  <c r="BY43" i="35"/>
  <c r="CT38" i="35"/>
  <c r="AV180" i="35"/>
  <c r="AG180" i="35"/>
  <c r="CT27" i="35"/>
  <c r="CJ20" i="35"/>
  <c r="R8" i="35"/>
  <c r="AY37" i="35"/>
  <c r="BU45" i="35"/>
  <c r="BT181" i="35"/>
  <c r="CP52" i="35"/>
  <c r="CJ51" i="35"/>
  <c r="CG38" i="35"/>
  <c r="K33" i="35"/>
  <c r="BJ177" i="35"/>
  <c r="N25" i="35"/>
  <c r="E5" i="35"/>
  <c r="H33" i="35"/>
  <c r="AL4" i="35"/>
  <c r="AI24" i="35"/>
  <c r="AU181" i="35"/>
  <c r="CE50" i="35"/>
  <c r="X51" i="35"/>
  <c r="O180" i="35"/>
  <c r="BB7" i="35"/>
  <c r="BY32" i="35"/>
  <c r="CQ176" i="35"/>
  <c r="BJ176" i="35"/>
  <c r="BP23" i="35"/>
  <c r="CI34" i="35"/>
  <c r="CP27" i="35"/>
  <c r="AC25" i="35"/>
  <c r="BB5" i="35"/>
  <c r="I14" i="35"/>
  <c r="AT23" i="35"/>
  <c r="CC19" i="35"/>
  <c r="AE41" i="35"/>
  <c r="CO36" i="35"/>
  <c r="AE22" i="35"/>
  <c r="BD181" i="35"/>
  <c r="AC15" i="35"/>
  <c r="CL16" i="35"/>
  <c r="CL17" i="35"/>
  <c r="W176" i="35"/>
  <c r="CI16" i="35"/>
  <c r="CN178" i="35"/>
  <c r="CX11" i="35"/>
  <c r="BL6" i="35"/>
  <c r="BJ46" i="35"/>
  <c r="CA14" i="35"/>
  <c r="BX9" i="35"/>
  <c r="BQ39" i="35"/>
  <c r="D42" i="35"/>
  <c r="AI173" i="35"/>
  <c r="U35" i="35"/>
  <c r="CH28" i="35"/>
  <c r="CI10" i="35"/>
  <c r="BC9" i="35"/>
  <c r="CV35" i="35"/>
  <c r="BL12" i="35"/>
  <c r="CP18" i="35"/>
  <c r="CX44" i="35"/>
  <c r="BG47" i="35"/>
  <c r="AO177" i="35"/>
  <c r="BS25" i="35"/>
  <c r="AV17" i="35"/>
  <c r="BZ22" i="35"/>
  <c r="BW181" i="35"/>
  <c r="CM177" i="35"/>
  <c r="BJ13" i="35"/>
  <c r="AX21" i="35"/>
  <c r="C17" i="35"/>
  <c r="AU27" i="35"/>
  <c r="CO41" i="35"/>
  <c r="AB32" i="35"/>
  <c r="CI5" i="35"/>
  <c r="AX7" i="35"/>
  <c r="BL34" i="35"/>
  <c r="AE47" i="35"/>
  <c r="BE44" i="35"/>
  <c r="AP43" i="35"/>
  <c r="AR28" i="35"/>
  <c r="CP41" i="35"/>
  <c r="AB34" i="35"/>
  <c r="X45" i="35"/>
  <c r="BY45" i="35"/>
  <c r="CG46" i="35"/>
  <c r="P14" i="35"/>
  <c r="BX4" i="35"/>
  <c r="AO10" i="35"/>
  <c r="AF31" i="35"/>
  <c r="CW36" i="35"/>
  <c r="Y35" i="35"/>
  <c r="CC17" i="35"/>
  <c r="BI11" i="35"/>
  <c r="CF6" i="35"/>
  <c r="BK43" i="35"/>
  <c r="BD27" i="35"/>
  <c r="CV45" i="35"/>
  <c r="CL46" i="35"/>
  <c r="AQ43" i="35"/>
  <c r="AB36" i="35"/>
  <c r="AB5" i="35"/>
  <c r="CW178" i="35"/>
  <c r="AP180" i="35"/>
  <c r="AJ173" i="35"/>
  <c r="AL39" i="35"/>
  <c r="E174" i="35"/>
  <c r="BI179" i="35"/>
  <c r="CQ4" i="35"/>
  <c r="G51" i="35"/>
  <c r="BY26" i="35"/>
  <c r="AH13" i="35"/>
  <c r="BK42" i="35"/>
  <c r="D13" i="35"/>
  <c r="AX43" i="35"/>
  <c r="BE181" i="35"/>
  <c r="Q7" i="35"/>
  <c r="BR174" i="35"/>
  <c r="N40" i="35"/>
  <c r="BC38" i="35"/>
  <c r="BD49" i="35"/>
  <c r="BX32" i="35"/>
  <c r="AZ4" i="35"/>
  <c r="AN26" i="35"/>
  <c r="AZ50" i="35"/>
  <c r="Y36" i="35"/>
  <c r="AO21" i="35"/>
  <c r="BS37" i="35"/>
  <c r="CC178" i="35"/>
  <c r="K25" i="35"/>
  <c r="BP51" i="35"/>
  <c r="AM4" i="35"/>
  <c r="CD36" i="35"/>
  <c r="F47" i="35"/>
  <c r="BL175" i="35"/>
  <c r="BI12" i="35"/>
  <c r="AC180" i="35"/>
  <c r="CG42" i="35"/>
  <c r="P30" i="35"/>
  <c r="AW42" i="35"/>
  <c r="BE49" i="35"/>
  <c r="BG30" i="35"/>
  <c r="AA51" i="35"/>
  <c r="BZ178" i="35"/>
  <c r="AB29" i="35"/>
  <c r="AJ14" i="35"/>
  <c r="AW22" i="35"/>
  <c r="BF46" i="35"/>
  <c r="BV179" i="35"/>
  <c r="S175" i="35"/>
  <c r="CE51" i="35"/>
  <c r="CC11" i="35"/>
  <c r="BA5" i="35"/>
  <c r="BX20" i="35"/>
  <c r="Y29" i="35"/>
  <c r="AT21" i="35"/>
  <c r="CV5" i="35"/>
  <c r="T45" i="35"/>
  <c r="J41" i="35"/>
  <c r="AR176" i="35"/>
  <c r="BT30" i="35"/>
  <c r="CD44" i="35"/>
  <c r="N39" i="35"/>
  <c r="AC41" i="35"/>
  <c r="BS179" i="35"/>
  <c r="AJ11" i="35"/>
  <c r="AS16" i="35"/>
  <c r="CZ25" i="35"/>
  <c r="BQ42" i="35"/>
  <c r="CK174" i="35"/>
  <c r="S34" i="35"/>
  <c r="AP36" i="35"/>
  <c r="BJ12" i="35"/>
  <c r="U47" i="35"/>
  <c r="CG179" i="35"/>
  <c r="CG22" i="35"/>
  <c r="BE45" i="35"/>
  <c r="AQ50" i="35"/>
  <c r="AJ4" i="35"/>
  <c r="CW181" i="35"/>
  <c r="L12" i="35"/>
  <c r="AQ4" i="35"/>
  <c r="AL33" i="35"/>
  <c r="AT41" i="35"/>
  <c r="AX42" i="35"/>
  <c r="K180" i="35"/>
  <c r="J181" i="35"/>
  <c r="BV22" i="35"/>
  <c r="AM49" i="35"/>
  <c r="AO175" i="35"/>
  <c r="BZ181" i="35"/>
  <c r="BI35" i="35"/>
  <c r="BZ25" i="35"/>
  <c r="Y24" i="35"/>
  <c r="CG7" i="35"/>
  <c r="AY175" i="35"/>
  <c r="AF181" i="35"/>
  <c r="AO45" i="35"/>
  <c r="CZ175" i="35"/>
  <c r="BW37" i="35"/>
  <c r="BN44" i="35"/>
  <c r="CK29" i="35"/>
  <c r="BH44" i="35"/>
  <c r="AJ179" i="35"/>
  <c r="G8" i="35"/>
  <c r="M180" i="35"/>
  <c r="BM178" i="35"/>
  <c r="AA175" i="35"/>
  <c r="X180" i="35"/>
  <c r="BT52" i="35"/>
  <c r="BS42" i="35"/>
  <c r="R180" i="35"/>
  <c r="X34" i="35"/>
  <c r="BE13" i="35"/>
  <c r="CO33" i="35"/>
  <c r="CS181" i="35"/>
  <c r="BT49" i="35"/>
  <c r="BE36" i="35"/>
  <c r="CT50" i="35"/>
  <c r="P29" i="35"/>
  <c r="AR21" i="35"/>
  <c r="U38" i="35"/>
  <c r="BJ179" i="35"/>
  <c r="CX51" i="35"/>
  <c r="AK181" i="35"/>
  <c r="CP48" i="35"/>
  <c r="BN4" i="35"/>
  <c r="Y30" i="35"/>
  <c r="AO176" i="35"/>
  <c r="CC50" i="35"/>
  <c r="BI32" i="35"/>
  <c r="H176" i="35"/>
  <c r="Z175" i="35"/>
  <c r="CO40" i="35"/>
  <c r="P40" i="35"/>
  <c r="AR35" i="35"/>
  <c r="P19" i="35"/>
  <c r="AP25" i="35"/>
  <c r="S179" i="35"/>
  <c r="N52" i="35"/>
  <c r="BS24" i="35"/>
  <c r="L26" i="35"/>
  <c r="E177" i="35"/>
  <c r="CG17" i="35"/>
  <c r="CQ49" i="35"/>
  <c r="AN179" i="35"/>
  <c r="AA45" i="35"/>
  <c r="AL35" i="35"/>
  <c r="AO15" i="35"/>
  <c r="CQ33" i="35"/>
  <c r="BF44" i="35"/>
  <c r="CU32" i="35"/>
  <c r="O32" i="35"/>
  <c r="AF25" i="35"/>
  <c r="AT51" i="35"/>
  <c r="AE9" i="35"/>
  <c r="Q39" i="35"/>
  <c r="BX13" i="35"/>
  <c r="CG8" i="35"/>
  <c r="Z178" i="35"/>
  <c r="AS20" i="35"/>
  <c r="C45" i="35"/>
  <c r="AD28" i="35"/>
  <c r="M178" i="35"/>
  <c r="CW180" i="35"/>
  <c r="AU14" i="35"/>
  <c r="Q174" i="35"/>
  <c r="F180" i="35"/>
  <c r="Z49" i="35"/>
  <c r="AN46" i="35"/>
  <c r="BY33" i="35"/>
  <c r="AN37" i="35"/>
  <c r="BP178" i="35"/>
  <c r="AZ11" i="35"/>
  <c r="BI5" i="35"/>
  <c r="BC23" i="35"/>
  <c r="AC35" i="35"/>
  <c r="CC51" i="35"/>
  <c r="CX12" i="35"/>
  <c r="AQ29" i="35"/>
  <c r="I180" i="35"/>
  <c r="BI176" i="35"/>
  <c r="BG27" i="35"/>
  <c r="AK6" i="35"/>
  <c r="CL40" i="35"/>
  <c r="CA18" i="35"/>
  <c r="CJ181" i="35"/>
  <c r="BQ176" i="35"/>
  <c r="BC46" i="35"/>
  <c r="AZ15" i="35"/>
  <c r="CP4" i="35"/>
  <c r="CU5" i="35"/>
  <c r="CX5" i="35"/>
  <c r="CJ38" i="35"/>
  <c r="AV12" i="35"/>
  <c r="I17" i="35"/>
  <c r="AO37" i="35"/>
  <c r="AI11" i="35"/>
  <c r="H38" i="35"/>
  <c r="CZ176" i="35"/>
  <c r="BO43" i="35"/>
  <c r="BW22" i="35"/>
  <c r="CV10" i="35"/>
  <c r="CZ28" i="35"/>
  <c r="CT4" i="35"/>
  <c r="BM12" i="35"/>
  <c r="CQ29" i="35"/>
  <c r="CZ48" i="35"/>
  <c r="AX22" i="35"/>
  <c r="AF175" i="35"/>
  <c r="CL48" i="35"/>
  <c r="Q34" i="35"/>
  <c r="AA34" i="35"/>
  <c r="O5" i="35"/>
  <c r="BL38" i="35"/>
  <c r="BH43" i="35"/>
  <c r="AW4" i="35"/>
  <c r="BN43" i="35"/>
  <c r="BK50" i="35"/>
  <c r="BJ34" i="35"/>
  <c r="AH174" i="35"/>
  <c r="CE181" i="35"/>
  <c r="CF4" i="35"/>
  <c r="R25" i="35"/>
  <c r="BA43" i="35"/>
  <c r="AJ174" i="35"/>
  <c r="X40" i="35"/>
  <c r="G180" i="35"/>
  <c r="CP44" i="35"/>
  <c r="BG20" i="35"/>
  <c r="BM34" i="35"/>
  <c r="C173" i="35"/>
  <c r="AB176" i="35"/>
  <c r="U21" i="35"/>
  <c r="AI13" i="35"/>
  <c r="AG8" i="35"/>
  <c r="BO21" i="35"/>
  <c r="AW25" i="35"/>
  <c r="R7" i="35"/>
  <c r="M10" i="35"/>
  <c r="CO5" i="35"/>
  <c r="CY50" i="35"/>
  <c r="C25" i="35"/>
  <c r="AH8" i="35"/>
  <c r="R29" i="35"/>
  <c r="CS38" i="35"/>
  <c r="AW8" i="35"/>
  <c r="Q43" i="35"/>
  <c r="BM42" i="35"/>
  <c r="CZ37" i="35"/>
  <c r="AJ48" i="35"/>
  <c r="U10" i="35"/>
  <c r="AC32" i="35"/>
  <c r="BH48" i="35"/>
  <c r="AZ10" i="35"/>
  <c r="AP30" i="35"/>
  <c r="CR23" i="35"/>
  <c r="BK27" i="35"/>
  <c r="Q4" i="35"/>
  <c r="T36" i="35"/>
  <c r="BS177" i="35"/>
  <c r="W181" i="35"/>
  <c r="I46" i="35"/>
  <c r="CT28" i="35"/>
  <c r="BD5" i="35"/>
  <c r="BG17" i="35"/>
  <c r="CJ7" i="35"/>
  <c r="BA21" i="35"/>
  <c r="O33" i="35"/>
  <c r="BN51" i="35"/>
  <c r="BY16" i="35"/>
  <c r="CZ11" i="35"/>
  <c r="AP52" i="35"/>
  <c r="CR181" i="35"/>
  <c r="CA33" i="35"/>
  <c r="CZ43" i="35"/>
  <c r="BX173" i="35"/>
  <c r="CD13" i="35"/>
  <c r="BQ24" i="35"/>
  <c r="AC26" i="35"/>
  <c r="AI43" i="35"/>
  <c r="CX43" i="35"/>
  <c r="BH20" i="35"/>
  <c r="M16" i="35"/>
  <c r="AG11" i="35"/>
  <c r="CB30" i="35"/>
  <c r="CI52" i="35"/>
  <c r="AP40" i="35"/>
  <c r="AJ29" i="35"/>
  <c r="BT19" i="35"/>
  <c r="W180" i="35"/>
  <c r="W175" i="35"/>
  <c r="BS11" i="35"/>
  <c r="C175" i="35"/>
  <c r="CJ179" i="35"/>
  <c r="AP50" i="35"/>
  <c r="CI42" i="35"/>
  <c r="CW52" i="35"/>
  <c r="BK28" i="35"/>
  <c r="AN40" i="35"/>
  <c r="BA34" i="35"/>
  <c r="Q19" i="35"/>
  <c r="BH29" i="35"/>
  <c r="P50" i="35"/>
  <c r="CM174" i="35"/>
  <c r="N11" i="35"/>
  <c r="BS48" i="35"/>
  <c r="CL8" i="35"/>
  <c r="Y23" i="35"/>
  <c r="CM4" i="35"/>
  <c r="C8" i="35"/>
  <c r="BU51" i="35"/>
  <c r="BB51" i="35"/>
  <c r="CS29" i="35"/>
  <c r="CE173" i="35"/>
  <c r="CR173" i="35"/>
  <c r="AL6" i="35"/>
  <c r="M9" i="35"/>
  <c r="CV19" i="35"/>
  <c r="CC37" i="35"/>
  <c r="BJ40" i="35"/>
  <c r="BO23" i="35"/>
  <c r="BF18" i="35"/>
  <c r="AQ20" i="35"/>
  <c r="BM10" i="35"/>
  <c r="AF23" i="35"/>
  <c r="AP39" i="35"/>
  <c r="BM46" i="35"/>
  <c r="AR181" i="35"/>
  <c r="CI21" i="35"/>
  <c r="BA37" i="35"/>
  <c r="C41" i="35"/>
  <c r="AJ180" i="35"/>
  <c r="AT17" i="35"/>
  <c r="AS52" i="35"/>
  <c r="I51" i="35"/>
  <c r="CD50" i="35"/>
  <c r="Z8" i="35"/>
  <c r="CF18" i="35"/>
  <c r="BB35" i="35"/>
  <c r="CT52" i="35"/>
  <c r="T49" i="35"/>
  <c r="P16" i="35"/>
  <c r="CE52" i="35"/>
  <c r="AX177" i="35"/>
  <c r="AZ44" i="35"/>
  <c r="BP181" i="35"/>
  <c r="CP178" i="35"/>
  <c r="AL48" i="35"/>
  <c r="BC25" i="35"/>
  <c r="J179" i="35"/>
  <c r="AK178" i="35"/>
  <c r="AW20" i="35"/>
  <c r="CV179" i="35"/>
  <c r="N180" i="35"/>
  <c r="CW16" i="35"/>
  <c r="AP33" i="35"/>
  <c r="Q177" i="35"/>
  <c r="BP176" i="35"/>
  <c r="BF17" i="35"/>
  <c r="AH48" i="35"/>
  <c r="P176" i="35"/>
  <c r="AC11" i="35"/>
  <c r="D181" i="35"/>
  <c r="CN35" i="35"/>
  <c r="AD12" i="35"/>
  <c r="R174" i="35"/>
  <c r="AT40" i="35"/>
  <c r="BH36" i="35"/>
  <c r="CN34" i="35"/>
  <c r="T8" i="35"/>
  <c r="CA179" i="35"/>
  <c r="AB33" i="35"/>
  <c r="AV21" i="35"/>
  <c r="AB175" i="35"/>
  <c r="BJ43" i="35"/>
  <c r="V50" i="35"/>
  <c r="BI50" i="35"/>
  <c r="BG173" i="35"/>
  <c r="CH176" i="35"/>
  <c r="CN43" i="35"/>
  <c r="BU14" i="35"/>
  <c r="AW51" i="35"/>
  <c r="CF49" i="35"/>
  <c r="BV27" i="35"/>
  <c r="AM51" i="35"/>
  <c r="BX11" i="35"/>
  <c r="BU24" i="35"/>
  <c r="AL179" i="35"/>
  <c r="AT52" i="35"/>
  <c r="CF32" i="35"/>
  <c r="O40" i="35"/>
  <c r="AV7" i="35"/>
  <c r="AA7" i="35"/>
  <c r="BV29" i="35"/>
  <c r="CC175" i="35"/>
  <c r="D46" i="35"/>
  <c r="BP14" i="35"/>
  <c r="U173" i="35"/>
  <c r="Y8" i="35"/>
  <c r="K6" i="35"/>
  <c r="L178" i="35"/>
  <c r="I4" i="35"/>
  <c r="CG49" i="35"/>
  <c r="BD18" i="35"/>
  <c r="AN176" i="35"/>
  <c r="AD8" i="35"/>
  <c r="U32" i="35"/>
  <c r="AD46" i="35"/>
  <c r="CN179" i="35"/>
  <c r="CK18" i="35"/>
  <c r="O24" i="35"/>
  <c r="BU31" i="35"/>
  <c r="AG42" i="35"/>
  <c r="BG46" i="35"/>
  <c r="BR26" i="35"/>
  <c r="AI177" i="35"/>
  <c r="BN36" i="35"/>
  <c r="AN6" i="35"/>
  <c r="CL33" i="35"/>
  <c r="BP180" i="35"/>
  <c r="N37" i="35"/>
  <c r="BX33" i="35"/>
  <c r="AC181" i="35"/>
  <c r="BA173" i="35"/>
  <c r="C180" i="35"/>
  <c r="AQ174" i="35"/>
  <c r="AJ43" i="35"/>
  <c r="J24" i="35"/>
  <c r="S177" i="35"/>
  <c r="AQ44" i="35"/>
  <c r="AQ34" i="35"/>
  <c r="CM173" i="35"/>
  <c r="J180" i="35"/>
  <c r="P48" i="35"/>
  <c r="Z50" i="35"/>
  <c r="Y177" i="35"/>
  <c r="BI26" i="35"/>
  <c r="CZ26" i="35"/>
  <c r="V180" i="35"/>
  <c r="CM178" i="35"/>
  <c r="AB45" i="35"/>
  <c r="AN9" i="35"/>
  <c r="AA178" i="35"/>
  <c r="BV26" i="35"/>
  <c r="CO34" i="35"/>
  <c r="AV44" i="35"/>
  <c r="CP46" i="35"/>
  <c r="X4" i="35"/>
  <c r="CQ178" i="35"/>
  <c r="CS178" i="35"/>
  <c r="AH179" i="35"/>
  <c r="T179" i="35"/>
  <c r="C14" i="35"/>
  <c r="CO46" i="35"/>
  <c r="CV43" i="35"/>
  <c r="CU175" i="35"/>
  <c r="AW174" i="35"/>
  <c r="CL176" i="35"/>
  <c r="AF173" i="35"/>
  <c r="CU33" i="35"/>
  <c r="F23" i="35"/>
  <c r="CT178" i="35"/>
  <c r="BO178" i="35"/>
  <c r="CZ10" i="35"/>
  <c r="BM19" i="35"/>
  <c r="CZ23" i="35"/>
  <c r="K176" i="35"/>
  <c r="P15" i="35"/>
  <c r="CK45" i="35"/>
  <c r="BG176" i="35"/>
  <c r="BZ13" i="35"/>
  <c r="AQ37" i="35"/>
  <c r="BX29" i="35"/>
  <c r="G52" i="35"/>
  <c r="BC49" i="35"/>
  <c r="U176" i="35"/>
  <c r="C24" i="35"/>
  <c r="BI24" i="35"/>
  <c r="D175" i="35"/>
  <c r="AM12" i="35"/>
  <c r="E29" i="35"/>
  <c r="BO16" i="35"/>
  <c r="CP179" i="35"/>
  <c r="BM175" i="35"/>
  <c r="AF49" i="35"/>
  <c r="AQ178" i="35"/>
  <c r="Z19" i="35"/>
  <c r="BP22" i="35"/>
  <c r="CD39" i="35"/>
  <c r="BZ179" i="35"/>
  <c r="AO9" i="35"/>
  <c r="AC20" i="35"/>
  <c r="BA25" i="35"/>
  <c r="AL31" i="35"/>
  <c r="O176" i="35"/>
  <c r="W9" i="35"/>
  <c r="CT181" i="35"/>
  <c r="AN181" i="35"/>
  <c r="CG44" i="35"/>
  <c r="BN33" i="35"/>
  <c r="BC34" i="35"/>
  <c r="BL25" i="35"/>
  <c r="AU25" i="35"/>
  <c r="V25" i="35"/>
  <c r="BO52" i="35"/>
  <c r="BE178" i="35"/>
  <c r="BU181" i="35"/>
  <c r="E38" i="35"/>
  <c r="P17" i="35"/>
  <c r="BN11" i="35"/>
  <c r="AU44" i="35"/>
  <c r="CK12" i="35"/>
  <c r="AR8" i="35"/>
  <c r="AV179" i="35"/>
  <c r="Q181" i="35"/>
  <c r="CU46" i="35"/>
  <c r="CP177" i="35"/>
  <c r="BS8" i="35"/>
  <c r="E179" i="35"/>
  <c r="D51" i="35"/>
  <c r="AH177" i="35"/>
  <c r="BV49" i="35"/>
  <c r="BI180" i="35"/>
  <c r="M46" i="35"/>
  <c r="AC42" i="35"/>
  <c r="CW41" i="35"/>
  <c r="BW44" i="35"/>
  <c r="BG49" i="35"/>
  <c r="BW7" i="35"/>
  <c r="AE8" i="35"/>
  <c r="BE39" i="35"/>
  <c r="X31" i="35"/>
  <c r="BF22" i="35"/>
  <c r="CV37" i="35"/>
  <c r="CX17" i="35"/>
  <c r="CT34" i="35"/>
  <c r="CA43" i="35"/>
  <c r="F31" i="35"/>
  <c r="W16" i="35"/>
  <c r="BX23" i="35"/>
  <c r="CK37" i="35"/>
  <c r="CP39" i="35"/>
  <c r="BT177" i="35"/>
  <c r="CH21" i="35"/>
  <c r="Q175" i="35"/>
  <c r="CY51" i="35"/>
  <c r="X19" i="35"/>
  <c r="H177" i="35"/>
  <c r="AT19" i="35"/>
  <c r="CN41" i="35"/>
  <c r="AQ14" i="35"/>
  <c r="CP49" i="35"/>
  <c r="BD14" i="35"/>
  <c r="BV4" i="35"/>
  <c r="AP47" i="35"/>
  <c r="AT29" i="35"/>
  <c r="H51" i="35"/>
  <c r="BE28" i="35"/>
  <c r="AU16" i="35"/>
  <c r="BW4" i="35"/>
  <c r="S18" i="35"/>
  <c r="Z48" i="35"/>
  <c r="CB5" i="35"/>
  <c r="BX27" i="35"/>
  <c r="AG48" i="35"/>
  <c r="CC8" i="35"/>
  <c r="CC12" i="35"/>
  <c r="AR180" i="35"/>
  <c r="BS15" i="35"/>
  <c r="CN14" i="35"/>
  <c r="CF45" i="35"/>
  <c r="Q9" i="35"/>
  <c r="CZ13" i="35"/>
  <c r="BT29" i="35"/>
  <c r="BP34" i="35"/>
  <c r="BT40" i="35"/>
  <c r="CW40" i="35"/>
  <c r="C36" i="35"/>
  <c r="CB180" i="35"/>
  <c r="CY20" i="35"/>
  <c r="BP174" i="35"/>
  <c r="C46" i="35"/>
  <c r="CY178" i="35"/>
  <c r="CE11" i="35"/>
  <c r="AB8" i="35"/>
  <c r="BQ26" i="35"/>
  <c r="BD8" i="35"/>
  <c r="L48" i="35"/>
  <c r="AA11" i="35"/>
  <c r="CY11" i="35"/>
  <c r="T34" i="35"/>
  <c r="CL11" i="35"/>
  <c r="AA41" i="35"/>
  <c r="Z22" i="35"/>
  <c r="R49" i="35"/>
  <c r="CU39" i="35"/>
  <c r="CS27" i="35"/>
  <c r="AX18" i="35"/>
  <c r="BV177" i="35"/>
  <c r="BY29" i="35"/>
  <c r="CE30" i="35"/>
  <c r="CU42" i="35"/>
  <c r="AT4" i="35"/>
  <c r="AO52" i="35"/>
  <c r="CY34" i="35"/>
  <c r="AI26" i="35"/>
  <c r="BW35" i="35"/>
  <c r="AC44" i="35"/>
  <c r="T39" i="35"/>
  <c r="Z9" i="35"/>
  <c r="AM41" i="35"/>
  <c r="AX173" i="35"/>
  <c r="CS179" i="35"/>
  <c r="M8" i="35"/>
  <c r="V26" i="35"/>
  <c r="AD18" i="35"/>
  <c r="AK174" i="35"/>
  <c r="F7" i="35"/>
  <c r="CC31" i="35"/>
  <c r="BD33" i="35"/>
  <c r="L181" i="35"/>
  <c r="D25" i="35"/>
  <c r="M15" i="35"/>
  <c r="AG37" i="35"/>
  <c r="O177" i="35"/>
  <c r="CP21" i="35"/>
  <c r="Y9" i="35"/>
  <c r="BC42" i="35"/>
  <c r="O7" i="35"/>
  <c r="BC32" i="35"/>
  <c r="AC8" i="35"/>
  <c r="BI51" i="35"/>
  <c r="CA22" i="35"/>
  <c r="CD46" i="35"/>
  <c r="AU8" i="35"/>
  <c r="BU4" i="35"/>
  <c r="CO38" i="35"/>
  <c r="CM34" i="35"/>
  <c r="BN29" i="35"/>
  <c r="AU32" i="35"/>
  <c r="R4" i="35"/>
  <c r="CD32" i="35"/>
  <c r="BY38" i="35"/>
  <c r="CK180" i="35"/>
  <c r="CA29" i="35"/>
  <c r="BT22" i="35"/>
  <c r="O26" i="35"/>
  <c r="CM39" i="35"/>
  <c r="AX181" i="35"/>
  <c r="BP41" i="35"/>
  <c r="R52" i="35"/>
  <c r="AV25" i="35"/>
  <c r="U177" i="35"/>
  <c r="AM177" i="35"/>
  <c r="AK14" i="35"/>
  <c r="I12" i="35"/>
  <c r="N27" i="35"/>
  <c r="C48" i="35"/>
  <c r="AT49" i="35"/>
  <c r="BI40" i="35"/>
  <c r="AP12" i="35"/>
  <c r="AJ45" i="35"/>
  <c r="BQ51" i="35"/>
  <c r="CW12" i="35"/>
  <c r="CH52" i="35"/>
  <c r="CU17" i="35"/>
  <c r="BM45" i="35"/>
  <c r="BS29" i="35"/>
  <c r="AT16" i="35"/>
  <c r="AS11" i="35"/>
  <c r="G17" i="35"/>
  <c r="BL10" i="35"/>
  <c r="CW177" i="35"/>
  <c r="U50" i="35"/>
  <c r="CN40" i="35"/>
  <c r="BR8" i="35"/>
  <c r="CD29" i="35"/>
  <c r="BC51" i="35"/>
  <c r="AP21" i="35"/>
  <c r="CX46" i="35"/>
  <c r="BV6" i="35"/>
  <c r="AS38" i="35"/>
  <c r="CJ30" i="35"/>
  <c r="CM42" i="35"/>
  <c r="CD22" i="35"/>
  <c r="CY27" i="35"/>
  <c r="BM20" i="35"/>
  <c r="AV48" i="35"/>
  <c r="BH15" i="35"/>
  <c r="BN32" i="35"/>
  <c r="AA181" i="35"/>
  <c r="CS177" i="35"/>
  <c r="M25" i="35"/>
  <c r="BD12" i="35"/>
  <c r="AD50" i="35"/>
  <c r="CA23" i="35"/>
  <c r="N5" i="35"/>
  <c r="BO48" i="35"/>
  <c r="CM15" i="35"/>
  <c r="R13" i="35"/>
  <c r="Y33" i="35"/>
  <c r="BK180" i="35"/>
  <c r="CL47" i="35"/>
  <c r="CJ45" i="35"/>
  <c r="BD9" i="35"/>
  <c r="BK38" i="35"/>
  <c r="CH47" i="35"/>
  <c r="L49" i="35"/>
  <c r="BM43" i="35"/>
  <c r="BQ173" i="35"/>
  <c r="CA21" i="35"/>
  <c r="BW43" i="35"/>
  <c r="CR8" i="35"/>
  <c r="CE177" i="35"/>
  <c r="AH33" i="35"/>
  <c r="CL28" i="35"/>
  <c r="BW49" i="35"/>
  <c r="AI175" i="35"/>
  <c r="O44" i="35"/>
  <c r="S173" i="35"/>
  <c r="E7" i="35"/>
  <c r="CW176" i="35"/>
  <c r="CR5" i="35"/>
  <c r="CI177" i="35"/>
  <c r="AZ47" i="35"/>
  <c r="CS9" i="35"/>
  <c r="AV23" i="35"/>
  <c r="AJ47" i="35"/>
  <c r="BC26" i="35"/>
  <c r="CQ43" i="35"/>
  <c r="BL31" i="35"/>
  <c r="CV31" i="35"/>
  <c r="G177" i="35"/>
  <c r="AL42" i="35"/>
  <c r="AP6" i="35"/>
  <c r="BM35" i="35"/>
  <c r="AA42" i="35"/>
  <c r="CD180" i="35"/>
  <c r="R181" i="35"/>
  <c r="C50" i="35"/>
  <c r="CM27" i="35"/>
  <c r="BK49" i="35"/>
  <c r="CS50" i="35"/>
  <c r="M18" i="35"/>
  <c r="AM25" i="35"/>
  <c r="O43" i="35"/>
  <c r="CT30" i="35"/>
  <c r="AP27" i="35"/>
  <c r="AJ42" i="35"/>
  <c r="CG43" i="35"/>
  <c r="CB12" i="35"/>
  <c r="AC4" i="35"/>
  <c r="S9" i="35"/>
  <c r="AN35" i="35"/>
  <c r="AU23" i="35"/>
  <c r="S36" i="35"/>
  <c r="AI178" i="35"/>
  <c r="AX180" i="35"/>
  <c r="AF42" i="35"/>
  <c r="CK10" i="35"/>
  <c r="BY174" i="35"/>
  <c r="AI52" i="35"/>
  <c r="BX36" i="35"/>
  <c r="CG18" i="35"/>
  <c r="BQ181" i="35"/>
  <c r="CC9" i="35"/>
  <c r="AE178" i="35"/>
  <c r="T174" i="35"/>
  <c r="Z43" i="35"/>
  <c r="CQ7" i="35"/>
  <c r="I176" i="35"/>
  <c r="L35" i="35"/>
  <c r="AV16" i="35"/>
  <c r="CQ51" i="35"/>
  <c r="AB52" i="35"/>
  <c r="AA50" i="35"/>
  <c r="BU175" i="35"/>
  <c r="BH13" i="35"/>
  <c r="CL177" i="35"/>
  <c r="CQ22" i="35"/>
  <c r="BR47" i="35"/>
  <c r="CL38" i="35"/>
  <c r="BR40" i="35"/>
  <c r="AB40" i="35"/>
  <c r="BW48" i="35"/>
  <c r="X181" i="35"/>
  <c r="AH23" i="35"/>
  <c r="BX49" i="35"/>
  <c r="W177" i="35"/>
  <c r="S7" i="35"/>
  <c r="CR15" i="35"/>
  <c r="AM16" i="35"/>
  <c r="BR51" i="35"/>
  <c r="CT14" i="35"/>
  <c r="BU50" i="35"/>
  <c r="G13" i="35"/>
  <c r="AZ26" i="35"/>
  <c r="AM21" i="35"/>
  <c r="AZ179" i="35"/>
  <c r="CQ173" i="35"/>
  <c r="BG178" i="35"/>
  <c r="BB32" i="35"/>
  <c r="AA27" i="35"/>
  <c r="BF40" i="35"/>
  <c r="BY9" i="35"/>
  <c r="BZ46" i="35"/>
  <c r="AJ12" i="35"/>
  <c r="M13" i="35"/>
  <c r="P51" i="35"/>
  <c r="AO181" i="35"/>
  <c r="D47" i="35"/>
  <c r="CN174" i="35"/>
  <c r="AF180" i="35"/>
  <c r="AY177" i="35"/>
  <c r="CJ42" i="35"/>
  <c r="CC29" i="35"/>
  <c r="CU7" i="35"/>
  <c r="CD176" i="35"/>
  <c r="W40" i="35"/>
  <c r="AD176" i="35"/>
  <c r="BH176" i="35"/>
  <c r="BS14" i="35"/>
  <c r="AR50" i="35"/>
  <c r="AT174" i="35"/>
  <c r="CD27" i="35"/>
  <c r="V46" i="35"/>
  <c r="M7" i="35"/>
  <c r="AQ36" i="35"/>
  <c r="BZ33" i="35"/>
  <c r="F30" i="35"/>
  <c r="BQ21" i="35"/>
  <c r="AL44" i="35"/>
  <c r="R36" i="35"/>
  <c r="Y45" i="35"/>
  <c r="Z35" i="35"/>
  <c r="AE31" i="35"/>
  <c r="E42" i="35"/>
  <c r="CL25" i="35"/>
  <c r="AP179" i="35"/>
  <c r="CK48" i="35"/>
  <c r="BP16" i="35"/>
  <c r="BT28" i="35"/>
  <c r="BB52" i="35"/>
  <c r="BT175" i="35"/>
  <c r="AZ30" i="35"/>
  <c r="CA27" i="35"/>
  <c r="W36" i="35"/>
  <c r="W173" i="35"/>
  <c r="CK181" i="35"/>
  <c r="BX175" i="35"/>
  <c r="AA173" i="35"/>
  <c r="BJ174" i="35"/>
  <c r="BG51" i="35"/>
  <c r="CP32" i="35"/>
  <c r="BV17" i="35"/>
  <c r="AQ17" i="35"/>
  <c r="CM12" i="35"/>
  <c r="AD24" i="35"/>
  <c r="Z12" i="35"/>
  <c r="CV52" i="35"/>
  <c r="AD33" i="35"/>
  <c r="BZ31" i="35"/>
  <c r="CD49" i="35"/>
  <c r="CJ41" i="35"/>
  <c r="AU41" i="35"/>
  <c r="AR13" i="35"/>
  <c r="I5" i="35"/>
  <c r="F32" i="35"/>
  <c r="V48" i="35"/>
  <c r="AB6" i="35"/>
  <c r="AX11" i="35"/>
  <c r="CX16" i="35"/>
  <c r="AG45" i="35"/>
  <c r="I39" i="35"/>
  <c r="C42" i="35"/>
  <c r="AN44" i="35"/>
  <c r="AN7" i="35"/>
  <c r="AK4" i="35"/>
  <c r="BY18" i="35"/>
  <c r="CO178" i="35"/>
  <c r="CJ174" i="35"/>
  <c r="L6" i="35"/>
  <c r="AN173" i="35"/>
  <c r="T15" i="35"/>
  <c r="CR16" i="35"/>
  <c r="BX43" i="35"/>
  <c r="BV52" i="35"/>
  <c r="BO42" i="35"/>
  <c r="AV22" i="35"/>
  <c r="BO37" i="35"/>
  <c r="C23" i="35"/>
  <c r="BM47" i="35"/>
  <c r="CN181" i="35"/>
  <c r="P45" i="35"/>
  <c r="CR25" i="35"/>
  <c r="J48" i="35"/>
  <c r="AG5" i="35"/>
  <c r="AD51" i="35"/>
  <c r="CG47" i="35"/>
  <c r="CT19" i="35"/>
  <c r="Y19" i="35"/>
  <c r="CB50" i="35"/>
  <c r="BD28" i="35"/>
  <c r="CE48" i="35"/>
  <c r="I26" i="35"/>
  <c r="BK177" i="35"/>
  <c r="C34" i="35"/>
  <c r="BB46" i="35"/>
  <c r="AD30" i="35"/>
  <c r="G40" i="35"/>
  <c r="CP11" i="35"/>
  <c r="BL28" i="35"/>
  <c r="BQ29" i="35"/>
  <c r="AZ28" i="35"/>
  <c r="BR20" i="35"/>
  <c r="BN10" i="35"/>
  <c r="CV9" i="35"/>
  <c r="BC52" i="35"/>
  <c r="CV33" i="35"/>
  <c r="CH177" i="35"/>
  <c r="W7" i="35"/>
  <c r="CY5" i="35"/>
  <c r="BB49" i="35"/>
  <c r="CT174" i="35"/>
  <c r="CV40" i="35"/>
  <c r="AZ25" i="35"/>
  <c r="CR27" i="35"/>
  <c r="CE25" i="35"/>
  <c r="CC21" i="35"/>
  <c r="AI23" i="35"/>
  <c r="AP49" i="35"/>
  <c r="AF12" i="35"/>
  <c r="M37" i="35"/>
  <c r="BU43" i="35"/>
  <c r="G46" i="35"/>
  <c r="BB43" i="35"/>
  <c r="AT33" i="35"/>
  <c r="CB40" i="35"/>
  <c r="CV25" i="35"/>
  <c r="D173" i="35"/>
  <c r="BH33" i="35"/>
  <c r="BT20" i="35"/>
  <c r="Z45" i="35"/>
  <c r="AL181" i="35"/>
  <c r="BF4" i="35"/>
  <c r="CU181" i="35"/>
  <c r="T176" i="35"/>
  <c r="AD181" i="35"/>
  <c r="BL26" i="35"/>
  <c r="BU177" i="35"/>
  <c r="BM18" i="35"/>
  <c r="T175" i="35"/>
  <c r="T17" i="35"/>
  <c r="Q14" i="35"/>
  <c r="CE46" i="35"/>
  <c r="BT48" i="35"/>
  <c r="BF13" i="35"/>
  <c r="AX26" i="35"/>
  <c r="Y18" i="35"/>
  <c r="BI47" i="35"/>
  <c r="BZ39" i="35"/>
  <c r="CC41" i="35"/>
  <c r="AR7" i="35"/>
  <c r="CA32" i="35"/>
  <c r="AM30" i="35"/>
  <c r="AQ12" i="35"/>
  <c r="CA52" i="35"/>
  <c r="AC10" i="35"/>
  <c r="CE37" i="35"/>
  <c r="R44" i="35"/>
  <c r="AS8" i="35"/>
  <c r="CT22" i="35"/>
  <c r="CS44" i="35"/>
  <c r="AS46" i="35"/>
  <c r="CG177" i="35"/>
  <c r="O9" i="35"/>
  <c r="CT39" i="35"/>
  <c r="AM39" i="35"/>
  <c r="CO13" i="35"/>
  <c r="BG45" i="35"/>
  <c r="BW5" i="35"/>
  <c r="Y27" i="35"/>
  <c r="W4" i="35"/>
  <c r="AN178" i="35"/>
  <c r="BL179" i="35"/>
  <c r="BZ29" i="35"/>
  <c r="AC50" i="35"/>
  <c r="M175" i="35"/>
  <c r="AI180" i="35"/>
  <c r="H32" i="35"/>
  <c r="AR27" i="35"/>
  <c r="P179" i="35"/>
  <c r="AW179" i="35"/>
  <c r="BJ44" i="35"/>
  <c r="O29" i="35"/>
  <c r="CC36" i="35"/>
  <c r="CO24" i="35"/>
  <c r="M52" i="35"/>
  <c r="BF30" i="35"/>
  <c r="Z37" i="35"/>
  <c r="CB181" i="35"/>
  <c r="AX10" i="35"/>
  <c r="BM17" i="35"/>
  <c r="CK176" i="35"/>
  <c r="R177" i="35"/>
  <c r="CG23" i="35"/>
  <c r="Q178" i="35"/>
  <c r="BB40" i="35"/>
  <c r="AK47" i="35"/>
  <c r="AW181" i="35"/>
  <c r="CX178" i="35"/>
  <c r="E49" i="35"/>
  <c r="AS181" i="35"/>
  <c r="AV178" i="35"/>
  <c r="CX8" i="35"/>
  <c r="CO28" i="35"/>
  <c r="J42" i="35"/>
  <c r="CU180" i="35"/>
  <c r="CF19" i="35"/>
  <c r="AB44" i="35"/>
  <c r="R48" i="35"/>
  <c r="BY177" i="35"/>
  <c r="AM19" i="35"/>
  <c r="BN5" i="35"/>
  <c r="CP12" i="35"/>
  <c r="BU12" i="35"/>
  <c r="BE174" i="35"/>
  <c r="L32" i="35"/>
  <c r="CV180" i="35"/>
  <c r="U180" i="35"/>
  <c r="BJ32" i="35"/>
  <c r="AY30" i="35"/>
  <c r="AW176" i="35"/>
  <c r="AX176" i="35"/>
  <c r="BL40" i="35"/>
  <c r="AV30" i="35"/>
  <c r="G174" i="35"/>
  <c r="U40" i="35"/>
  <c r="AF18" i="35"/>
  <c r="CF176" i="35"/>
  <c r="AV173" i="35"/>
  <c r="CP176" i="35"/>
  <c r="BG36" i="35"/>
  <c r="E18" i="35"/>
  <c r="BA177" i="35"/>
  <c r="BS175" i="35"/>
  <c r="CV11" i="35"/>
  <c r="AG52" i="35"/>
  <c r="BN42" i="35"/>
  <c r="AW180" i="35"/>
  <c r="BW23" i="35"/>
  <c r="V176" i="35"/>
  <c r="P47" i="35"/>
  <c r="AM48" i="35"/>
  <c r="AQ181" i="35"/>
  <c r="BT9" i="35"/>
  <c r="BI181" i="35"/>
  <c r="U181" i="35"/>
  <c r="BB23" i="35"/>
  <c r="AS44" i="35"/>
  <c r="AO173" i="35"/>
  <c r="BH9" i="35"/>
  <c r="CO35" i="35"/>
  <c r="CJ44" i="35"/>
  <c r="AM11" i="35"/>
  <c r="BJ5" i="35"/>
  <c r="BF177" i="35"/>
  <c r="F173" i="35"/>
  <c r="CI45" i="35"/>
  <c r="AW35" i="35"/>
  <c r="CY48" i="35"/>
  <c r="AH175" i="35"/>
  <c r="AK37" i="35"/>
  <c r="G175" i="35"/>
  <c r="BW32" i="35"/>
  <c r="R22" i="35"/>
  <c r="BG13" i="35"/>
  <c r="W5" i="35"/>
  <c r="CH27" i="35"/>
  <c r="BT21" i="35"/>
  <c r="F34" i="35"/>
  <c r="BG181" i="35"/>
  <c r="AZ49" i="35"/>
  <c r="CD175" i="35"/>
  <c r="CT176" i="35"/>
  <c r="CY41" i="35"/>
  <c r="J52" i="35"/>
  <c r="CX175" i="35"/>
  <c r="AK177" i="35"/>
  <c r="CT17" i="35"/>
  <c r="AC47" i="35"/>
  <c r="CM181" i="35"/>
  <c r="CH51" i="35"/>
  <c r="BQ48" i="35"/>
  <c r="CX180" i="35"/>
  <c r="AM31" i="35"/>
  <c r="AD174" i="35"/>
  <c r="U8" i="35"/>
  <c r="CK179" i="35"/>
  <c r="AD48" i="35"/>
  <c r="S181" i="35"/>
  <c r="BC24" i="35"/>
  <c r="BB175" i="35"/>
  <c r="E32" i="35"/>
  <c r="AS41" i="35"/>
  <c r="N33" i="35"/>
  <c r="BH45" i="35"/>
  <c r="CD21" i="35"/>
  <c r="CL14" i="35"/>
  <c r="CX34" i="35"/>
  <c r="AM176" i="35"/>
  <c r="G14" i="35"/>
  <c r="AT46" i="35"/>
  <c r="CR10" i="35"/>
  <c r="BT178" i="35"/>
  <c r="CI46" i="35"/>
  <c r="BI46" i="35"/>
  <c r="BR4" i="35"/>
  <c r="BZ174" i="35"/>
  <c r="AY38" i="35"/>
  <c r="L29" i="35"/>
  <c r="X173" i="35"/>
  <c r="BM32" i="35"/>
  <c r="CX21" i="35"/>
  <c r="Y39" i="35"/>
  <c r="AS45" i="35"/>
  <c r="CH26" i="35"/>
  <c r="BE176" i="35"/>
  <c r="D44" i="35"/>
  <c r="AI12" i="35"/>
  <c r="BI8" i="35"/>
  <c r="P49" i="35"/>
  <c r="AC45" i="35"/>
  <c r="BH6" i="35"/>
  <c r="CC13" i="35"/>
  <c r="BS52" i="35"/>
  <c r="CO37" i="35"/>
  <c r="E176" i="35"/>
  <c r="BO9" i="35"/>
  <c r="CP23" i="35"/>
  <c r="P178" i="35"/>
  <c r="AJ39" i="35"/>
  <c r="CX9" i="35"/>
  <c r="F44" i="35"/>
  <c r="BS176" i="35"/>
  <c r="BK14" i="35"/>
  <c r="CK14" i="35"/>
  <c r="BK39" i="35"/>
  <c r="K10" i="35"/>
  <c r="BF178" i="35"/>
  <c r="BF19" i="35"/>
  <c r="K177" i="35"/>
  <c r="AY173" i="35"/>
  <c r="G33" i="35"/>
  <c r="AC174" i="35"/>
  <c r="CJ177" i="35"/>
  <c r="AW173" i="35"/>
  <c r="E181" i="35"/>
  <c r="BJ22" i="35"/>
  <c r="AM27" i="35"/>
  <c r="CY45" i="35"/>
  <c r="CI20" i="35"/>
  <c r="BG52" i="35"/>
  <c r="N174" i="35"/>
  <c r="CP175" i="35"/>
  <c r="H22" i="35"/>
  <c r="AY50" i="35"/>
  <c r="BC179" i="35"/>
  <c r="D30" i="35"/>
  <c r="E47" i="35"/>
  <c r="S174" i="35"/>
  <c r="BU179" i="35"/>
  <c r="CU14" i="35"/>
  <c r="CQ48" i="35"/>
  <c r="C178" i="35"/>
  <c r="L176" i="35"/>
  <c r="AD175" i="35"/>
  <c r="W51" i="35"/>
  <c r="BP35" i="35"/>
  <c r="CO15" i="35"/>
  <c r="W29" i="35"/>
  <c r="AC23" i="35"/>
  <c r="BD15" i="35"/>
  <c r="P174" i="35"/>
  <c r="AO13" i="35"/>
  <c r="BY4" i="35"/>
  <c r="K51" i="35"/>
  <c r="D41" i="35"/>
  <c r="H9" i="35"/>
  <c r="D39" i="35"/>
  <c r="AT37" i="35"/>
  <c r="AF176" i="35"/>
  <c r="AZ8" i="35"/>
  <c r="BR21" i="35"/>
  <c r="K179" i="35"/>
  <c r="X15" i="35"/>
  <c r="BM44" i="35"/>
  <c r="BC50" i="35"/>
  <c r="CH30" i="35"/>
  <c r="AE180" i="35"/>
  <c r="E28" i="35"/>
  <c r="Q46" i="35"/>
  <c r="V181" i="35"/>
  <c r="T51" i="35"/>
  <c r="T24" i="35"/>
  <c r="W174" i="35"/>
  <c r="Y43" i="35"/>
  <c r="AY174" i="35"/>
  <c r="M22" i="35"/>
  <c r="AI8" i="35"/>
  <c r="AR34" i="35"/>
  <c r="BF24" i="35"/>
  <c r="CS17" i="35"/>
  <c r="BD35" i="35"/>
  <c r="AK38" i="35"/>
  <c r="CY9" i="35"/>
  <c r="CW7" i="35"/>
  <c r="BE12" i="35"/>
  <c r="AC173" i="35"/>
  <c r="U23" i="35"/>
  <c r="G25" i="35"/>
  <c r="G31" i="35"/>
  <c r="AD38" i="35"/>
  <c r="L14" i="35"/>
  <c r="BA42" i="35"/>
  <c r="BM33" i="35"/>
  <c r="BW25" i="35"/>
  <c r="AV177" i="35"/>
  <c r="CZ5" i="35"/>
  <c r="C51" i="35"/>
  <c r="L43" i="35"/>
  <c r="BX5" i="35"/>
  <c r="H181" i="35"/>
  <c r="BJ21" i="35"/>
  <c r="M6" i="35"/>
  <c r="AR22" i="35"/>
  <c r="AZ18" i="35"/>
  <c r="BD16" i="35"/>
  <c r="CN16" i="35"/>
  <c r="BN50" i="35"/>
  <c r="BH4" i="35"/>
  <c r="AV10" i="35"/>
  <c r="AQ35" i="35"/>
  <c r="AL19" i="35"/>
  <c r="AF9" i="35"/>
  <c r="CZ38" i="35"/>
  <c r="BA45" i="35"/>
  <c r="CR46" i="35"/>
  <c r="AD49" i="35"/>
  <c r="CM43" i="35"/>
  <c r="CA38" i="35"/>
  <c r="AV32" i="35"/>
  <c r="AB43" i="35"/>
  <c r="AJ41" i="35"/>
  <c r="AG26" i="35"/>
  <c r="CT24" i="35"/>
  <c r="CW48" i="35"/>
  <c r="BP47" i="35"/>
  <c r="CR18" i="35"/>
  <c r="CB23" i="35"/>
  <c r="Y25" i="35"/>
  <c r="CJ13" i="35"/>
  <c r="AB13" i="35"/>
  <c r="AK32" i="35"/>
  <c r="CD35" i="35"/>
  <c r="T29" i="35"/>
  <c r="Z174" i="35"/>
  <c r="BB37" i="35"/>
  <c r="AX16" i="35"/>
  <c r="CA174" i="35"/>
  <c r="AY34" i="35"/>
  <c r="AQ33" i="35"/>
  <c r="CR31" i="35"/>
  <c r="CZ52" i="35"/>
  <c r="CU41" i="35"/>
  <c r="CX52" i="35"/>
  <c r="BF31" i="35"/>
  <c r="CQ36" i="35"/>
  <c r="AZ177" i="35"/>
  <c r="AJ175" i="35"/>
  <c r="CQ181" i="35"/>
  <c r="AU178" i="35"/>
  <c r="M50" i="35"/>
  <c r="BU48" i="35"/>
  <c r="CL10" i="35"/>
  <c r="BP11" i="35"/>
  <c r="C29" i="35"/>
  <c r="CF11" i="35"/>
  <c r="BB42" i="35"/>
  <c r="BF50" i="35"/>
  <c r="BW17" i="35"/>
  <c r="CM44" i="35"/>
  <c r="AO32" i="35"/>
  <c r="BJ8" i="35"/>
  <c r="Y6" i="35"/>
  <c r="AZ51" i="35"/>
  <c r="BX15" i="35"/>
  <c r="L27" i="35"/>
  <c r="AS43" i="35"/>
  <c r="CR178" i="35"/>
  <c r="AO7" i="35"/>
  <c r="BP28" i="35"/>
  <c r="S52" i="35"/>
  <c r="BC47" i="35"/>
  <c r="Y46" i="35"/>
  <c r="CR22" i="35"/>
  <c r="AS47" i="35"/>
  <c r="BG179" i="35"/>
  <c r="R11" i="35"/>
  <c r="CP19" i="35"/>
  <c r="CJ4" i="35"/>
  <c r="CF9" i="35"/>
  <c r="BJ37" i="35"/>
  <c r="AV43" i="35"/>
  <c r="AT13" i="35"/>
  <c r="X179" i="35"/>
  <c r="AV19" i="35"/>
  <c r="AR31" i="35"/>
  <c r="AO48" i="35"/>
  <c r="AQ176" i="35"/>
  <c r="BB179" i="35"/>
  <c r="J32" i="35"/>
  <c r="J37" i="35"/>
  <c r="G4" i="35"/>
  <c r="R5" i="35"/>
  <c r="CJ31" i="35"/>
  <c r="BX45" i="35"/>
  <c r="BT34" i="35"/>
  <c r="CJ180" i="35"/>
  <c r="C177" i="35"/>
  <c r="BR178" i="35"/>
  <c r="BV178" i="35"/>
  <c r="AW43" i="35"/>
  <c r="CL42" i="35"/>
  <c r="AE25" i="35"/>
  <c r="AF21" i="35"/>
  <c r="CE180" i="35"/>
  <c r="X176" i="35"/>
  <c r="CU173" i="35"/>
  <c r="J50" i="35"/>
  <c r="BO4" i="35"/>
  <c r="CD28" i="35"/>
  <c r="AJ22" i="35"/>
  <c r="BF179" i="35"/>
  <c r="AA180" i="35"/>
  <c r="V14" i="35"/>
  <c r="CN18" i="35"/>
  <c r="BF15" i="35"/>
  <c r="CT43" i="35"/>
  <c r="O31" i="35"/>
  <c r="E50" i="35"/>
  <c r="AH9" i="35"/>
  <c r="CZ32" i="35"/>
  <c r="CM22" i="35"/>
  <c r="CG6" i="35"/>
  <c r="Z179" i="35"/>
  <c r="CB179" i="35"/>
  <c r="BV9" i="35"/>
  <c r="E21" i="35"/>
  <c r="X44" i="35"/>
  <c r="BH26" i="35"/>
  <c r="BC19" i="35"/>
  <c r="AD47" i="35"/>
  <c r="AB179" i="35"/>
  <c r="CP16" i="35"/>
  <c r="CJ6" i="35"/>
  <c r="BO176" i="35"/>
  <c r="AZ178" i="35"/>
  <c r="Y49" i="35"/>
  <c r="CE174" i="35"/>
  <c r="BT23" i="35"/>
  <c r="CP15" i="35"/>
  <c r="E43" i="35"/>
  <c r="AD4" i="35"/>
  <c r="AG179" i="35"/>
  <c r="S33" i="35"/>
  <c r="CE22" i="35"/>
  <c r="CM25" i="35"/>
  <c r="CB177" i="35"/>
  <c r="G44" i="35"/>
  <c r="BA15" i="35"/>
  <c r="BT13" i="35"/>
  <c r="AH52" i="35"/>
  <c r="CT175" i="35"/>
  <c r="CS36" i="35"/>
  <c r="CR48" i="35"/>
  <c r="BC180" i="35"/>
  <c r="BL8" i="35"/>
  <c r="AY12" i="35"/>
  <c r="I24" i="35"/>
  <c r="BB180" i="35"/>
  <c r="AS15" i="35"/>
  <c r="BJ178" i="35"/>
  <c r="BB22" i="35"/>
  <c r="BK34" i="35"/>
  <c r="E6" i="35"/>
  <c r="CK11" i="35"/>
  <c r="E173" i="35"/>
  <c r="M173" i="35"/>
  <c r="AM45" i="35"/>
  <c r="AF32" i="35"/>
  <c r="BB29" i="35"/>
  <c r="CC179" i="35"/>
  <c r="CN8" i="35"/>
  <c r="CN31" i="35"/>
  <c r="CB178" i="35"/>
  <c r="CO173" i="35"/>
  <c r="BN181" i="35"/>
  <c r="Q176" i="35"/>
  <c r="U51" i="35"/>
  <c r="Y21" i="35"/>
  <c r="Q33" i="35"/>
  <c r="X27" i="35"/>
  <c r="BW21" i="35"/>
  <c r="AY49" i="35"/>
  <c r="BQ27" i="35"/>
  <c r="CM176" i="35"/>
  <c r="J176" i="35"/>
  <c r="C19" i="35"/>
  <c r="CL12" i="35"/>
  <c r="D45" i="35"/>
  <c r="BM181" i="35"/>
  <c r="AF24" i="35"/>
  <c r="CW24" i="35"/>
  <c r="BR39" i="35"/>
  <c r="BJ11" i="35"/>
  <c r="BT33" i="35"/>
  <c r="AV24" i="35"/>
  <c r="AT173" i="35"/>
  <c r="AJ23" i="35"/>
  <c r="CO52" i="35"/>
  <c r="O178" i="35"/>
  <c r="BX42" i="35"/>
  <c r="X21" i="35"/>
  <c r="CV175" i="35"/>
  <c r="CG4" i="35"/>
  <c r="BG23" i="35"/>
  <c r="BZ21" i="35"/>
  <c r="P180" i="35"/>
  <c r="X50" i="35"/>
  <c r="H27" i="35"/>
  <c r="CA44" i="35"/>
  <c r="BM174" i="35"/>
  <c r="E26" i="35"/>
  <c r="BP25" i="35"/>
  <c r="AL50" i="35"/>
  <c r="N179" i="35"/>
  <c r="AM50" i="35"/>
  <c r="BS173" i="35"/>
  <c r="AJ181" i="35"/>
  <c r="BE46" i="35"/>
  <c r="CY10" i="35"/>
  <c r="S6" i="35"/>
  <c r="AY5" i="35"/>
  <c r="CK38" i="35"/>
  <c r="D20" i="35"/>
  <c r="BE16" i="35"/>
  <c r="E8" i="35"/>
  <c r="J174" i="35"/>
  <c r="Z180" i="35"/>
  <c r="CA8" i="35"/>
  <c r="CW37" i="35"/>
  <c r="CB24" i="35"/>
  <c r="BP179" i="35"/>
  <c r="AN47" i="35"/>
  <c r="P181" i="35"/>
  <c r="M51" i="35"/>
  <c r="CT32" i="35"/>
  <c r="Q28" i="35"/>
  <c r="H13" i="35"/>
  <c r="AQ179" i="35"/>
  <c r="Q25" i="35"/>
  <c r="BU180" i="35"/>
  <c r="BP48" i="35"/>
  <c r="AY9" i="35"/>
  <c r="O6" i="35"/>
  <c r="Z46" i="35"/>
  <c r="R32" i="35"/>
  <c r="BJ30" i="35"/>
  <c r="BP175" i="35"/>
  <c r="CG180" i="35"/>
  <c r="D179" i="35"/>
  <c r="AJ49" i="35"/>
  <c r="CW29" i="35"/>
  <c r="T180" i="35"/>
  <c r="AS19" i="35"/>
  <c r="N24" i="35"/>
  <c r="CU43" i="35"/>
  <c r="P35" i="35"/>
  <c r="CQ5" i="35"/>
  <c r="CM52" i="35"/>
  <c r="CM28" i="35"/>
  <c r="AA43" i="35"/>
  <c r="CI175" i="35"/>
  <c r="AY179" i="35"/>
  <c r="CF175" i="35"/>
  <c r="Z177" i="35"/>
  <c r="T178" i="35"/>
  <c r="CJ176" i="35"/>
  <c r="V175" i="35"/>
  <c r="CH48" i="35"/>
  <c r="W37" i="35"/>
  <c r="BA175" i="35"/>
  <c r="AT181" i="35"/>
  <c r="BV31" i="35"/>
  <c r="CL13" i="35"/>
  <c r="CJ28" i="35"/>
  <c r="CU27" i="35"/>
  <c r="AM14" i="35"/>
  <c r="S39" i="35"/>
  <c r="Z39" i="35"/>
  <c r="CV39" i="35"/>
  <c r="BH47" i="35"/>
  <c r="CS5" i="35"/>
  <c r="BB45" i="35"/>
  <c r="BJ36" i="35"/>
  <c r="AR38" i="35"/>
  <c r="BG7" i="35"/>
  <c r="AA33" i="35"/>
  <c r="CC35" i="35"/>
  <c r="CE47" i="35"/>
  <c r="CI37" i="35"/>
  <c r="AY27" i="35"/>
  <c r="CE41" i="35"/>
  <c r="AW33" i="35"/>
  <c r="CK175" i="35"/>
  <c r="AH11" i="35"/>
  <c r="BY7" i="35"/>
  <c r="AS4" i="35"/>
  <c r="AU48" i="35"/>
  <c r="AO34" i="35"/>
  <c r="BT6" i="35"/>
  <c r="AR177" i="35"/>
  <c r="C49" i="35"/>
  <c r="AW26" i="35"/>
  <c r="CV173" i="35"/>
  <c r="AW44" i="35"/>
  <c r="V51" i="35"/>
  <c r="BA179" i="35"/>
  <c r="CU35" i="35"/>
  <c r="AJ34" i="35"/>
  <c r="AE34" i="35"/>
  <c r="T177" i="35"/>
  <c r="N43" i="35"/>
  <c r="AO39" i="35"/>
  <c r="BF28" i="35"/>
  <c r="AT14" i="35"/>
  <c r="BJ20" i="35"/>
  <c r="CQ47" i="35"/>
  <c r="T19" i="35"/>
  <c r="CI35" i="35"/>
  <c r="P26" i="35"/>
  <c r="AJ19" i="35"/>
  <c r="V37" i="35"/>
  <c r="CS21" i="35"/>
  <c r="AB174" i="35"/>
  <c r="AW28" i="35"/>
  <c r="CO50" i="35"/>
  <c r="CM24" i="35"/>
  <c r="P43" i="35"/>
  <c r="AX25" i="35"/>
  <c r="W35" i="35"/>
  <c r="BU9" i="35"/>
  <c r="BT4" i="35"/>
  <c r="BD32" i="35"/>
  <c r="X47" i="35"/>
  <c r="BA10" i="35"/>
  <c r="BA38" i="35"/>
  <c r="N173" i="35"/>
  <c r="U45" i="35"/>
  <c r="AR24" i="35"/>
  <c r="BH37" i="35"/>
  <c r="BX180" i="35"/>
  <c r="CS6" i="35"/>
  <c r="BA17" i="35"/>
  <c r="AH17" i="35"/>
  <c r="AI51" i="35"/>
  <c r="BD21" i="35"/>
  <c r="CY36" i="35"/>
  <c r="AN10" i="35"/>
  <c r="CG13" i="35"/>
  <c r="BI44" i="35"/>
  <c r="W41" i="35"/>
  <c r="CC33" i="35"/>
  <c r="CU34" i="35"/>
  <c r="BA28" i="35"/>
  <c r="AU51" i="35"/>
  <c r="AY14" i="35"/>
  <c r="J22" i="35"/>
  <c r="L18" i="35"/>
  <c r="AO16" i="35"/>
  <c r="S17" i="35"/>
  <c r="D18" i="35"/>
  <c r="K19" i="35"/>
  <c r="CF22" i="35"/>
  <c r="AD29" i="35"/>
  <c r="F175" i="35"/>
  <c r="BK176" i="35"/>
  <c r="CT16" i="35"/>
  <c r="CA46" i="35"/>
  <c r="BZ44" i="35"/>
  <c r="CP180" i="35"/>
  <c r="AO42" i="35"/>
  <c r="H15" i="35"/>
  <c r="Y175" i="35"/>
  <c r="BQ175" i="35"/>
  <c r="S178" i="35"/>
  <c r="R50" i="35"/>
  <c r="AB17" i="35"/>
  <c r="BN8" i="35"/>
  <c r="P175" i="35"/>
  <c r="BZ42" i="35"/>
  <c r="BW15" i="35"/>
  <c r="U27" i="35"/>
  <c r="CP28" i="35"/>
  <c r="BA18" i="35"/>
  <c r="AX29" i="35"/>
  <c r="BU34" i="35"/>
  <c r="W46" i="35"/>
  <c r="BH8" i="35"/>
  <c r="L41" i="35"/>
  <c r="BE27" i="35"/>
  <c r="AG36" i="35"/>
  <c r="D50" i="35"/>
  <c r="BW19" i="35"/>
  <c r="CY24" i="35"/>
  <c r="N15" i="35"/>
  <c r="BU27" i="35"/>
  <c r="AI44" i="35"/>
  <c r="BT27" i="35"/>
  <c r="CI8" i="35"/>
  <c r="BQ49" i="35"/>
  <c r="CB14" i="35"/>
  <c r="AB9" i="35"/>
  <c r="BC18" i="35"/>
  <c r="P36" i="35"/>
  <c r="C12" i="35"/>
  <c r="BO31" i="35"/>
  <c r="AC46" i="35"/>
  <c r="CM13" i="35"/>
  <c r="BO17" i="35"/>
  <c r="BY49" i="35"/>
  <c r="CT5" i="35"/>
  <c r="CX23" i="35"/>
  <c r="CV44" i="35"/>
  <c r="CX24" i="35"/>
  <c r="BF176" i="35"/>
  <c r="AQ40" i="35"/>
  <c r="AW36" i="35"/>
  <c r="CS51" i="35"/>
  <c r="CL29" i="35"/>
  <c r="F18" i="35"/>
  <c r="P32" i="35"/>
  <c r="BL42" i="35"/>
  <c r="BT14" i="35"/>
  <c r="BS36" i="35"/>
  <c r="BD40" i="35"/>
  <c r="L10" i="35"/>
  <c r="BO36" i="35"/>
  <c r="CT36" i="35"/>
  <c r="AZ29" i="35"/>
  <c r="BT47" i="35"/>
  <c r="CO179" i="35"/>
  <c r="W12" i="35"/>
  <c r="AZ14" i="35"/>
  <c r="AY23" i="35"/>
  <c r="BA50" i="35"/>
  <c r="BQ14" i="35"/>
  <c r="O11" i="35"/>
  <c r="BL50" i="35"/>
  <c r="AJ51" i="35"/>
  <c r="CF35" i="35"/>
  <c r="BM49" i="35"/>
  <c r="BN23" i="35"/>
  <c r="CT51" i="35"/>
  <c r="BQ35" i="35"/>
  <c r="AZ180" i="35"/>
  <c r="CF181" i="35"/>
  <c r="W45" i="35"/>
  <c r="CS180" i="35"/>
  <c r="CK51" i="35"/>
  <c r="CL51" i="35"/>
  <c r="AU43" i="35"/>
  <c r="BR48" i="35"/>
  <c r="BL19" i="35"/>
  <c r="BM27" i="35"/>
  <c r="BN37" i="35"/>
  <c r="CT33" i="35"/>
  <c r="AJ176" i="35"/>
  <c r="CO19" i="35"/>
  <c r="W20" i="35"/>
  <c r="BN175" i="35"/>
  <c r="AA28" i="35"/>
  <c r="AP45" i="35"/>
  <c r="BN52" i="35"/>
  <c r="BI177" i="35"/>
  <c r="T33" i="35"/>
  <c r="V52" i="35"/>
  <c r="K35" i="35"/>
  <c r="CD179" i="35"/>
  <c r="AX34" i="35"/>
  <c r="CE31" i="35"/>
  <c r="W179" i="35"/>
  <c r="CD37" i="35"/>
  <c r="Z173" i="35"/>
  <c r="CX173" i="35"/>
  <c r="BM36" i="35"/>
  <c r="CF13" i="35"/>
  <c r="AL10" i="35"/>
  <c r="BS17" i="35"/>
  <c r="BO49" i="35"/>
  <c r="Z33" i="35"/>
  <c r="CG27" i="35"/>
  <c r="BW180" i="35"/>
  <c r="Q48" i="35"/>
  <c r="AC31" i="35"/>
  <c r="CY14" i="35"/>
  <c r="AW47" i="35"/>
  <c r="C9" i="35"/>
  <c r="J20" i="35"/>
  <c r="AN175" i="35"/>
  <c r="BU176" i="35"/>
  <c r="CN12" i="35"/>
  <c r="AH30" i="35"/>
  <c r="K42" i="35"/>
  <c r="AI27" i="35"/>
  <c r="BU22" i="35"/>
  <c r="K24" i="35"/>
  <c r="BE15" i="35"/>
  <c r="M43" i="35"/>
  <c r="X174" i="35"/>
  <c r="O8" i="35"/>
  <c r="H175" i="35"/>
  <c r="BH35" i="35"/>
  <c r="AB21" i="35"/>
  <c r="S25" i="35"/>
  <c r="AF44" i="35"/>
  <c r="I50" i="35"/>
  <c r="L39" i="35"/>
  <c r="M39" i="35"/>
  <c r="BH12" i="35"/>
  <c r="BQ11" i="35"/>
  <c r="BY178" i="35"/>
  <c r="U29" i="35"/>
  <c r="AN177" i="35"/>
  <c r="BO181" i="35"/>
  <c r="CO45" i="35"/>
  <c r="CQ180" i="35"/>
  <c r="AA52" i="35"/>
  <c r="AH36" i="35"/>
  <c r="CM32" i="35"/>
  <c r="AK29" i="35"/>
  <c r="BB34" i="35"/>
  <c r="CW28" i="35"/>
  <c r="CY176" i="35"/>
  <c r="BJ49" i="35"/>
  <c r="Y11" i="35"/>
  <c r="AM179" i="35"/>
  <c r="CN45" i="35"/>
  <c r="X39" i="35"/>
  <c r="O27" i="35"/>
  <c r="BS31" i="35"/>
  <c r="J47" i="35"/>
  <c r="BO180" i="35"/>
  <c r="CW174" i="35"/>
  <c r="AQ47" i="35"/>
  <c r="Z176" i="35"/>
  <c r="BS41" i="35"/>
  <c r="AU20" i="35"/>
  <c r="AZ176" i="35"/>
  <c r="CF7" i="35"/>
  <c r="O174" i="35"/>
  <c r="BH17" i="35"/>
  <c r="CH181" i="35"/>
  <c r="P173" i="35"/>
  <c r="W28" i="35"/>
  <c r="N178" i="35"/>
  <c r="T21" i="35"/>
  <c r="CS174" i="35"/>
  <c r="AQ18" i="35"/>
  <c r="CU176" i="35"/>
  <c r="BT45" i="35"/>
  <c r="CK32" i="35"/>
  <c r="AN41" i="35"/>
  <c r="CC180" i="35"/>
  <c r="J177" i="35"/>
  <c r="CA25" i="35"/>
  <c r="CH14" i="35"/>
  <c r="AQ25" i="35"/>
  <c r="BZ8" i="35"/>
  <c r="CR33" i="35"/>
  <c r="AO49" i="35"/>
  <c r="M20" i="35"/>
  <c r="BG12" i="35"/>
  <c r="BN173" i="35"/>
  <c r="I177" i="35"/>
  <c r="CR175" i="35"/>
  <c r="AD180" i="35"/>
  <c r="BB15" i="35"/>
  <c r="T30" i="35"/>
  <c r="H31" i="35"/>
  <c r="CG178" i="35"/>
  <c r="K40" i="35"/>
  <c r="AI174" i="35"/>
  <c r="CK8" i="35"/>
  <c r="J178" i="35"/>
  <c r="AC13" i="35"/>
  <c r="F27" i="35"/>
  <c r="G41" i="35"/>
  <c r="BA178" i="35"/>
  <c r="BL27" i="35"/>
  <c r="CJ8" i="35"/>
  <c r="G49" i="35"/>
  <c r="BL23" i="35"/>
  <c r="AD178" i="35"/>
  <c r="P5" i="35"/>
  <c r="C52" i="35"/>
  <c r="BG15" i="35"/>
  <c r="AE51" i="35"/>
  <c r="AN48" i="35"/>
  <c r="Y50" i="35"/>
  <c r="CP174" i="35"/>
  <c r="BX30" i="35"/>
  <c r="BD34" i="35"/>
  <c r="AH31" i="35"/>
  <c r="V178" i="35"/>
  <c r="CJ32" i="35"/>
  <c r="BL17" i="35"/>
  <c r="N51" i="35"/>
  <c r="AP174" i="35"/>
  <c r="BG18" i="35"/>
  <c r="BG41" i="35"/>
  <c r="L175" i="35"/>
  <c r="Q31" i="35"/>
  <c r="V49" i="35"/>
  <c r="CP34" i="35"/>
  <c r="AV27" i="35"/>
  <c r="CD178" i="35"/>
  <c r="CZ179" i="35"/>
  <c r="CN10" i="35"/>
  <c r="AE32" i="35"/>
  <c r="AE33" i="35"/>
  <c r="BY181" i="35"/>
  <c r="CG26" i="35"/>
  <c r="CL180" i="35"/>
  <c r="AU174" i="35"/>
  <c r="BD174" i="35"/>
  <c r="AH7" i="35"/>
  <c r="AV181" i="35"/>
  <c r="AJ171" i="36"/>
  <c r="AQ171" i="36"/>
  <c r="C172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BJ172" i="36"/>
  <c r="BD172" i="36"/>
  <c r="J172" i="36"/>
  <c r="M31" i="37"/>
  <c r="H31" i="37"/>
  <c r="Q31" i="37" s="1"/>
  <c r="N31" i="37"/>
  <c r="R31" i="37" s="1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DC44" i="35" l="1"/>
  <c r="BM44" i="36" s="1"/>
  <c r="DA175" i="35"/>
  <c r="T175" i="36" s="1"/>
  <c r="DB8" i="35"/>
  <c r="CQ8" i="36" s="1"/>
  <c r="DA177" i="35"/>
  <c r="V177" i="36" s="1"/>
  <c r="DC8" i="35"/>
  <c r="BO8" i="36" s="1"/>
  <c r="DC12" i="35"/>
  <c r="BG12" i="36" s="1"/>
  <c r="DA52" i="35"/>
  <c r="AH52" i="36" s="1"/>
  <c r="DC51" i="35"/>
  <c r="BS51" i="36" s="1"/>
  <c r="DB27" i="35"/>
  <c r="CY27" i="36" s="1"/>
  <c r="DC11" i="35"/>
  <c r="BW11" i="36" s="1"/>
  <c r="DC16" i="35"/>
  <c r="AV16" i="36" s="1"/>
  <c r="DB32" i="35"/>
  <c r="CT32" i="36" s="1"/>
  <c r="DA9" i="35"/>
  <c r="Y9" i="36" s="1"/>
  <c r="DA29" i="35"/>
  <c r="AB29" i="36" s="1"/>
  <c r="DA178" i="35"/>
  <c r="E178" i="36" s="1"/>
  <c r="DA12" i="35"/>
  <c r="AD12" i="36" s="1"/>
  <c r="DB4" i="35"/>
  <c r="CO4" i="36" s="1"/>
  <c r="DB13" i="35"/>
  <c r="CM13" i="36" s="1"/>
  <c r="DB24" i="35"/>
  <c r="CM24" i="36" s="1"/>
  <c r="DC27" i="35"/>
  <c r="BI27" i="36" s="1"/>
  <c r="DC180" i="35"/>
  <c r="BP180" i="36" s="1"/>
  <c r="DC178" i="35"/>
  <c r="BE178" i="36" s="1"/>
  <c r="DA24" i="35"/>
  <c r="C24" i="36" s="1"/>
  <c r="DC33" i="35"/>
  <c r="BH33" i="36" s="1"/>
  <c r="DC34" i="35"/>
  <c r="AL34" i="36" s="1"/>
  <c r="DC45" i="35"/>
  <c r="BO45" i="36" s="1"/>
  <c r="DA14" i="35"/>
  <c r="Q14" i="36" s="1"/>
  <c r="V175" i="36"/>
  <c r="DB28" i="35"/>
  <c r="CQ28" i="36" s="1"/>
  <c r="DB44" i="35"/>
  <c r="CS44" i="36" s="1"/>
  <c r="DB181" i="35"/>
  <c r="CS181" i="36" s="1"/>
  <c r="M175" i="36"/>
  <c r="DC174" i="35"/>
  <c r="BD174" i="36" s="1"/>
  <c r="P175" i="36"/>
  <c r="DB52" i="35"/>
  <c r="CZ52" i="36" s="1"/>
  <c r="DA19" i="35"/>
  <c r="AF19" i="36" s="1"/>
  <c r="H175" i="36"/>
  <c r="F175" i="36"/>
  <c r="DB25" i="35"/>
  <c r="CQ25" i="36" s="1"/>
  <c r="DB22" i="35"/>
  <c r="CM22" i="36" s="1"/>
  <c r="DB43" i="35"/>
  <c r="CT43" i="36" s="1"/>
  <c r="G175" i="36"/>
  <c r="BJ44" i="36"/>
  <c r="DC23" i="35"/>
  <c r="BP23" i="36" s="1"/>
  <c r="D175" i="36"/>
  <c r="DA173" i="35"/>
  <c r="M173" i="36" s="1"/>
  <c r="DB177" i="35"/>
  <c r="CV177" i="36" s="1"/>
  <c r="DC37" i="35"/>
  <c r="BS37" i="36" s="1"/>
  <c r="N177" i="36"/>
  <c r="J175" i="36"/>
  <c r="DB180" i="35"/>
  <c r="CT180" i="36" s="1"/>
  <c r="CC44" i="36"/>
  <c r="DC25" i="35"/>
  <c r="AW25" i="36" s="1"/>
  <c r="DC38" i="35"/>
  <c r="BX38" i="36" s="1"/>
  <c r="DC14" i="35"/>
  <c r="CD14" i="36" s="1"/>
  <c r="DC22" i="35"/>
  <c r="BX22" i="36" s="1"/>
  <c r="DC36" i="35"/>
  <c r="BM36" i="36" s="1"/>
  <c r="DA44" i="35"/>
  <c r="W44" i="36" s="1"/>
  <c r="DB26" i="35"/>
  <c r="CS26" i="36" s="1"/>
  <c r="BF11" i="36"/>
  <c r="BH11" i="36"/>
  <c r="DA35" i="35"/>
  <c r="AE35" i="36" s="1"/>
  <c r="AY11" i="36"/>
  <c r="DC20" i="35"/>
  <c r="BR20" i="36" s="1"/>
  <c r="DA49" i="35"/>
  <c r="Q49" i="36" s="1"/>
  <c r="BP11" i="36"/>
  <c r="DA51" i="35"/>
  <c r="AC51" i="36" s="1"/>
  <c r="CP32" i="36"/>
  <c r="DB34" i="35"/>
  <c r="CO34" i="36" s="1"/>
  <c r="DC26" i="35"/>
  <c r="BZ26" i="36" s="1"/>
  <c r="DA46" i="35"/>
  <c r="D46" i="36" s="1"/>
  <c r="BN11" i="36"/>
  <c r="AQ44" i="36"/>
  <c r="AB175" i="36"/>
  <c r="DA8" i="35"/>
  <c r="V8" i="36" s="1"/>
  <c r="BM34" i="36"/>
  <c r="BF44" i="36"/>
  <c r="BH44" i="36"/>
  <c r="DC24" i="35"/>
  <c r="CC24" i="36" s="1"/>
  <c r="DC46" i="35"/>
  <c r="BE46" i="36" s="1"/>
  <c r="DA179" i="35"/>
  <c r="AA179" i="36" s="1"/>
  <c r="DA4" i="35"/>
  <c r="G4" i="36" s="1"/>
  <c r="CB11" i="36"/>
  <c r="DC7" i="35"/>
  <c r="BV7" i="36" s="1"/>
  <c r="DA5" i="35"/>
  <c r="AE5" i="36" s="1"/>
  <c r="BL11" i="36"/>
  <c r="CG11" i="36"/>
  <c r="DA27" i="35"/>
  <c r="AC27" i="36" s="1"/>
  <c r="DA28" i="35"/>
  <c r="W28" i="36" s="1"/>
  <c r="DB31" i="35"/>
  <c r="CQ31" i="36" s="1"/>
  <c r="DA43" i="35"/>
  <c r="Q43" i="36" s="1"/>
  <c r="CT13" i="36"/>
  <c r="BR44" i="36"/>
  <c r="CW13" i="36"/>
  <c r="AY44" i="36"/>
  <c r="AO11" i="36"/>
  <c r="DC5" i="35"/>
  <c r="CC5" i="36" s="1"/>
  <c r="AL11" i="36"/>
  <c r="BX44" i="36"/>
  <c r="DA10" i="35"/>
  <c r="U10" i="36" s="1"/>
  <c r="AW16" i="36"/>
  <c r="CH11" i="36"/>
  <c r="DA26" i="35"/>
  <c r="C26" i="36" s="1"/>
  <c r="DB23" i="35"/>
  <c r="CO23" i="36" s="1"/>
  <c r="DB21" i="35"/>
  <c r="CR21" i="36" s="1"/>
  <c r="DC40" i="35"/>
  <c r="CB40" i="36" s="1"/>
  <c r="DB37" i="35"/>
  <c r="CT37" i="36" s="1"/>
  <c r="DB45" i="35"/>
  <c r="CW45" i="36" s="1"/>
  <c r="DA22" i="35"/>
  <c r="W22" i="36" s="1"/>
  <c r="CH44" i="36"/>
  <c r="DC28" i="35"/>
  <c r="AZ28" i="36" s="1"/>
  <c r="DB51" i="35"/>
  <c r="CP51" i="36" s="1"/>
  <c r="DB48" i="35"/>
  <c r="CY48" i="36" s="1"/>
  <c r="BY44" i="36"/>
  <c r="AN11" i="36"/>
  <c r="DA37" i="35"/>
  <c r="V37" i="36" s="1"/>
  <c r="DC39" i="35"/>
  <c r="BX39" i="36" s="1"/>
  <c r="BM11" i="36"/>
  <c r="CW32" i="36"/>
  <c r="DC42" i="35"/>
  <c r="CA42" i="36" s="1"/>
  <c r="BV44" i="36"/>
  <c r="DA30" i="35"/>
  <c r="T30" i="36" s="1"/>
  <c r="BR11" i="36"/>
  <c r="CZ4" i="36"/>
  <c r="X175" i="36"/>
  <c r="DB7" i="35"/>
  <c r="CN7" i="36" s="1"/>
  <c r="DA181" i="35"/>
  <c r="K181" i="36" s="1"/>
  <c r="DC179" i="35"/>
  <c r="CK179" i="36" s="1"/>
  <c r="CS13" i="36"/>
  <c r="BI34" i="36"/>
  <c r="BL33" i="36"/>
  <c r="AN44" i="36"/>
  <c r="DA50" i="35"/>
  <c r="Y50" i="36" s="1"/>
  <c r="DB42" i="35"/>
  <c r="CM42" i="36" s="1"/>
  <c r="AP33" i="36"/>
  <c r="BS11" i="36"/>
  <c r="CT4" i="36"/>
  <c r="Z175" i="36"/>
  <c r="BN44" i="36"/>
  <c r="BD27" i="36"/>
  <c r="CY28" i="36"/>
  <c r="BY34" i="36"/>
  <c r="AX44" i="36"/>
  <c r="BP44" i="36"/>
  <c r="DB20" i="35"/>
  <c r="CO20" i="36" s="1"/>
  <c r="AX27" i="36"/>
  <c r="I175" i="36"/>
  <c r="DA38" i="35"/>
  <c r="Y38" i="36" s="1"/>
  <c r="DC17" i="35"/>
  <c r="BY17" i="36" s="1"/>
  <c r="AT34" i="36"/>
  <c r="DB49" i="35"/>
  <c r="CN49" i="36" s="1"/>
  <c r="AZ34" i="36"/>
  <c r="DB46" i="35"/>
  <c r="CT46" i="36" s="1"/>
  <c r="CE27" i="36"/>
  <c r="R175" i="36"/>
  <c r="AO27" i="36"/>
  <c r="DB29" i="35"/>
  <c r="CP29" i="36" s="1"/>
  <c r="CP13" i="36"/>
  <c r="CN28" i="36"/>
  <c r="BK44" i="36"/>
  <c r="BK11" i="36"/>
  <c r="BB44" i="36"/>
  <c r="DA20" i="35"/>
  <c r="Q20" i="36" s="1"/>
  <c r="BO11" i="36"/>
  <c r="DB10" i="35"/>
  <c r="CM10" i="36" s="1"/>
  <c r="BD11" i="36"/>
  <c r="BX34" i="36"/>
  <c r="AM44" i="36"/>
  <c r="DC10" i="35"/>
  <c r="BA10" i="36" s="1"/>
  <c r="AK34" i="36"/>
  <c r="AJ8" i="36"/>
  <c r="DA13" i="35"/>
  <c r="AB13" i="36" s="1"/>
  <c r="BZ16" i="36"/>
  <c r="DA11" i="35"/>
  <c r="T11" i="36" s="1"/>
  <c r="H19" i="36"/>
  <c r="DB11" i="35"/>
  <c r="CW11" i="36" s="1"/>
  <c r="CU4" i="36"/>
  <c r="CO13" i="36"/>
  <c r="DA34" i="35"/>
  <c r="C34" i="36" s="1"/>
  <c r="DA23" i="35"/>
  <c r="L23" i="36" s="1"/>
  <c r="DA42" i="35"/>
  <c r="G42" i="36" s="1"/>
  <c r="DB15" i="35"/>
  <c r="CM15" i="36" s="1"/>
  <c r="CG44" i="36"/>
  <c r="DA41" i="35"/>
  <c r="AC41" i="36" s="1"/>
  <c r="W175" i="36"/>
  <c r="AA175" i="36"/>
  <c r="CC11" i="36"/>
  <c r="AU27" i="36"/>
  <c r="DB179" i="35"/>
  <c r="CR179" i="36" s="1"/>
  <c r="AP11" i="36"/>
  <c r="DC35" i="35"/>
  <c r="BW35" i="36" s="1"/>
  <c r="CV4" i="36"/>
  <c r="DA15" i="35"/>
  <c r="L15" i="36" s="1"/>
  <c r="CE44" i="36"/>
  <c r="CX28" i="36"/>
  <c r="DC15" i="35"/>
  <c r="CI15" i="36" s="1"/>
  <c r="DC6" i="35"/>
  <c r="BU6" i="36" s="1"/>
  <c r="BS44" i="36"/>
  <c r="BT11" i="36"/>
  <c r="CX13" i="36"/>
  <c r="N19" i="36"/>
  <c r="CQ32" i="36"/>
  <c r="CD11" i="36"/>
  <c r="AT11" i="36"/>
  <c r="AJ44" i="36"/>
  <c r="DC49" i="35"/>
  <c r="BI49" i="36" s="1"/>
  <c r="DB40" i="35"/>
  <c r="CR40" i="36" s="1"/>
  <c r="AZ27" i="36"/>
  <c r="D19" i="36"/>
  <c r="DA16" i="35"/>
  <c r="T16" i="36" s="1"/>
  <c r="BC44" i="36"/>
  <c r="DC19" i="35"/>
  <c r="CC19" i="36" s="1"/>
  <c r="K9" i="36"/>
  <c r="DB17" i="35"/>
  <c r="CU17" i="36" s="1"/>
  <c r="BA27" i="36"/>
  <c r="CR32" i="36"/>
  <c r="DA33" i="35"/>
  <c r="M33" i="36" s="1"/>
  <c r="DC30" i="35"/>
  <c r="AL30" i="36" s="1"/>
  <c r="CC16" i="36"/>
  <c r="BH27" i="36"/>
  <c r="AG175" i="36"/>
  <c r="BT16" i="36"/>
  <c r="CO32" i="36"/>
  <c r="CF44" i="36"/>
  <c r="BZ11" i="36"/>
  <c r="AZ33" i="36"/>
  <c r="CV13" i="36"/>
  <c r="AV34" i="36"/>
  <c r="DC52" i="35"/>
  <c r="BI52" i="36" s="1"/>
  <c r="DA48" i="35"/>
  <c r="O48" i="36" s="1"/>
  <c r="Z9" i="36"/>
  <c r="DA36" i="35"/>
  <c r="I36" i="36" s="1"/>
  <c r="BO16" i="36"/>
  <c r="BX11" i="36"/>
  <c r="DA25" i="35"/>
  <c r="C25" i="36" s="1"/>
  <c r="BE44" i="36"/>
  <c r="DA17" i="35"/>
  <c r="J17" i="36" s="1"/>
  <c r="AT44" i="36"/>
  <c r="CR4" i="36"/>
  <c r="BA44" i="36"/>
  <c r="DB36" i="35"/>
  <c r="CX36" i="36" s="1"/>
  <c r="E175" i="36"/>
  <c r="CE34" i="36"/>
  <c r="DA6" i="35"/>
  <c r="O6" i="36" s="1"/>
  <c r="J19" i="36"/>
  <c r="BG11" i="36"/>
  <c r="DB50" i="35"/>
  <c r="CS50" i="36" s="1"/>
  <c r="DB6" i="35"/>
  <c r="CT6" i="36" s="1"/>
  <c r="J9" i="36"/>
  <c r="CF27" i="36"/>
  <c r="DC29" i="35"/>
  <c r="AK29" i="36" s="1"/>
  <c r="BS27" i="36"/>
  <c r="CX4" i="36"/>
  <c r="DA174" i="35"/>
  <c r="G174" i="36" s="1"/>
  <c r="CV28" i="36"/>
  <c r="DC18" i="35"/>
  <c r="AY18" i="36" s="1"/>
  <c r="U175" i="36"/>
  <c r="DC21" i="35"/>
  <c r="AS21" i="36" s="1"/>
  <c r="BE11" i="36"/>
  <c r="DB9" i="35"/>
  <c r="CW9" i="36" s="1"/>
  <c r="CW4" i="36"/>
  <c r="DC4" i="35"/>
  <c r="BT4" i="36" s="1"/>
  <c r="AC175" i="36"/>
  <c r="AE19" i="36"/>
  <c r="DB16" i="35"/>
  <c r="CM16" i="36" s="1"/>
  <c r="X9" i="36"/>
  <c r="BN34" i="36"/>
  <c r="CS4" i="36"/>
  <c r="BG16" i="36"/>
  <c r="BC27" i="36"/>
  <c r="DA47" i="35"/>
  <c r="Q47" i="36" s="1"/>
  <c r="N175" i="36"/>
  <c r="DB175" i="35"/>
  <c r="CN175" i="36" s="1"/>
  <c r="AE177" i="36"/>
  <c r="AQ27" i="36"/>
  <c r="DB30" i="35"/>
  <c r="CR30" i="36" s="1"/>
  <c r="BD44" i="36"/>
  <c r="DA31" i="35"/>
  <c r="H31" i="36" s="1"/>
  <c r="AG19" i="36"/>
  <c r="BO44" i="36"/>
  <c r="DA21" i="35"/>
  <c r="AG21" i="36" s="1"/>
  <c r="BU44" i="36"/>
  <c r="AT27" i="36"/>
  <c r="DB38" i="35"/>
  <c r="CO38" i="36" s="1"/>
  <c r="AW27" i="36"/>
  <c r="BU13" i="35"/>
  <c r="BD175" i="35"/>
  <c r="DC175" i="35" s="1"/>
  <c r="CL175" i="36" s="1"/>
  <c r="AV50" i="35"/>
  <c r="DC50" i="35" s="1"/>
  <c r="CI50" i="36" s="1"/>
  <c r="AW44" i="36"/>
  <c r="DB176" i="35"/>
  <c r="CU176" i="36" s="1"/>
  <c r="CZ32" i="36"/>
  <c r="AD175" i="36"/>
  <c r="AM11" i="36"/>
  <c r="AT33" i="36"/>
  <c r="DB12" i="35"/>
  <c r="CP12" i="36" s="1"/>
  <c r="CD27" i="36"/>
  <c r="S9" i="36"/>
  <c r="Q175" i="36"/>
  <c r="AH177" i="36"/>
  <c r="DA180" i="35"/>
  <c r="U180" i="36" s="1"/>
  <c r="AZ44" i="36"/>
  <c r="BK27" i="36"/>
  <c r="AF175" i="36"/>
  <c r="DA45" i="35"/>
  <c r="W45" i="36" s="1"/>
  <c r="AJ11" i="36"/>
  <c r="S175" i="36"/>
  <c r="BI11" i="36"/>
  <c r="AW11" i="36"/>
  <c r="BG34" i="36"/>
  <c r="AQ11" i="36"/>
  <c r="AU11" i="36"/>
  <c r="CR13" i="36"/>
  <c r="DB35" i="35"/>
  <c r="CQ35" i="36" s="1"/>
  <c r="DA7" i="35"/>
  <c r="S7" i="36" s="1"/>
  <c r="BU16" i="36"/>
  <c r="BQ44" i="36"/>
  <c r="DC9" i="35"/>
  <c r="BY9" i="36" s="1"/>
  <c r="AW34" i="36"/>
  <c r="DC31" i="35"/>
  <c r="BJ31" i="36" s="1"/>
  <c r="AV11" i="36"/>
  <c r="DB19" i="35"/>
  <c r="CT19" i="36" s="1"/>
  <c r="AE175" i="36"/>
  <c r="AK27" i="36"/>
  <c r="BP27" i="36"/>
  <c r="CV32" i="36"/>
  <c r="CY4" i="36"/>
  <c r="DB5" i="35"/>
  <c r="CZ5" i="36" s="1"/>
  <c r="CD34" i="36"/>
  <c r="CQ27" i="36"/>
  <c r="DA176" i="35"/>
  <c r="D176" i="36" s="1"/>
  <c r="DA18" i="35"/>
  <c r="O18" i="36" s="1"/>
  <c r="AS27" i="36"/>
  <c r="U19" i="36"/>
  <c r="DB33" i="35"/>
  <c r="CZ33" i="36" s="1"/>
  <c r="DA32" i="35"/>
  <c r="AA32" i="36" s="1"/>
  <c r="BU42" i="36"/>
  <c r="R9" i="36"/>
  <c r="DA39" i="35"/>
  <c r="T39" i="36" s="1"/>
  <c r="DB14" i="35"/>
  <c r="CT14" i="36" s="1"/>
  <c r="BU11" i="36"/>
  <c r="BN27" i="36"/>
  <c r="BT44" i="36"/>
  <c r="BW34" i="36"/>
  <c r="DC181" i="35"/>
  <c r="BC181" i="36" s="1"/>
  <c r="CY13" i="36"/>
  <c r="CB44" i="36"/>
  <c r="BO27" i="36"/>
  <c r="AN34" i="36"/>
  <c r="BQ27" i="36"/>
  <c r="AH9" i="36"/>
  <c r="BT34" i="36"/>
  <c r="CF11" i="36"/>
  <c r="AQ33" i="36"/>
  <c r="AM27" i="36"/>
  <c r="K177" i="36"/>
  <c r="AH175" i="36"/>
  <c r="CO28" i="36"/>
  <c r="O9" i="36"/>
  <c r="AL44" i="36"/>
  <c r="DB39" i="35"/>
  <c r="CM39" i="36" s="1"/>
  <c r="CE11" i="36"/>
  <c r="W9" i="36"/>
  <c r="DB178" i="35"/>
  <c r="CS178" i="36" s="1"/>
  <c r="DB173" i="35"/>
  <c r="CU173" i="36" s="1"/>
  <c r="DC177" i="35"/>
  <c r="CI177" i="36" s="1"/>
  <c r="BV27" i="36"/>
  <c r="DB174" i="35"/>
  <c r="CZ174" i="36" s="1"/>
  <c r="DC43" i="35"/>
  <c r="AV43" i="36" s="1"/>
  <c r="BM42" i="36"/>
  <c r="P19" i="36"/>
  <c r="CQ4" i="36"/>
  <c r="BL34" i="36"/>
  <c r="DC173" i="35"/>
  <c r="AY173" i="36" s="1"/>
  <c r="BG44" i="36"/>
  <c r="BR34" i="36"/>
  <c r="AP34" i="36"/>
  <c r="R19" i="36"/>
  <c r="CN4" i="36"/>
  <c r="BE34" i="36"/>
  <c r="K175" i="36"/>
  <c r="AS34" i="36"/>
  <c r="AC9" i="36"/>
  <c r="BB11" i="36"/>
  <c r="AV42" i="36"/>
  <c r="DA40" i="35"/>
  <c r="C40" i="36" s="1"/>
  <c r="BV34" i="36"/>
  <c r="BL44" i="36"/>
  <c r="AN42" i="36"/>
  <c r="CA11" i="36"/>
  <c r="CR28" i="36"/>
  <c r="L9" i="36"/>
  <c r="W19" i="36"/>
  <c r="CB34" i="36"/>
  <c r="DB47" i="35"/>
  <c r="CU47" i="36" s="1"/>
  <c r="DC41" i="35"/>
  <c r="BG41" i="36" s="1"/>
  <c r="AR44" i="36"/>
  <c r="DC48" i="35"/>
  <c r="BT48" i="36" s="1"/>
  <c r="O175" i="36"/>
  <c r="CN32" i="36"/>
  <c r="DC32" i="35"/>
  <c r="CC32" i="36" s="1"/>
  <c r="BW8" i="36"/>
  <c r="BR33" i="36"/>
  <c r="DC47" i="35"/>
  <c r="CF47" i="36" s="1"/>
  <c r="F9" i="36"/>
  <c r="AB19" i="36"/>
  <c r="BV11" i="36"/>
  <c r="I19" i="36"/>
  <c r="CN13" i="36"/>
  <c r="DC176" i="35"/>
  <c r="AV176" i="36" s="1"/>
  <c r="DB18" i="35"/>
  <c r="CM18" i="36" s="1"/>
  <c r="CH42" i="36"/>
  <c r="DB41" i="35"/>
  <c r="CX41" i="36" s="1"/>
  <c r="CC27" i="36"/>
  <c r="BL16" i="36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BA11" i="36" l="1"/>
  <c r="BR27" i="36"/>
  <c r="AP27" i="36"/>
  <c r="BJ27" i="36"/>
  <c r="BX27" i="36"/>
  <c r="CU13" i="36"/>
  <c r="CL8" i="36"/>
  <c r="CI8" i="36"/>
  <c r="CL39" i="36"/>
  <c r="CJ37" i="36"/>
  <c r="CI4" i="36"/>
  <c r="CK48" i="36"/>
  <c r="CL7" i="36"/>
  <c r="CL35" i="36"/>
  <c r="CK37" i="36"/>
  <c r="CI52" i="36"/>
  <c r="CI35" i="36"/>
  <c r="CJ41" i="36"/>
  <c r="CJ9" i="36"/>
  <c r="CL49" i="36"/>
  <c r="CI45" i="36"/>
  <c r="CJ179" i="36"/>
  <c r="CK23" i="36"/>
  <c r="CJ30" i="36"/>
  <c r="CJ11" i="36"/>
  <c r="CJ27" i="36"/>
  <c r="CI175" i="36"/>
  <c r="CI23" i="36"/>
  <c r="CI30" i="36"/>
  <c r="CJ15" i="36"/>
  <c r="CL19" i="36"/>
  <c r="CK24" i="36"/>
  <c r="CL6" i="36"/>
  <c r="CJ39" i="36"/>
  <c r="CJ47" i="36"/>
  <c r="CK41" i="36"/>
  <c r="CJ175" i="36"/>
  <c r="CK31" i="36"/>
  <c r="CK44" i="36"/>
  <c r="CL22" i="36"/>
  <c r="CJ43" i="36"/>
  <c r="CL5" i="36"/>
  <c r="CL24" i="36"/>
  <c r="CI49" i="36"/>
  <c r="CL15" i="36"/>
  <c r="CJ20" i="36"/>
  <c r="CJ12" i="36"/>
  <c r="CK22" i="36"/>
  <c r="CI174" i="36"/>
  <c r="CI47" i="36"/>
  <c r="CJ26" i="36"/>
  <c r="CI12" i="36"/>
  <c r="CI34" i="36"/>
  <c r="CI51" i="36"/>
  <c r="CJ7" i="36"/>
  <c r="CJ177" i="36"/>
  <c r="CI17" i="36"/>
  <c r="CK4" i="36"/>
  <c r="CK45" i="36"/>
  <c r="CL31" i="36"/>
  <c r="CI22" i="36"/>
  <c r="CI19" i="36"/>
  <c r="CL46" i="36"/>
  <c r="CJ6" i="36"/>
  <c r="CI7" i="36"/>
  <c r="CK27" i="36"/>
  <c r="CL43" i="36"/>
  <c r="CK38" i="36"/>
  <c r="CK47" i="36"/>
  <c r="CI32" i="36"/>
  <c r="CI39" i="36"/>
  <c r="CK10" i="36"/>
  <c r="CI27" i="36"/>
  <c r="CK7" i="36"/>
  <c r="CI24" i="36"/>
  <c r="CL174" i="36"/>
  <c r="CK40" i="36"/>
  <c r="CJ17" i="36"/>
  <c r="CK36" i="36"/>
  <c r="CL48" i="36"/>
  <c r="CK19" i="36"/>
  <c r="CJ19" i="36"/>
  <c r="CI11" i="36"/>
  <c r="CI178" i="36"/>
  <c r="CI46" i="36"/>
  <c r="CJ18" i="36"/>
  <c r="CL12" i="36"/>
  <c r="CX44" i="36"/>
  <c r="CL26" i="36"/>
  <c r="CL181" i="36"/>
  <c r="CL14" i="36"/>
  <c r="CK14" i="36"/>
  <c r="CJ40" i="36"/>
  <c r="CL34" i="36"/>
  <c r="CL38" i="36"/>
  <c r="CI176" i="36"/>
  <c r="CL30" i="36"/>
  <c r="CL52" i="36"/>
  <c r="CJ52" i="36"/>
  <c r="CK32" i="36"/>
  <c r="CI31" i="36"/>
  <c r="CI25" i="36"/>
  <c r="CL40" i="36"/>
  <c r="CJ44" i="36"/>
  <c r="CL37" i="36"/>
  <c r="CJ35" i="36"/>
  <c r="CK28" i="36"/>
  <c r="CI21" i="36"/>
  <c r="CJ176" i="36"/>
  <c r="CL178" i="36"/>
  <c r="CL44" i="36"/>
  <c r="CL176" i="36"/>
  <c r="CI29" i="36"/>
  <c r="CI48" i="36"/>
  <c r="CL16" i="36"/>
  <c r="CJ8" i="36"/>
  <c r="CK175" i="36"/>
  <c r="CK18" i="36"/>
  <c r="CK35" i="36"/>
  <c r="CK21" i="36"/>
  <c r="CL10" i="36"/>
  <c r="CJ32" i="36"/>
  <c r="CJ21" i="36"/>
  <c r="CJ33" i="36"/>
  <c r="CL25" i="36"/>
  <c r="CL23" i="36"/>
  <c r="CI6" i="36"/>
  <c r="CL179" i="36"/>
  <c r="CI16" i="36"/>
  <c r="CK39" i="36"/>
  <c r="CI40" i="36"/>
  <c r="CL32" i="36"/>
  <c r="CI42" i="36"/>
  <c r="CL9" i="36"/>
  <c r="CJ16" i="36"/>
  <c r="CK20" i="36"/>
  <c r="CL50" i="36"/>
  <c r="CK181" i="36"/>
  <c r="CJ29" i="36"/>
  <c r="CK26" i="36"/>
  <c r="CK173" i="36"/>
  <c r="CI20" i="36"/>
  <c r="CL20" i="36"/>
  <c r="CK33" i="36"/>
  <c r="CK34" i="36"/>
  <c r="CK180" i="36"/>
  <c r="CL4" i="36"/>
  <c r="CN44" i="36"/>
  <c r="CR44" i="36"/>
  <c r="CL18" i="36"/>
  <c r="CL17" i="36"/>
  <c r="CK11" i="36"/>
  <c r="CJ23" i="36"/>
  <c r="CI179" i="36"/>
  <c r="CK178" i="36"/>
  <c r="CL177" i="36"/>
  <c r="CI43" i="36"/>
  <c r="CK17" i="36"/>
  <c r="CL47" i="36"/>
  <c r="CI10" i="36"/>
  <c r="CJ5" i="36"/>
  <c r="CI41" i="36"/>
  <c r="CK12" i="36"/>
  <c r="CI18" i="36"/>
  <c r="CK5" i="36"/>
  <c r="CI36" i="36"/>
  <c r="CI44" i="36"/>
  <c r="CJ174" i="36"/>
  <c r="CK16" i="36"/>
  <c r="CK50" i="36"/>
  <c r="CI14" i="36"/>
  <c r="CJ46" i="36"/>
  <c r="CK25" i="36"/>
  <c r="CL21" i="36"/>
  <c r="CL28" i="36"/>
  <c r="CL173" i="36"/>
  <c r="CJ50" i="36"/>
  <c r="CK46" i="36"/>
  <c r="CK174" i="36"/>
  <c r="CK8" i="36"/>
  <c r="CL41" i="36"/>
  <c r="CI181" i="36"/>
  <c r="CJ51" i="36"/>
  <c r="CJ31" i="36"/>
  <c r="CJ28" i="36"/>
  <c r="CJ49" i="36"/>
  <c r="CK49" i="36"/>
  <c r="CJ42" i="36"/>
  <c r="CL29" i="36"/>
  <c r="CJ10" i="36"/>
  <c r="CK15" i="36"/>
  <c r="CL11" i="36"/>
  <c r="CL33" i="36"/>
  <c r="CI180" i="36"/>
  <c r="CJ24" i="36"/>
  <c r="CL36" i="36"/>
  <c r="CJ180" i="36"/>
  <c r="CI38" i="36"/>
  <c r="CK42" i="36"/>
  <c r="CI37" i="36"/>
  <c r="CI26" i="36"/>
  <c r="CK177" i="36"/>
  <c r="CI9" i="36"/>
  <c r="CJ178" i="36"/>
  <c r="CJ38" i="36"/>
  <c r="CK43" i="36"/>
  <c r="CK29" i="36"/>
  <c r="CL180" i="36"/>
  <c r="CJ36" i="36"/>
  <c r="CK30" i="36"/>
  <c r="CI5" i="36"/>
  <c r="CL42" i="36"/>
  <c r="CK6" i="36"/>
  <c r="CJ22" i="36"/>
  <c r="CJ4" i="36"/>
  <c r="CI28" i="36"/>
  <c r="CK9" i="36"/>
  <c r="CL45" i="36"/>
  <c r="CJ45" i="36"/>
  <c r="CJ25" i="36"/>
  <c r="CJ14" i="36"/>
  <c r="CI33" i="36"/>
  <c r="CI173" i="36"/>
  <c r="CK51" i="36"/>
  <c r="CJ173" i="36"/>
  <c r="CK52" i="36"/>
  <c r="CJ181" i="36"/>
  <c r="CL51" i="36"/>
  <c r="CJ34" i="36"/>
  <c r="CJ48" i="36"/>
  <c r="CL27" i="36"/>
  <c r="CK176" i="36"/>
  <c r="AV26" i="36"/>
  <c r="BI37" i="36"/>
  <c r="BI33" i="36"/>
  <c r="BG33" i="36"/>
  <c r="BE33" i="36"/>
  <c r="CD33" i="36"/>
  <c r="BK33" i="36"/>
  <c r="BW33" i="36"/>
  <c r="BV33" i="36"/>
  <c r="AL33" i="36"/>
  <c r="AU33" i="36"/>
  <c r="AO14" i="36"/>
  <c r="BO33" i="36"/>
  <c r="BS33" i="36"/>
  <c r="BY33" i="36"/>
  <c r="BJ33" i="36"/>
  <c r="AJ33" i="36"/>
  <c r="BX33" i="36"/>
  <c r="CA33" i="36"/>
  <c r="BP33" i="36"/>
  <c r="BC33" i="36"/>
  <c r="CH33" i="36"/>
  <c r="CE33" i="36"/>
  <c r="AX33" i="36"/>
  <c r="AP38" i="36"/>
  <c r="BB38" i="36"/>
  <c r="AW38" i="36"/>
  <c r="AX38" i="36"/>
  <c r="AM38" i="36"/>
  <c r="AN38" i="36"/>
  <c r="BO38" i="36"/>
  <c r="AL38" i="36"/>
  <c r="AY38" i="36"/>
  <c r="BG38" i="36"/>
  <c r="CR181" i="36"/>
  <c r="AU38" i="36"/>
  <c r="AV38" i="36"/>
  <c r="BV38" i="36"/>
  <c r="BU38" i="36"/>
  <c r="AS38" i="36"/>
  <c r="CH38" i="36"/>
  <c r="BM38" i="36"/>
  <c r="CQ181" i="36"/>
  <c r="AO38" i="36"/>
  <c r="BK38" i="36"/>
  <c r="AJ38" i="36"/>
  <c r="BY38" i="36"/>
  <c r="CE38" i="36"/>
  <c r="BN38" i="36"/>
  <c r="AR11" i="36"/>
  <c r="AO44" i="36"/>
  <c r="BQ33" i="36"/>
  <c r="BI44" i="36"/>
  <c r="AV44" i="36"/>
  <c r="AU44" i="36"/>
  <c r="CA44" i="36"/>
  <c r="AS44" i="36"/>
  <c r="AK44" i="36"/>
  <c r="BW44" i="36"/>
  <c r="AP44" i="36"/>
  <c r="BN28" i="36"/>
  <c r="AU30" i="36"/>
  <c r="BJ11" i="36"/>
  <c r="CB27" i="36"/>
  <c r="AJ27" i="36"/>
  <c r="AG29" i="36"/>
  <c r="BR38" i="36"/>
  <c r="BU33" i="36"/>
  <c r="BN33" i="36"/>
  <c r="BA33" i="36"/>
  <c r="CF33" i="36"/>
  <c r="BF33" i="36"/>
  <c r="BL10" i="36"/>
  <c r="BA42" i="36"/>
  <c r="BV42" i="36"/>
  <c r="AS33" i="36"/>
  <c r="BJ38" i="36"/>
  <c r="CG33" i="36"/>
  <c r="BC38" i="36"/>
  <c r="CD38" i="36"/>
  <c r="BP38" i="36"/>
  <c r="AK33" i="36"/>
  <c r="BD33" i="36"/>
  <c r="AO33" i="36"/>
  <c r="CP4" i="36"/>
  <c r="AV33" i="36"/>
  <c r="CV26" i="36"/>
  <c r="X37" i="36"/>
  <c r="CQ6" i="36"/>
  <c r="AS11" i="36"/>
  <c r="AK11" i="36"/>
  <c r="BY11" i="36"/>
  <c r="CX29" i="36"/>
  <c r="BG27" i="36"/>
  <c r="CU32" i="36"/>
  <c r="BF27" i="36"/>
  <c r="BY27" i="36"/>
  <c r="BW27" i="36"/>
  <c r="BZ27" i="36"/>
  <c r="BE45" i="36"/>
  <c r="CA27" i="36"/>
  <c r="BB27" i="36"/>
  <c r="CY32" i="36"/>
  <c r="CS32" i="36"/>
  <c r="AL27" i="36"/>
  <c r="CD36" i="36"/>
  <c r="CS52" i="36"/>
  <c r="CT21" i="36"/>
  <c r="BG49" i="36"/>
  <c r="AE38" i="36"/>
  <c r="S26" i="36"/>
  <c r="AG37" i="36"/>
  <c r="J38" i="36"/>
  <c r="O29" i="36"/>
  <c r="P37" i="36"/>
  <c r="BC7" i="36"/>
  <c r="CP26" i="36"/>
  <c r="L37" i="36"/>
  <c r="O37" i="36"/>
  <c r="CH28" i="36"/>
  <c r="CY52" i="36"/>
  <c r="BT26" i="36"/>
  <c r="AD9" i="36"/>
  <c r="BJ8" i="36"/>
  <c r="BD38" i="36"/>
  <c r="I37" i="36"/>
  <c r="AD37" i="36"/>
  <c r="K37" i="36"/>
  <c r="AQ26" i="36"/>
  <c r="S37" i="36"/>
  <c r="CF34" i="36"/>
  <c r="CP44" i="36"/>
  <c r="CC34" i="36"/>
  <c r="CZ44" i="36"/>
  <c r="AE37" i="36"/>
  <c r="CH34" i="36"/>
  <c r="CS22" i="36"/>
  <c r="BO34" i="36"/>
  <c r="CN22" i="36"/>
  <c r="BJ34" i="36"/>
  <c r="BA34" i="36"/>
  <c r="AA37" i="36"/>
  <c r="Z37" i="36"/>
  <c r="CU44" i="36"/>
  <c r="AU34" i="36"/>
  <c r="BZ34" i="36"/>
  <c r="R26" i="36"/>
  <c r="CW44" i="36"/>
  <c r="CA34" i="36"/>
  <c r="CQ44" i="36"/>
  <c r="BH34" i="36"/>
  <c r="BS34" i="36"/>
  <c r="BF34" i="36"/>
  <c r="BQ34" i="36"/>
  <c r="G50" i="36"/>
  <c r="AC35" i="36"/>
  <c r="Q35" i="36"/>
  <c r="BX6" i="36"/>
  <c r="CX45" i="36"/>
  <c r="BW42" i="36"/>
  <c r="CY49" i="36"/>
  <c r="CQ49" i="36"/>
  <c r="L29" i="36"/>
  <c r="R29" i="36"/>
  <c r="Z11" i="36"/>
  <c r="BO42" i="36"/>
  <c r="D29" i="36"/>
  <c r="BR42" i="36"/>
  <c r="CU45" i="36"/>
  <c r="M35" i="36"/>
  <c r="BJ42" i="36"/>
  <c r="CP49" i="36"/>
  <c r="CO7" i="36"/>
  <c r="AU42" i="36"/>
  <c r="AQ42" i="36"/>
  <c r="BB42" i="36"/>
  <c r="BY42" i="36"/>
  <c r="BH42" i="36"/>
  <c r="BE42" i="36"/>
  <c r="AR42" i="36"/>
  <c r="AB35" i="36"/>
  <c r="BN42" i="36"/>
  <c r="CF42" i="36"/>
  <c r="H29" i="36"/>
  <c r="CU7" i="36"/>
  <c r="CZ45" i="36"/>
  <c r="BX42" i="36"/>
  <c r="CT7" i="36"/>
  <c r="AK42" i="36"/>
  <c r="Q29" i="36"/>
  <c r="S29" i="36"/>
  <c r="X19" i="36"/>
  <c r="BE49" i="36"/>
  <c r="CZ28" i="36"/>
  <c r="AH37" i="36"/>
  <c r="AN27" i="36"/>
  <c r="S19" i="36"/>
  <c r="BZ180" i="36"/>
  <c r="BD180" i="36"/>
  <c r="BL180" i="36"/>
  <c r="AR180" i="36"/>
  <c r="CW49" i="36"/>
  <c r="BP30" i="36"/>
  <c r="CS49" i="36"/>
  <c r="BU18" i="36"/>
  <c r="AK30" i="36"/>
  <c r="CU51" i="36"/>
  <c r="BI17" i="36"/>
  <c r="AV22" i="36"/>
  <c r="AN17" i="36"/>
  <c r="CE22" i="36"/>
  <c r="CT25" i="36"/>
  <c r="AD46" i="36"/>
  <c r="CU52" i="36"/>
  <c r="CW52" i="36"/>
  <c r="BX8" i="36"/>
  <c r="AE9" i="36"/>
  <c r="Q9" i="36"/>
  <c r="AG9" i="36"/>
  <c r="BM14" i="36"/>
  <c r="AF46" i="36"/>
  <c r="N46" i="36"/>
  <c r="CR52" i="36"/>
  <c r="CQ52" i="36"/>
  <c r="L46" i="36"/>
  <c r="Y46" i="36"/>
  <c r="BY14" i="36"/>
  <c r="I9" i="36"/>
  <c r="E9" i="36"/>
  <c r="AF9" i="36"/>
  <c r="H17" i="36"/>
  <c r="CY25" i="36"/>
  <c r="CT52" i="36"/>
  <c r="N9" i="36"/>
  <c r="V17" i="36"/>
  <c r="N17" i="36"/>
  <c r="AP14" i="36"/>
  <c r="CU25" i="36"/>
  <c r="H46" i="36"/>
  <c r="BD14" i="36"/>
  <c r="CN52" i="36"/>
  <c r="V9" i="36"/>
  <c r="G9" i="36"/>
  <c r="CV52" i="36"/>
  <c r="P9" i="36"/>
  <c r="CB8" i="36"/>
  <c r="O46" i="36"/>
  <c r="E46" i="36"/>
  <c r="R46" i="36"/>
  <c r="U9" i="36"/>
  <c r="K33" i="36"/>
  <c r="T43" i="36"/>
  <c r="BX174" i="36"/>
  <c r="CQ50" i="36"/>
  <c r="CF46" i="36"/>
  <c r="F43" i="36"/>
  <c r="AT16" i="36"/>
  <c r="S33" i="36"/>
  <c r="CR50" i="36"/>
  <c r="CW50" i="36"/>
  <c r="X42" i="36"/>
  <c r="F42" i="36"/>
  <c r="AW174" i="36"/>
  <c r="AL20" i="36"/>
  <c r="U50" i="36"/>
  <c r="CT20" i="36"/>
  <c r="CP20" i="36"/>
  <c r="CR20" i="36"/>
  <c r="CH40" i="36"/>
  <c r="AA50" i="36"/>
  <c r="F50" i="36"/>
  <c r="Q50" i="36"/>
  <c r="V50" i="36"/>
  <c r="AT174" i="36"/>
  <c r="AB50" i="36"/>
  <c r="AG50" i="36"/>
  <c r="D9" i="36"/>
  <c r="CS7" i="36"/>
  <c r="N11" i="36"/>
  <c r="G11" i="36"/>
  <c r="CQ7" i="36"/>
  <c r="L11" i="36"/>
  <c r="CW7" i="36"/>
  <c r="BB17" i="36"/>
  <c r="X11" i="36"/>
  <c r="P11" i="36"/>
  <c r="AM174" i="36"/>
  <c r="AR174" i="36"/>
  <c r="CH174" i="36"/>
  <c r="P28" i="36"/>
  <c r="BL20" i="36"/>
  <c r="AJ174" i="36"/>
  <c r="CT15" i="36"/>
  <c r="BI174" i="36"/>
  <c r="CD174" i="36"/>
  <c r="BJ174" i="36"/>
  <c r="AO174" i="36"/>
  <c r="AS20" i="36"/>
  <c r="AX174" i="36"/>
  <c r="BW174" i="36"/>
  <c r="BS174" i="36"/>
  <c r="AY174" i="36"/>
  <c r="CF174" i="36"/>
  <c r="BR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AN33" i="36"/>
  <c r="BU26" i="36"/>
  <c r="BN45" i="36"/>
  <c r="BH174" i="36"/>
  <c r="G6" i="36"/>
  <c r="BQ22" i="36"/>
  <c r="CA174" i="36"/>
  <c r="BU174" i="36"/>
  <c r="T9" i="36"/>
  <c r="BC11" i="36"/>
  <c r="BZ19" i="36"/>
  <c r="BF49" i="36"/>
  <c r="CG25" i="36"/>
  <c r="BE25" i="36"/>
  <c r="BF25" i="36"/>
  <c r="AN49" i="36"/>
  <c r="BY25" i="36"/>
  <c r="AC5" i="36"/>
  <c r="CX32" i="36"/>
  <c r="BV19" i="36"/>
  <c r="BP49" i="36"/>
  <c r="BZ49" i="36"/>
  <c r="S23" i="36"/>
  <c r="AL49" i="36"/>
  <c r="CE37" i="36"/>
  <c r="AG28" i="36"/>
  <c r="J33" i="36"/>
  <c r="AW37" i="36"/>
  <c r="L28" i="36"/>
  <c r="BV37" i="36"/>
  <c r="CP45" i="36"/>
  <c r="AK39" i="36"/>
  <c r="AP37" i="36"/>
  <c r="R33" i="36"/>
  <c r="CY45" i="36"/>
  <c r="BJ37" i="36"/>
  <c r="BZ37" i="36"/>
  <c r="U28" i="36"/>
  <c r="CS45" i="36"/>
  <c r="AE28" i="36"/>
  <c r="D28" i="36"/>
  <c r="U33" i="36"/>
  <c r="AF28" i="36"/>
  <c r="K28" i="36"/>
  <c r="R28" i="36"/>
  <c r="CB37" i="36"/>
  <c r="O28" i="36"/>
  <c r="X181" i="36"/>
  <c r="T28" i="36"/>
  <c r="AF33" i="36"/>
  <c r="AQ37" i="36"/>
  <c r="AB28" i="36"/>
  <c r="E28" i="36"/>
  <c r="CS19" i="36"/>
  <c r="H28" i="36"/>
  <c r="BM37" i="36"/>
  <c r="I28" i="36"/>
  <c r="AD28" i="36"/>
  <c r="Y28" i="36"/>
  <c r="BZ18" i="36"/>
  <c r="CV49" i="36"/>
  <c r="P33" i="36"/>
  <c r="BK10" i="36"/>
  <c r="CE10" i="36"/>
  <c r="CC10" i="36"/>
  <c r="K8" i="36"/>
  <c r="AB5" i="36"/>
  <c r="X8" i="36"/>
  <c r="CT31" i="36"/>
  <c r="AL25" i="36"/>
  <c r="I5" i="36"/>
  <c r="BA23" i="36"/>
  <c r="E10" i="36"/>
  <c r="BF23" i="36"/>
  <c r="D5" i="36"/>
  <c r="X5" i="36"/>
  <c r="AK10" i="36"/>
  <c r="U5" i="36"/>
  <c r="E5" i="36"/>
  <c r="Q24" i="36"/>
  <c r="CQ10" i="36"/>
  <c r="T5" i="36"/>
  <c r="AO25" i="36"/>
  <c r="CC6" i="36"/>
  <c r="AJ10" i="36"/>
  <c r="AX25" i="36"/>
  <c r="BQ25" i="36"/>
  <c r="BT10" i="36"/>
  <c r="BR25" i="36"/>
  <c r="BX25" i="36"/>
  <c r="AK25" i="36"/>
  <c r="AB8" i="36"/>
  <c r="AY10" i="36"/>
  <c r="G5" i="36"/>
  <c r="CW31" i="36"/>
  <c r="Q8" i="36"/>
  <c r="CF25" i="36"/>
  <c r="AP25" i="36"/>
  <c r="V5" i="36"/>
  <c r="CO31" i="36"/>
  <c r="Z5" i="36"/>
  <c r="AP10" i="36"/>
  <c r="K5" i="36"/>
  <c r="CZ10" i="36"/>
  <c r="CE25" i="36"/>
  <c r="N10" i="36"/>
  <c r="N5" i="36"/>
  <c r="AN25" i="36"/>
  <c r="AH5" i="36"/>
  <c r="CT10" i="36"/>
  <c r="AR21" i="36"/>
  <c r="AM25" i="36"/>
  <c r="AG5" i="36"/>
  <c r="J5" i="36"/>
  <c r="BR23" i="36"/>
  <c r="M5" i="36"/>
  <c r="CP36" i="36"/>
  <c r="L7" i="36"/>
  <c r="CN6" i="36"/>
  <c r="CF10" i="36"/>
  <c r="CQ45" i="36"/>
  <c r="AX11" i="36"/>
  <c r="CX51" i="36"/>
  <c r="BA181" i="36"/>
  <c r="AY29" i="36"/>
  <c r="CY50" i="36"/>
  <c r="BR35" i="36"/>
  <c r="U37" i="36"/>
  <c r="AT10" i="36"/>
  <c r="K50" i="36"/>
  <c r="AF176" i="36"/>
  <c r="BZ10" i="36"/>
  <c r="AT5" i="36"/>
  <c r="AC50" i="36"/>
  <c r="BV10" i="36"/>
  <c r="BB10" i="36"/>
  <c r="AR10" i="36"/>
  <c r="AA181" i="36"/>
  <c r="CH10" i="36"/>
  <c r="AF50" i="36"/>
  <c r="AB48" i="36"/>
  <c r="N50" i="36"/>
  <c r="S50" i="36"/>
  <c r="BR10" i="36"/>
  <c r="CG22" i="36"/>
  <c r="D181" i="36"/>
  <c r="AW18" i="36"/>
  <c r="AB37" i="36"/>
  <c r="R37" i="36"/>
  <c r="BF180" i="36"/>
  <c r="CD10" i="36"/>
  <c r="AT7" i="36"/>
  <c r="BP19" i="36"/>
  <c r="E31" i="36"/>
  <c r="CH7" i="36"/>
  <c r="BI7" i="36"/>
  <c r="CR29" i="36"/>
  <c r="AA8" i="36"/>
  <c r="BB19" i="36"/>
  <c r="G8" i="36"/>
  <c r="AJ29" i="36"/>
  <c r="CH21" i="36"/>
  <c r="AU19" i="36"/>
  <c r="CA19" i="36"/>
  <c r="V29" i="36"/>
  <c r="BX24" i="36"/>
  <c r="CN34" i="36"/>
  <c r="H181" i="36"/>
  <c r="CU29" i="36"/>
  <c r="G29" i="36"/>
  <c r="AQ28" i="36"/>
  <c r="BS180" i="36"/>
  <c r="D49" i="36"/>
  <c r="AZ7" i="36"/>
  <c r="AJ7" i="36"/>
  <c r="M181" i="36"/>
  <c r="AY28" i="36"/>
  <c r="BL7" i="36"/>
  <c r="AM7" i="36"/>
  <c r="AP7" i="36"/>
  <c r="AF29" i="36"/>
  <c r="CE19" i="36"/>
  <c r="BW28" i="36"/>
  <c r="AW29" i="36"/>
  <c r="BJ7" i="36"/>
  <c r="CV34" i="36"/>
  <c r="CR35" i="36"/>
  <c r="BM180" i="36"/>
  <c r="CE21" i="36"/>
  <c r="CO181" i="36"/>
  <c r="AQ19" i="36"/>
  <c r="F181" i="36"/>
  <c r="AE181" i="36"/>
  <c r="CF21" i="36"/>
  <c r="H8" i="36"/>
  <c r="CC29" i="36"/>
  <c r="AY21" i="36"/>
  <c r="AN21" i="36"/>
  <c r="BO19" i="36"/>
  <c r="AD17" i="36"/>
  <c r="AU180" i="36"/>
  <c r="AX28" i="36"/>
  <c r="AC29" i="36"/>
  <c r="AQ7" i="36"/>
  <c r="E29" i="36"/>
  <c r="H27" i="36"/>
  <c r="BT7" i="36"/>
  <c r="T8" i="36"/>
  <c r="CG28" i="36"/>
  <c r="BV180" i="36"/>
  <c r="P8" i="36"/>
  <c r="BB7" i="36"/>
  <c r="CA180" i="36"/>
  <c r="AA29" i="36"/>
  <c r="Y29" i="36"/>
  <c r="BK180" i="36"/>
  <c r="CP21" i="36"/>
  <c r="AM28" i="36"/>
  <c r="AS7" i="36"/>
  <c r="CF28" i="36"/>
  <c r="P31" i="36"/>
  <c r="BC29" i="36"/>
  <c r="CW34" i="36"/>
  <c r="U49" i="36"/>
  <c r="AN180" i="36"/>
  <c r="CA7" i="36"/>
  <c r="BH21" i="36"/>
  <c r="R8" i="36"/>
  <c r="CT181" i="36"/>
  <c r="BU180" i="36"/>
  <c r="BR28" i="36"/>
  <c r="J8" i="36"/>
  <c r="BG180" i="36"/>
  <c r="CB7" i="36"/>
  <c r="AQ180" i="36"/>
  <c r="CU21" i="36"/>
  <c r="AF8" i="36"/>
  <c r="BE180" i="36"/>
  <c r="AK7" i="36"/>
  <c r="AM180" i="36"/>
  <c r="L8" i="36"/>
  <c r="BH19" i="36"/>
  <c r="CG29" i="36"/>
  <c r="K39" i="36"/>
  <c r="BT180" i="36"/>
  <c r="BY28" i="36"/>
  <c r="AU21" i="36"/>
  <c r="CZ34" i="36"/>
  <c r="BA180" i="36"/>
  <c r="BZ28" i="36"/>
  <c r="BJ180" i="36"/>
  <c r="AV7" i="36"/>
  <c r="BY29" i="36"/>
  <c r="AU7" i="36"/>
  <c r="BM21" i="36"/>
  <c r="BR29" i="36"/>
  <c r="CZ29" i="36"/>
  <c r="CS29" i="36"/>
  <c r="BQ29" i="36"/>
  <c r="CG180" i="36"/>
  <c r="M29" i="36"/>
  <c r="BN7" i="36"/>
  <c r="T181" i="36"/>
  <c r="I8" i="36"/>
  <c r="BC28" i="36"/>
  <c r="Z29" i="36"/>
  <c r="M49" i="36"/>
  <c r="AN28" i="36"/>
  <c r="AP180" i="36"/>
  <c r="BI180" i="36"/>
  <c r="AA49" i="36"/>
  <c r="D8" i="36"/>
  <c r="AJ180" i="36"/>
  <c r="J29" i="36"/>
  <c r="AL23" i="36"/>
  <c r="AS180" i="36"/>
  <c r="CO44" i="36"/>
  <c r="BX7" i="36"/>
  <c r="BT19" i="36"/>
  <c r="AG31" i="36"/>
  <c r="AC17" i="36"/>
  <c r="CB28" i="36"/>
  <c r="BN180" i="36"/>
  <c r="CE29" i="36"/>
  <c r="AH181" i="36"/>
  <c r="BT21" i="36"/>
  <c r="CV29" i="36"/>
  <c r="F8" i="36"/>
  <c r="CT29" i="36"/>
  <c r="CH180" i="36"/>
  <c r="AS29" i="36"/>
  <c r="Z8" i="36"/>
  <c r="BW7" i="36"/>
  <c r="CE180" i="36"/>
  <c r="BA24" i="36"/>
  <c r="BV28" i="36"/>
  <c r="I181" i="36"/>
  <c r="AG8" i="36"/>
  <c r="Q27" i="36"/>
  <c r="R35" i="36"/>
  <c r="BQ180" i="36"/>
  <c r="BC174" i="36"/>
  <c r="CC12" i="36"/>
  <c r="BA7" i="36"/>
  <c r="AN29" i="36"/>
  <c r="BV21" i="36"/>
  <c r="BK28" i="36"/>
  <c r="BU7" i="36"/>
  <c r="AF181" i="36"/>
  <c r="CT34" i="36"/>
  <c r="BL28" i="36"/>
  <c r="BR180" i="36"/>
  <c r="BR7" i="36"/>
  <c r="CV181" i="36"/>
  <c r="BM7" i="36"/>
  <c r="AP19" i="36"/>
  <c r="AY35" i="36"/>
  <c r="BA19" i="36"/>
  <c r="CR34" i="36"/>
  <c r="AE8" i="36"/>
  <c r="CD180" i="36"/>
  <c r="CA28" i="36"/>
  <c r="AE29" i="36"/>
  <c r="AH8" i="36"/>
  <c r="CB180" i="36"/>
  <c r="AR7" i="36"/>
  <c r="BJ28" i="36"/>
  <c r="K29" i="36"/>
  <c r="AS12" i="36"/>
  <c r="CF180" i="36"/>
  <c r="CO21" i="36"/>
  <c r="D37" i="36"/>
  <c r="CP7" i="36"/>
  <c r="AV5" i="36"/>
  <c r="T29" i="36"/>
  <c r="AD31" i="36"/>
  <c r="CE24" i="36"/>
  <c r="K18" i="36"/>
  <c r="CW12" i="36"/>
  <c r="AX21" i="36"/>
  <c r="E23" i="36"/>
  <c r="AR28" i="36"/>
  <c r="H49" i="36"/>
  <c r="BI29" i="36"/>
  <c r="AV49" i="36"/>
  <c r="L44" i="36"/>
  <c r="I174" i="36"/>
  <c r="P174" i="36"/>
  <c r="X30" i="36"/>
  <c r="T23" i="36"/>
  <c r="CO180" i="36"/>
  <c r="CU28" i="36"/>
  <c r="S4" i="36"/>
  <c r="AA174" i="36"/>
  <c r="Y174" i="36"/>
  <c r="W173" i="36"/>
  <c r="CN180" i="36"/>
  <c r="CW180" i="36"/>
  <c r="CW38" i="36"/>
  <c r="E32" i="36"/>
  <c r="AB173" i="36"/>
  <c r="AD174" i="36"/>
  <c r="T174" i="36"/>
  <c r="P23" i="36"/>
  <c r="AB23" i="36"/>
  <c r="D23" i="36"/>
  <c r="CY46" i="36"/>
  <c r="K174" i="36"/>
  <c r="G173" i="36"/>
  <c r="CZ180" i="36"/>
  <c r="AE4" i="36"/>
  <c r="CR180" i="36"/>
  <c r="I26" i="36"/>
  <c r="J23" i="36"/>
  <c r="E4" i="36"/>
  <c r="K16" i="36"/>
  <c r="M23" i="36"/>
  <c r="BP10" i="36"/>
  <c r="CZ20" i="36"/>
  <c r="AF173" i="36"/>
  <c r="R10" i="36"/>
  <c r="BW36" i="36"/>
  <c r="N13" i="36"/>
  <c r="I42" i="36"/>
  <c r="AB42" i="36"/>
  <c r="AT24" i="36"/>
  <c r="I35" i="36"/>
  <c r="CG35" i="36"/>
  <c r="CO26" i="36"/>
  <c r="AR6" i="36"/>
  <c r="BN36" i="36"/>
  <c r="AJ24" i="36"/>
  <c r="AA13" i="36"/>
  <c r="BK35" i="36"/>
  <c r="BT36" i="36"/>
  <c r="BB6" i="36"/>
  <c r="BT24" i="36"/>
  <c r="X35" i="36"/>
  <c r="CF24" i="36"/>
  <c r="T35" i="36"/>
  <c r="AH29" i="36"/>
  <c r="CG24" i="36"/>
  <c r="BN35" i="36"/>
  <c r="AA35" i="36"/>
  <c r="BN24" i="36"/>
  <c r="O35" i="36"/>
  <c r="AM36" i="36"/>
  <c r="U35" i="36"/>
  <c r="N35" i="36"/>
  <c r="L13" i="36"/>
  <c r="BK36" i="36"/>
  <c r="BV35" i="36"/>
  <c r="BA36" i="36"/>
  <c r="AO24" i="36"/>
  <c r="M27" i="36"/>
  <c r="H35" i="36"/>
  <c r="M13" i="36"/>
  <c r="BJ6" i="36"/>
  <c r="E27" i="36"/>
  <c r="R27" i="36"/>
  <c r="CZ17" i="36"/>
  <c r="BY6" i="36"/>
  <c r="R42" i="36"/>
  <c r="J13" i="36"/>
  <c r="BB36" i="36"/>
  <c r="AR36" i="36"/>
  <c r="BC36" i="36"/>
  <c r="BX29" i="36"/>
  <c r="BY24" i="36"/>
  <c r="AU24" i="36"/>
  <c r="AY24" i="36"/>
  <c r="J35" i="36"/>
  <c r="BR36" i="36"/>
  <c r="BU24" i="36"/>
  <c r="AX180" i="36"/>
  <c r="F29" i="36"/>
  <c r="X29" i="36"/>
  <c r="BY12" i="36"/>
  <c r="S27" i="36"/>
  <c r="AX36" i="36"/>
  <c r="AZ24" i="36"/>
  <c r="AP24" i="36"/>
  <c r="AE27" i="36"/>
  <c r="N27" i="36"/>
  <c r="P35" i="36"/>
  <c r="BE6" i="36"/>
  <c r="AD35" i="36"/>
  <c r="AJ6" i="36"/>
  <c r="AU36" i="36"/>
  <c r="AK24" i="36"/>
  <c r="AE13" i="36"/>
  <c r="CE35" i="36"/>
  <c r="AD42" i="36"/>
  <c r="D27" i="36"/>
  <c r="CW26" i="36"/>
  <c r="AQ6" i="36"/>
  <c r="CH36" i="36"/>
  <c r="BV6" i="36"/>
  <c r="BW24" i="36"/>
  <c r="I27" i="36"/>
  <c r="F13" i="36"/>
  <c r="E35" i="36"/>
  <c r="AB27" i="36"/>
  <c r="Z13" i="36"/>
  <c r="BK24" i="36"/>
  <c r="AG35" i="36"/>
  <c r="R181" i="36"/>
  <c r="K27" i="36"/>
  <c r="AN24" i="36"/>
  <c r="S35" i="36"/>
  <c r="BS24" i="36"/>
  <c r="G27" i="36"/>
  <c r="BE24" i="36"/>
  <c r="N29" i="36"/>
  <c r="D35" i="36"/>
  <c r="AF27" i="36"/>
  <c r="BO6" i="36"/>
  <c r="AH27" i="36"/>
  <c r="CY17" i="36"/>
  <c r="CO17" i="36"/>
  <c r="CG36" i="36"/>
  <c r="BP36" i="36"/>
  <c r="AM6" i="36"/>
  <c r="CD35" i="36"/>
  <c r="AM35" i="36"/>
  <c r="S13" i="36"/>
  <c r="BP24" i="36"/>
  <c r="AQ24" i="36"/>
  <c r="V35" i="36"/>
  <c r="BB24" i="36"/>
  <c r="U13" i="36"/>
  <c r="AA27" i="36"/>
  <c r="BR24" i="36"/>
  <c r="G35" i="36"/>
  <c r="AL180" i="36"/>
  <c r="BQ36" i="36"/>
  <c r="BH36" i="36"/>
  <c r="BM35" i="36"/>
  <c r="BV36" i="36"/>
  <c r="F35" i="36"/>
  <c r="CH6" i="36"/>
  <c r="AT36" i="36"/>
  <c r="CR17" i="36"/>
  <c r="BA6" i="36"/>
  <c r="CD6" i="36"/>
  <c r="CE36" i="36"/>
  <c r="CA24" i="36"/>
  <c r="BV24" i="36"/>
  <c r="Z35" i="36"/>
  <c r="T27" i="36"/>
  <c r="L35" i="36"/>
  <c r="AB30" i="36"/>
  <c r="AA30" i="36"/>
  <c r="CA4" i="36"/>
  <c r="AH49" i="36"/>
  <c r="F25" i="36"/>
  <c r="U25" i="36"/>
  <c r="CC17" i="36"/>
  <c r="AQ17" i="36"/>
  <c r="N26" i="36"/>
  <c r="AC30" i="36"/>
  <c r="AA26" i="36"/>
  <c r="BM4" i="36"/>
  <c r="AB25" i="36"/>
  <c r="AF25" i="36"/>
  <c r="I4" i="36"/>
  <c r="AL17" i="36"/>
  <c r="CT28" i="36"/>
  <c r="M26" i="36"/>
  <c r="M176" i="36"/>
  <c r="L25" i="36"/>
  <c r="AG49" i="36"/>
  <c r="AB49" i="36"/>
  <c r="S30" i="36"/>
  <c r="Y4" i="36"/>
  <c r="T4" i="36"/>
  <c r="Z49" i="36"/>
  <c r="U30" i="36"/>
  <c r="AA25" i="36"/>
  <c r="O25" i="36"/>
  <c r="BH4" i="36"/>
  <c r="CR11" i="36"/>
  <c r="BU17" i="36"/>
  <c r="D4" i="36"/>
  <c r="Q4" i="36"/>
  <c r="CR51" i="36"/>
  <c r="BM17" i="36"/>
  <c r="CW43" i="36"/>
  <c r="BT17" i="36"/>
  <c r="AC178" i="36"/>
  <c r="T52" i="36"/>
  <c r="X4" i="36"/>
  <c r="BD17" i="36"/>
  <c r="J49" i="36"/>
  <c r="AC52" i="36"/>
  <c r="AD49" i="36"/>
  <c r="AF26" i="36"/>
  <c r="CO51" i="36"/>
  <c r="CA179" i="36"/>
  <c r="R49" i="36"/>
  <c r="T26" i="36"/>
  <c r="AC49" i="36"/>
  <c r="CB17" i="36"/>
  <c r="AW4" i="36"/>
  <c r="AS17" i="36"/>
  <c r="R4" i="36"/>
  <c r="BF4" i="36"/>
  <c r="D30" i="36"/>
  <c r="Y49" i="36"/>
  <c r="Z4" i="36"/>
  <c r="BN17" i="36"/>
  <c r="O30" i="36"/>
  <c r="CY51" i="36"/>
  <c r="CZ51" i="36"/>
  <c r="AA4" i="36"/>
  <c r="W25" i="36"/>
  <c r="P25" i="36"/>
  <c r="BJ4" i="36"/>
  <c r="J25" i="36"/>
  <c r="AB176" i="36"/>
  <c r="BW4" i="36"/>
  <c r="BX17" i="36"/>
  <c r="AU17" i="36"/>
  <c r="P4" i="36"/>
  <c r="L4" i="36"/>
  <c r="K26" i="36"/>
  <c r="N4" i="36"/>
  <c r="X49" i="36"/>
  <c r="Q30" i="36"/>
  <c r="BC179" i="36"/>
  <c r="I25" i="36"/>
  <c r="AC176" i="36"/>
  <c r="J30" i="36"/>
  <c r="AG25" i="36"/>
  <c r="AU4" i="36"/>
  <c r="AW179" i="36"/>
  <c r="H25" i="36"/>
  <c r="AY17" i="36"/>
  <c r="R30" i="36"/>
  <c r="Q26" i="36"/>
  <c r="F26" i="36"/>
  <c r="AF4" i="36"/>
  <c r="CW51" i="36"/>
  <c r="G26" i="36"/>
  <c r="CA17" i="36"/>
  <c r="Z26" i="36"/>
  <c r="Y26" i="36"/>
  <c r="AP17" i="36"/>
  <c r="BK17" i="36"/>
  <c r="H26" i="36"/>
  <c r="AO17" i="36"/>
  <c r="V25" i="36"/>
  <c r="AC4" i="36"/>
  <c r="L176" i="36"/>
  <c r="I41" i="36"/>
  <c r="BC17" i="36"/>
  <c r="AG30" i="36"/>
  <c r="CE4" i="36"/>
  <c r="CB4" i="36"/>
  <c r="Z16" i="36"/>
  <c r="AE22" i="36"/>
  <c r="BG17" i="36"/>
  <c r="W26" i="36"/>
  <c r="AB22" i="36"/>
  <c r="I30" i="36"/>
  <c r="AH4" i="36"/>
  <c r="N49" i="36"/>
  <c r="H4" i="36"/>
  <c r="CZ43" i="36"/>
  <c r="W49" i="36"/>
  <c r="K4" i="36"/>
  <c r="L49" i="36"/>
  <c r="F4" i="36"/>
  <c r="AG4" i="36"/>
  <c r="U43" i="36"/>
  <c r="Q52" i="36"/>
  <c r="BD178" i="36"/>
  <c r="CX39" i="36"/>
  <c r="S10" i="36"/>
  <c r="I178" i="36"/>
  <c r="CE179" i="36"/>
  <c r="J48" i="36"/>
  <c r="AG52" i="36"/>
  <c r="I48" i="36"/>
  <c r="AB14" i="36"/>
  <c r="BX179" i="36"/>
  <c r="L178" i="36"/>
  <c r="BL179" i="36"/>
  <c r="AD52" i="36"/>
  <c r="BB5" i="36"/>
  <c r="CB5" i="36"/>
  <c r="AM5" i="36"/>
  <c r="AN5" i="36"/>
  <c r="BQ5" i="36"/>
  <c r="AO5" i="36"/>
  <c r="BQ179" i="36"/>
  <c r="BD5" i="36"/>
  <c r="T6" i="36"/>
  <c r="BG5" i="36"/>
  <c r="R43" i="36"/>
  <c r="I43" i="36"/>
  <c r="W43" i="36"/>
  <c r="F52" i="36"/>
  <c r="P14" i="36"/>
  <c r="BZ179" i="36"/>
  <c r="AF14" i="36"/>
  <c r="M14" i="36"/>
  <c r="BR179" i="36"/>
  <c r="BA5" i="36"/>
  <c r="O14" i="36"/>
  <c r="L5" i="36"/>
  <c r="V45" i="36"/>
  <c r="G43" i="36"/>
  <c r="AC10" i="36"/>
  <c r="BF179" i="36"/>
  <c r="AE14" i="36"/>
  <c r="D178" i="36"/>
  <c r="H14" i="36"/>
  <c r="AF52" i="36"/>
  <c r="AY178" i="36"/>
  <c r="CG179" i="36"/>
  <c r="AV179" i="36"/>
  <c r="W10" i="36"/>
  <c r="J14" i="36"/>
  <c r="K14" i="36"/>
  <c r="AP5" i="36"/>
  <c r="BH5" i="36"/>
  <c r="CR39" i="36"/>
  <c r="D43" i="36"/>
  <c r="CD5" i="36"/>
  <c r="K6" i="36"/>
  <c r="AC48" i="36"/>
  <c r="X6" i="36"/>
  <c r="AH14" i="36"/>
  <c r="Z43" i="36"/>
  <c r="BB179" i="36"/>
  <c r="CA5" i="36"/>
  <c r="U52" i="36"/>
  <c r="BC5" i="36"/>
  <c r="AA10" i="36"/>
  <c r="AF43" i="36"/>
  <c r="AU5" i="36"/>
  <c r="AG14" i="36"/>
  <c r="AE6" i="36"/>
  <c r="K43" i="36"/>
  <c r="H45" i="36"/>
  <c r="W14" i="36"/>
  <c r="BV179" i="36"/>
  <c r="G14" i="36"/>
  <c r="Y52" i="36"/>
  <c r="AG43" i="36"/>
  <c r="AF10" i="36"/>
  <c r="BJ179" i="36"/>
  <c r="AH10" i="36"/>
  <c r="CE5" i="36"/>
  <c r="N14" i="36"/>
  <c r="T14" i="36"/>
  <c r="S43" i="36"/>
  <c r="AD14" i="36"/>
  <c r="BS179" i="36"/>
  <c r="L14" i="36"/>
  <c r="AG10" i="36"/>
  <c r="J6" i="36"/>
  <c r="AC14" i="36"/>
  <c r="BM179" i="36"/>
  <c r="E52" i="36"/>
  <c r="AE10" i="36"/>
  <c r="Y14" i="36"/>
  <c r="Y178" i="36"/>
  <c r="AH43" i="36"/>
  <c r="O43" i="36"/>
  <c r="BS5" i="36"/>
  <c r="BL5" i="36"/>
  <c r="AR5" i="36"/>
  <c r="Q5" i="36"/>
  <c r="F14" i="36"/>
  <c r="T178" i="36"/>
  <c r="E48" i="36"/>
  <c r="AK179" i="36"/>
  <c r="T20" i="36"/>
  <c r="BY5" i="36"/>
  <c r="F178" i="36"/>
  <c r="P52" i="36"/>
  <c r="Y10" i="36"/>
  <c r="AH48" i="36"/>
  <c r="BN5" i="36"/>
  <c r="BX5" i="36"/>
  <c r="BE5" i="36"/>
  <c r="CG5" i="36"/>
  <c r="H43" i="36"/>
  <c r="U14" i="36"/>
  <c r="AN179" i="36"/>
  <c r="K52" i="36"/>
  <c r="CH179" i="36"/>
  <c r="AB10" i="36"/>
  <c r="D14" i="36"/>
  <c r="BP5" i="36"/>
  <c r="AD43" i="36"/>
  <c r="F10" i="36"/>
  <c r="AR178" i="36"/>
  <c r="I14" i="36"/>
  <c r="X22" i="36"/>
  <c r="BH18" i="36"/>
  <c r="J44" i="36"/>
  <c r="BW29" i="36"/>
  <c r="BS6" i="36"/>
  <c r="CF6" i="36"/>
  <c r="T22" i="36"/>
  <c r="AH22" i="36"/>
  <c r="CH17" i="36"/>
  <c r="AK28" i="36"/>
  <c r="BY179" i="36"/>
  <c r="BU5" i="36"/>
  <c r="CV14" i="36"/>
  <c r="AC44" i="36"/>
  <c r="X44" i="36"/>
  <c r="M44" i="36"/>
  <c r="Z15" i="36"/>
  <c r="AW52" i="36"/>
  <c r="AD44" i="36"/>
  <c r="D44" i="36"/>
  <c r="Q22" i="36"/>
  <c r="S44" i="36"/>
  <c r="AM52" i="36"/>
  <c r="AG22" i="36"/>
  <c r="Q44" i="36"/>
  <c r="AC22" i="36"/>
  <c r="CN43" i="36"/>
  <c r="AB15" i="36"/>
  <c r="F44" i="36"/>
  <c r="U22" i="36"/>
  <c r="CX43" i="36"/>
  <c r="N22" i="36"/>
  <c r="BE52" i="36"/>
  <c r="P44" i="36"/>
  <c r="Z44" i="36"/>
  <c r="CO43" i="36"/>
  <c r="AA44" i="36"/>
  <c r="CP43" i="36"/>
  <c r="M32" i="36"/>
  <c r="AF45" i="36"/>
  <c r="M45" i="36"/>
  <c r="BI51" i="36"/>
  <c r="AD15" i="36"/>
  <c r="T44" i="36"/>
  <c r="W15" i="36"/>
  <c r="BA51" i="36"/>
  <c r="AF22" i="36"/>
  <c r="V44" i="36"/>
  <c r="AF30" i="36"/>
  <c r="N44" i="36"/>
  <c r="I44" i="36"/>
  <c r="CC28" i="36"/>
  <c r="AD22" i="36"/>
  <c r="CN176" i="36"/>
  <c r="Y22" i="36"/>
  <c r="CQ43" i="36"/>
  <c r="U44" i="36"/>
  <c r="AG44" i="36"/>
  <c r="D32" i="36"/>
  <c r="E44" i="36"/>
  <c r="CO30" i="36"/>
  <c r="Y44" i="36"/>
  <c r="AJ15" i="36"/>
  <c r="Y15" i="36"/>
  <c r="G22" i="36"/>
  <c r="Z22" i="36"/>
  <c r="H44" i="36"/>
  <c r="K22" i="36"/>
  <c r="CR43" i="36"/>
  <c r="AO180" i="36"/>
  <c r="AW180" i="36"/>
  <c r="AX177" i="36"/>
  <c r="CO42" i="36"/>
  <c r="AX52" i="36"/>
  <c r="AE15" i="36"/>
  <c r="AF15" i="36"/>
  <c r="U15" i="36"/>
  <c r="CR176" i="36"/>
  <c r="BM19" i="36"/>
  <c r="M22" i="36"/>
  <c r="AJ19" i="36"/>
  <c r="J15" i="36"/>
  <c r="CH19" i="36"/>
  <c r="O34" i="36"/>
  <c r="CS43" i="36"/>
  <c r="L22" i="36"/>
  <c r="AU28" i="36"/>
  <c r="Z50" i="36"/>
  <c r="AF5" i="36"/>
  <c r="O22" i="36"/>
  <c r="CR45" i="36"/>
  <c r="AW24" i="36"/>
  <c r="BO7" i="36"/>
  <c r="BZ5" i="36"/>
  <c r="CB38" i="36"/>
  <c r="CC30" i="36"/>
  <c r="BD36" i="36"/>
  <c r="CN26" i="36"/>
  <c r="BX36" i="36"/>
  <c r="AD19" i="36"/>
  <c r="AR25" i="36"/>
  <c r="AQ36" i="36"/>
  <c r="L19" i="36"/>
  <c r="CT26" i="36"/>
  <c r="U178" i="36"/>
  <c r="CG30" i="36"/>
  <c r="CE18" i="36"/>
  <c r="D11" i="36"/>
  <c r="AK36" i="36"/>
  <c r="Q13" i="36"/>
  <c r="CR26" i="36"/>
  <c r="AS42" i="36"/>
  <c r="BJ17" i="36"/>
  <c r="AV25" i="36"/>
  <c r="AT38" i="36"/>
  <c r="AJ28" i="36"/>
  <c r="BZ7" i="36"/>
  <c r="AN14" i="36"/>
  <c r="BS7" i="36"/>
  <c r="K178" i="36"/>
  <c r="CY177" i="36"/>
  <c r="Z14" i="36"/>
  <c r="BT33" i="36"/>
  <c r="CY175" i="36"/>
  <c r="CY33" i="36"/>
  <c r="CE30" i="36"/>
  <c r="CX26" i="36"/>
  <c r="AS36" i="36"/>
  <c r="AL36" i="36"/>
  <c r="F19" i="36"/>
  <c r="CA15" i="36"/>
  <c r="M19" i="36"/>
  <c r="AO36" i="36"/>
  <c r="AS10" i="36"/>
  <c r="BF36" i="36"/>
  <c r="CD42" i="36"/>
  <c r="BN46" i="36"/>
  <c r="BT25" i="36"/>
  <c r="CY181" i="36"/>
  <c r="BZ36" i="36"/>
  <c r="CQ34" i="36"/>
  <c r="BU36" i="36"/>
  <c r="AV36" i="36"/>
  <c r="CF38" i="36"/>
  <c r="BF38" i="36"/>
  <c r="V19" i="36"/>
  <c r="X14" i="36"/>
  <c r="BE38" i="36"/>
  <c r="CP181" i="36"/>
  <c r="E19" i="36"/>
  <c r="AQ178" i="36"/>
  <c r="CR31" i="36"/>
  <c r="AT25" i="36"/>
  <c r="CZ181" i="36"/>
  <c r="BY36" i="36"/>
  <c r="BY37" i="36"/>
  <c r="AU10" i="36"/>
  <c r="AU37" i="36"/>
  <c r="AC19" i="36"/>
  <c r="CZ31" i="36"/>
  <c r="AA178" i="36"/>
  <c r="AU46" i="36"/>
  <c r="CY26" i="36"/>
  <c r="AZ37" i="36"/>
  <c r="BG25" i="36"/>
  <c r="BI38" i="36"/>
  <c r="BB25" i="36"/>
  <c r="CE178" i="36"/>
  <c r="BL38" i="36"/>
  <c r="BL25" i="36"/>
  <c r="BB33" i="36"/>
  <c r="AY33" i="36"/>
  <c r="AE178" i="36"/>
  <c r="E14" i="36"/>
  <c r="AU51" i="36"/>
  <c r="BM51" i="36"/>
  <c r="U39" i="36"/>
  <c r="Q6" i="36"/>
  <c r="AD6" i="36"/>
  <c r="CC21" i="36"/>
  <c r="AK37" i="36"/>
  <c r="AS4" i="36"/>
  <c r="CU26" i="36"/>
  <c r="BG21" i="36"/>
  <c r="AS25" i="36"/>
  <c r="AG178" i="36"/>
  <c r="BI36" i="36"/>
  <c r="W178" i="36"/>
  <c r="W13" i="36"/>
  <c r="BK178" i="36"/>
  <c r="AW10" i="36"/>
  <c r="BO25" i="36"/>
  <c r="BV25" i="36"/>
  <c r="BD25" i="36"/>
  <c r="AM17" i="36"/>
  <c r="H178" i="36"/>
  <c r="BG36" i="36"/>
  <c r="BF42" i="36"/>
  <c r="T37" i="36"/>
  <c r="CA36" i="36"/>
  <c r="BI25" i="36"/>
  <c r="AH19" i="36"/>
  <c r="AB178" i="36"/>
  <c r="BK7" i="36"/>
  <c r="L52" i="36"/>
  <c r="BH25" i="36"/>
  <c r="CM45" i="36"/>
  <c r="O19" i="36"/>
  <c r="AN36" i="36"/>
  <c r="CB25" i="36"/>
  <c r="T19" i="36"/>
  <c r="BS38" i="36"/>
  <c r="AR33" i="36"/>
  <c r="Z178" i="36"/>
  <c r="BZ33" i="36"/>
  <c r="AF39" i="36"/>
  <c r="BN25" i="36"/>
  <c r="BS25" i="36"/>
  <c r="AP46" i="36"/>
  <c r="AF178" i="36"/>
  <c r="AX42" i="36"/>
  <c r="BH38" i="36"/>
  <c r="BE22" i="36"/>
  <c r="BK20" i="36"/>
  <c r="BK25" i="36"/>
  <c r="AZ25" i="36"/>
  <c r="AA14" i="36"/>
  <c r="R178" i="36"/>
  <c r="Q178" i="36"/>
  <c r="CS33" i="36"/>
  <c r="BA30" i="36"/>
  <c r="BK30" i="36"/>
  <c r="AY36" i="36"/>
  <c r="CF29" i="36"/>
  <c r="BJ25" i="36"/>
  <c r="BU15" i="36"/>
  <c r="CD25" i="36"/>
  <c r="AZ36" i="36"/>
  <c r="M178" i="36"/>
  <c r="G178" i="36"/>
  <c r="BN14" i="36"/>
  <c r="CC25" i="36"/>
  <c r="BZ25" i="36"/>
  <c r="AA19" i="36"/>
  <c r="BT38" i="36"/>
  <c r="X178" i="36"/>
  <c r="AZ38" i="36"/>
  <c r="BW38" i="36"/>
  <c r="BF178" i="36"/>
  <c r="BV45" i="36"/>
  <c r="BT173" i="36"/>
  <c r="Z34" i="36"/>
  <c r="N7" i="36"/>
  <c r="D34" i="36"/>
  <c r="CG39" i="36"/>
  <c r="CX42" i="36"/>
  <c r="CW42" i="36"/>
  <c r="AN178" i="36"/>
  <c r="AY22" i="36"/>
  <c r="AU45" i="36"/>
  <c r="BS23" i="36"/>
  <c r="AT39" i="36"/>
  <c r="D180" i="36"/>
  <c r="BW22" i="36"/>
  <c r="CD39" i="36"/>
  <c r="CS36" i="36"/>
  <c r="N12" i="36"/>
  <c r="BN178" i="36"/>
  <c r="AL22" i="36"/>
  <c r="CS42" i="36"/>
  <c r="CF45" i="36"/>
  <c r="AU23" i="36"/>
  <c r="CV25" i="36"/>
  <c r="BW23" i="36"/>
  <c r="AP22" i="36"/>
  <c r="BI23" i="36"/>
  <c r="H37" i="36"/>
  <c r="AZ45" i="36"/>
  <c r="CX25" i="36"/>
  <c r="AD5" i="36"/>
  <c r="BK23" i="36"/>
  <c r="BJ45" i="36"/>
  <c r="BU27" i="36"/>
  <c r="AA9" i="36"/>
  <c r="BH23" i="36"/>
  <c r="G34" i="36"/>
  <c r="Y34" i="36"/>
  <c r="CC45" i="36"/>
  <c r="BV39" i="36"/>
  <c r="BP22" i="36"/>
  <c r="S12" i="36"/>
  <c r="BI178" i="36"/>
  <c r="AM23" i="36"/>
  <c r="CZ42" i="36"/>
  <c r="C39" i="36"/>
  <c r="CQ37" i="36"/>
  <c r="BU178" i="36"/>
  <c r="CP27" i="36"/>
  <c r="CA22" i="36"/>
  <c r="CO37" i="36"/>
  <c r="BJ178" i="36"/>
  <c r="AS22" i="36"/>
  <c r="CH23" i="36"/>
  <c r="BO22" i="36"/>
  <c r="BG39" i="36"/>
  <c r="AQ23" i="36"/>
  <c r="CA39" i="36"/>
  <c r="F12" i="36"/>
  <c r="BB23" i="36"/>
  <c r="CN42" i="36"/>
  <c r="BX23" i="36"/>
  <c r="AW178" i="36"/>
  <c r="CH45" i="36"/>
  <c r="BD23" i="36"/>
  <c r="BW178" i="36"/>
  <c r="BU23" i="36"/>
  <c r="AT45" i="36"/>
  <c r="AV23" i="36"/>
  <c r="CU27" i="36"/>
  <c r="BY23" i="36"/>
  <c r="BH22" i="36"/>
  <c r="AM178" i="36"/>
  <c r="BS45" i="36"/>
  <c r="BY45" i="36"/>
  <c r="AX22" i="36"/>
  <c r="CP25" i="36"/>
  <c r="CW25" i="36"/>
  <c r="AO45" i="36"/>
  <c r="BG178" i="36"/>
  <c r="AR45" i="36"/>
  <c r="AX23" i="36"/>
  <c r="CQ42" i="36"/>
  <c r="CA45" i="36"/>
  <c r="AF34" i="36"/>
  <c r="AV45" i="36"/>
  <c r="CU42" i="36"/>
  <c r="AO178" i="36"/>
  <c r="AO22" i="36"/>
  <c r="CA178" i="36"/>
  <c r="BH45" i="36"/>
  <c r="BY22" i="36"/>
  <c r="CW27" i="36"/>
  <c r="CO27" i="36"/>
  <c r="CC22" i="36"/>
  <c r="BL22" i="36"/>
  <c r="BQ23" i="36"/>
  <c r="AK22" i="36"/>
  <c r="BC178" i="36"/>
  <c r="AW22" i="36"/>
  <c r="BG22" i="36"/>
  <c r="BW45" i="36"/>
  <c r="CD23" i="36"/>
  <c r="CH22" i="36"/>
  <c r="CS25" i="36"/>
  <c r="BX178" i="36"/>
  <c r="X34" i="36"/>
  <c r="BV23" i="36"/>
  <c r="BI39" i="36"/>
  <c r="BR39" i="36"/>
  <c r="AO39" i="36"/>
  <c r="CH39" i="36"/>
  <c r="BK22" i="36"/>
  <c r="CF178" i="36"/>
  <c r="CC39" i="36"/>
  <c r="CS37" i="36"/>
  <c r="BT178" i="36"/>
  <c r="BS178" i="36"/>
  <c r="BS22" i="36"/>
  <c r="BI22" i="36"/>
  <c r="BQ45" i="36"/>
  <c r="AK178" i="36"/>
  <c r="CM32" i="36"/>
  <c r="CD173" i="36"/>
  <c r="AW45" i="36"/>
  <c r="CX46" i="36"/>
  <c r="AZ178" i="36"/>
  <c r="BF45" i="36"/>
  <c r="AL45" i="36"/>
  <c r="CZ37" i="36"/>
  <c r="BH39" i="36"/>
  <c r="CR42" i="36"/>
  <c r="CZ27" i="36"/>
  <c r="BU39" i="36"/>
  <c r="BB178" i="36"/>
  <c r="BU45" i="36"/>
  <c r="BZ178" i="36"/>
  <c r="BM45" i="36"/>
  <c r="AP23" i="36"/>
  <c r="CE23" i="36"/>
  <c r="CX27" i="36"/>
  <c r="AL178" i="36"/>
  <c r="AN23" i="36"/>
  <c r="AQ22" i="36"/>
  <c r="BH178" i="36"/>
  <c r="CG23" i="36"/>
  <c r="CB178" i="36"/>
  <c r="BL36" i="36"/>
  <c r="CT27" i="36"/>
  <c r="BO178" i="36"/>
  <c r="CR27" i="36"/>
  <c r="AI33" i="36"/>
  <c r="CC33" i="36"/>
  <c r="CF23" i="36"/>
  <c r="AS23" i="36"/>
  <c r="BR22" i="36"/>
  <c r="CA23" i="36"/>
  <c r="CR46" i="36"/>
  <c r="CN27" i="36"/>
  <c r="BS39" i="36"/>
  <c r="BL45" i="36"/>
  <c r="CP37" i="36"/>
  <c r="BC45" i="36"/>
  <c r="BO23" i="36"/>
  <c r="F34" i="36"/>
  <c r="BN22" i="36"/>
  <c r="AY45" i="36"/>
  <c r="AR23" i="36"/>
  <c r="CY37" i="36"/>
  <c r="BE23" i="36"/>
  <c r="CX37" i="36"/>
  <c r="Q34" i="36"/>
  <c r="BE39" i="36"/>
  <c r="CD45" i="36"/>
  <c r="BJ23" i="36"/>
  <c r="CC178" i="36"/>
  <c r="BP45" i="36"/>
  <c r="BZ23" i="36"/>
  <c r="CG45" i="36"/>
  <c r="BM22" i="36"/>
  <c r="BQ178" i="36"/>
  <c r="CC23" i="36"/>
  <c r="AS178" i="36"/>
  <c r="AJ45" i="36"/>
  <c r="AV178" i="36"/>
  <c r="AJ23" i="36"/>
  <c r="AU178" i="36"/>
  <c r="CN25" i="36"/>
  <c r="J34" i="36"/>
  <c r="BJ39" i="36"/>
  <c r="AW23" i="36"/>
  <c r="CV16" i="36"/>
  <c r="AN45" i="36"/>
  <c r="BD39" i="36"/>
  <c r="AU22" i="36"/>
  <c r="CN36" i="36"/>
  <c r="AP178" i="36"/>
  <c r="CO36" i="36"/>
  <c r="AM45" i="36"/>
  <c r="BZ45" i="36"/>
  <c r="BZ39" i="36"/>
  <c r="AQ45" i="36"/>
  <c r="AT22" i="36"/>
  <c r="CE39" i="36"/>
  <c r="CB45" i="36"/>
  <c r="AZ23" i="36"/>
  <c r="BM178" i="36"/>
  <c r="AJ178" i="36"/>
  <c r="BM23" i="36"/>
  <c r="L34" i="36"/>
  <c r="AM22" i="36"/>
  <c r="CZ25" i="36"/>
  <c r="AN22" i="36"/>
  <c r="BC22" i="36"/>
  <c r="BP178" i="36"/>
  <c r="AX45" i="36"/>
  <c r="AK45" i="36"/>
  <c r="CV27" i="36"/>
  <c r="AS45" i="36"/>
  <c r="AK23" i="36"/>
  <c r="BK45" i="36"/>
  <c r="P29" i="36"/>
  <c r="CH27" i="36"/>
  <c r="I29" i="36"/>
  <c r="AX30" i="36"/>
  <c r="CE49" i="36"/>
  <c r="AS30" i="36"/>
  <c r="AY30" i="36"/>
  <c r="AK49" i="36"/>
  <c r="AR30" i="36"/>
  <c r="R38" i="36"/>
  <c r="I47" i="36"/>
  <c r="AA42" i="36"/>
  <c r="S38" i="36"/>
  <c r="J46" i="36"/>
  <c r="AL18" i="36"/>
  <c r="BF21" i="36"/>
  <c r="AE46" i="36"/>
  <c r="AA46" i="36"/>
  <c r="V46" i="36"/>
  <c r="AX37" i="36"/>
  <c r="AM37" i="36"/>
  <c r="S11" i="36"/>
  <c r="BW37" i="36"/>
  <c r="BF37" i="36"/>
  <c r="O52" i="36"/>
  <c r="CA37" i="36"/>
  <c r="AO37" i="36"/>
  <c r="T46" i="36"/>
  <c r="BX37" i="36"/>
  <c r="BG37" i="36"/>
  <c r="W52" i="36"/>
  <c r="BL178" i="36"/>
  <c r="AA52" i="36"/>
  <c r="AD178" i="36"/>
  <c r="BZ44" i="36"/>
  <c r="AE36" i="36"/>
  <c r="BR18" i="36"/>
  <c r="BK18" i="36"/>
  <c r="AB16" i="36"/>
  <c r="T42" i="36"/>
  <c r="AD16" i="36"/>
  <c r="Y42" i="36"/>
  <c r="V42" i="36"/>
  <c r="CX10" i="36"/>
  <c r="AE45" i="36"/>
  <c r="AJ30" i="36"/>
  <c r="U38" i="36"/>
  <c r="AS49" i="36"/>
  <c r="AE42" i="36"/>
  <c r="G52" i="36"/>
  <c r="CH37" i="36"/>
  <c r="H52" i="36"/>
  <c r="AH13" i="36"/>
  <c r="C23" i="36"/>
  <c r="BD37" i="36"/>
  <c r="BI40" i="36"/>
  <c r="AB52" i="36"/>
  <c r="AR18" i="36"/>
  <c r="BI30" i="36"/>
  <c r="AG38" i="36"/>
  <c r="BT37" i="36"/>
  <c r="AY37" i="36"/>
  <c r="Q38" i="36"/>
  <c r="AG24" i="36"/>
  <c r="CS46" i="36"/>
  <c r="CB49" i="36"/>
  <c r="Z52" i="36"/>
  <c r="BL37" i="36"/>
  <c r="X52" i="36"/>
  <c r="N52" i="36"/>
  <c r="M46" i="36"/>
  <c r="M52" i="36"/>
  <c r="BY30" i="36"/>
  <c r="AM49" i="36"/>
  <c r="BR30" i="36"/>
  <c r="S42" i="36"/>
  <c r="K47" i="36"/>
  <c r="CX35" i="36"/>
  <c r="M42" i="36"/>
  <c r="AC16" i="36"/>
  <c r="CH18" i="36"/>
  <c r="Y36" i="36"/>
  <c r="BX18" i="36"/>
  <c r="U174" i="36"/>
  <c r="Z38" i="36"/>
  <c r="CP10" i="36"/>
  <c r="D52" i="36"/>
  <c r="AJ37" i="36"/>
  <c r="AG46" i="36"/>
  <c r="CZ26" i="36"/>
  <c r="W24" i="36"/>
  <c r="V52" i="36"/>
  <c r="I52" i="36"/>
  <c r="AI11" i="36"/>
  <c r="BS18" i="36"/>
  <c r="BM30" i="36"/>
  <c r="CX175" i="36"/>
  <c r="BC30" i="36"/>
  <c r="F47" i="36"/>
  <c r="J42" i="36"/>
  <c r="BV30" i="36"/>
  <c r="AC38" i="36"/>
  <c r="K38" i="36"/>
  <c r="BA37" i="36"/>
  <c r="AH46" i="36"/>
  <c r="AE52" i="36"/>
  <c r="AI17" i="36"/>
  <c r="BP37" i="36"/>
  <c r="K46" i="36"/>
  <c r="BV174" i="36"/>
  <c r="BK174" i="36"/>
  <c r="CG178" i="36"/>
  <c r="BL27" i="36"/>
  <c r="BV178" i="36"/>
  <c r="BM27" i="36"/>
  <c r="Z47" i="36"/>
  <c r="AV18" i="36"/>
  <c r="BA49" i="36"/>
  <c r="CO10" i="36"/>
  <c r="BG30" i="36"/>
  <c r="S16" i="36"/>
  <c r="BV49" i="36"/>
  <c r="CQ23" i="36"/>
  <c r="V38" i="36"/>
  <c r="AN37" i="36"/>
  <c r="BK37" i="36"/>
  <c r="CE42" i="36"/>
  <c r="AL37" i="36"/>
  <c r="AS37" i="36"/>
  <c r="F24" i="36"/>
  <c r="N47" i="36"/>
  <c r="BL18" i="36"/>
  <c r="T47" i="36"/>
  <c r="D7" i="36"/>
  <c r="BI18" i="36"/>
  <c r="X16" i="36"/>
  <c r="BR49" i="36"/>
  <c r="BL30" i="36"/>
  <c r="CA18" i="36"/>
  <c r="K36" i="36"/>
  <c r="AQ30" i="36"/>
  <c r="CV10" i="36"/>
  <c r="CW46" i="36"/>
  <c r="W11" i="36"/>
  <c r="BU37" i="36"/>
  <c r="S46" i="36"/>
  <c r="R52" i="36"/>
  <c r="BP40" i="36"/>
  <c r="P24" i="36"/>
  <c r="BR17" i="36"/>
  <c r="BQ42" i="36"/>
  <c r="AI42" i="36"/>
  <c r="AD27" i="36"/>
  <c r="AB46" i="36"/>
  <c r="J27" i="36"/>
  <c r="F46" i="36"/>
  <c r="R14" i="36"/>
  <c r="BB174" i="36"/>
  <c r="J52" i="36"/>
  <c r="CG34" i="36"/>
  <c r="AR34" i="36"/>
  <c r="S14" i="36"/>
  <c r="S52" i="36"/>
  <c r="CN9" i="36"/>
  <c r="BJ40" i="36"/>
  <c r="S173" i="36"/>
  <c r="AT31" i="36"/>
  <c r="AA12" i="36"/>
  <c r="BA40" i="36"/>
  <c r="O20" i="36"/>
  <c r="P20" i="36"/>
  <c r="BN40" i="36"/>
  <c r="AR14" i="36"/>
  <c r="AZ31" i="36"/>
  <c r="BT40" i="36"/>
  <c r="I12" i="36"/>
  <c r="CY9" i="36"/>
  <c r="AW14" i="36"/>
  <c r="Z41" i="36"/>
  <c r="AJ46" i="36"/>
  <c r="T12" i="36"/>
  <c r="CM5" i="36"/>
  <c r="CE40" i="36"/>
  <c r="CY40" i="36"/>
  <c r="O173" i="36"/>
  <c r="M180" i="36"/>
  <c r="AH24" i="36"/>
  <c r="CT9" i="36"/>
  <c r="CM9" i="36"/>
  <c r="BM16" i="36"/>
  <c r="BQ26" i="36"/>
  <c r="BZ30" i="36"/>
  <c r="BH16" i="36"/>
  <c r="CA26" i="36"/>
  <c r="AX12" i="36"/>
  <c r="AN40" i="36"/>
  <c r="CV22" i="36"/>
  <c r="Q173" i="36"/>
  <c r="BA16" i="36"/>
  <c r="BK42" i="36"/>
  <c r="BV26" i="36"/>
  <c r="CQ22" i="36"/>
  <c r="BV12" i="36"/>
  <c r="CF16" i="36"/>
  <c r="BC14" i="36"/>
  <c r="AO26" i="36"/>
  <c r="CY21" i="36"/>
  <c r="AD173" i="36"/>
  <c r="U26" i="36"/>
  <c r="AB24" i="36"/>
  <c r="U173" i="36"/>
  <c r="E173" i="36"/>
  <c r="BQ38" i="36"/>
  <c r="L24" i="36"/>
  <c r="AU16" i="36"/>
  <c r="CR25" i="36"/>
  <c r="CU181" i="36"/>
  <c r="AY12" i="36"/>
  <c r="BH12" i="36"/>
  <c r="AK180" i="36"/>
  <c r="J178" i="36"/>
  <c r="H9" i="36"/>
  <c r="O178" i="36"/>
  <c r="CZ40" i="36"/>
  <c r="AZ32" i="36"/>
  <c r="O41" i="36"/>
  <c r="AN16" i="36"/>
  <c r="X20" i="36"/>
  <c r="V24" i="36"/>
  <c r="X12" i="36"/>
  <c r="BS40" i="36"/>
  <c r="AM46" i="36"/>
  <c r="CE14" i="36"/>
  <c r="CV179" i="36"/>
  <c r="CW40" i="36"/>
  <c r="AT46" i="36"/>
  <c r="BH26" i="36"/>
  <c r="AH41" i="36"/>
  <c r="H24" i="36"/>
  <c r="BM26" i="36"/>
  <c r="CP40" i="36"/>
  <c r="W17" i="36"/>
  <c r="AW12" i="36"/>
  <c r="BY26" i="36"/>
  <c r="K12" i="36"/>
  <c r="CD12" i="36"/>
  <c r="AK16" i="36"/>
  <c r="AM40" i="36"/>
  <c r="AO46" i="36"/>
  <c r="CG40" i="36"/>
  <c r="CD16" i="36"/>
  <c r="AG173" i="36"/>
  <c r="BP12" i="36"/>
  <c r="CH12" i="36"/>
  <c r="AW40" i="36"/>
  <c r="J12" i="36"/>
  <c r="BZ14" i="36"/>
  <c r="H12" i="36"/>
  <c r="AV40" i="36"/>
  <c r="BB16" i="36"/>
  <c r="BF12" i="36"/>
  <c r="BJ16" i="36"/>
  <c r="BU12" i="36"/>
  <c r="CA25" i="36"/>
  <c r="T24" i="36"/>
  <c r="AO16" i="36"/>
  <c r="CF26" i="36"/>
  <c r="CT11" i="36"/>
  <c r="F20" i="36"/>
  <c r="CF31" i="36"/>
  <c r="CH32" i="36"/>
  <c r="BD26" i="36"/>
  <c r="CD40" i="36"/>
  <c r="Y173" i="36"/>
  <c r="CX5" i="36"/>
  <c r="BB40" i="36"/>
  <c r="CO16" i="36"/>
  <c r="Z24" i="36"/>
  <c r="AE173" i="36"/>
  <c r="L20" i="36"/>
  <c r="F17" i="36"/>
  <c r="W48" i="36"/>
  <c r="AE12" i="36"/>
  <c r="BA26" i="36"/>
  <c r="AS26" i="36"/>
  <c r="CT40" i="36"/>
  <c r="F48" i="36"/>
  <c r="BF16" i="36"/>
  <c r="S41" i="36"/>
  <c r="CX11" i="36"/>
  <c r="BE16" i="36"/>
  <c r="CC26" i="36"/>
  <c r="BO46" i="36"/>
  <c r="AA24" i="36"/>
  <c r="R24" i="36"/>
  <c r="CB46" i="36"/>
  <c r="J41" i="36"/>
  <c r="AV12" i="36"/>
  <c r="AJ16" i="36"/>
  <c r="AD41" i="36"/>
  <c r="E24" i="36"/>
  <c r="AI19" i="36"/>
  <c r="AY16" i="36"/>
  <c r="E12" i="36"/>
  <c r="BC40" i="36"/>
  <c r="BO12" i="36"/>
  <c r="BS26" i="36"/>
  <c r="W34" i="36"/>
  <c r="BK12" i="36"/>
  <c r="BK26" i="36"/>
  <c r="I173" i="36"/>
  <c r="BQ46" i="36"/>
  <c r="S24" i="36"/>
  <c r="BI16" i="36"/>
  <c r="V12" i="36"/>
  <c r="CP24" i="36"/>
  <c r="CE12" i="36"/>
  <c r="BQ40" i="36"/>
  <c r="U12" i="36"/>
  <c r="BD16" i="36"/>
  <c r="D12" i="36"/>
  <c r="AG12" i="36"/>
  <c r="CB12" i="36"/>
  <c r="AX16" i="36"/>
  <c r="AZ40" i="36"/>
  <c r="AI32" i="36"/>
  <c r="CC40" i="36"/>
  <c r="CC48" i="36"/>
  <c r="AL12" i="36"/>
  <c r="BD46" i="36"/>
  <c r="AY46" i="36"/>
  <c r="CV5" i="36"/>
  <c r="AM16" i="36"/>
  <c r="AM31" i="36"/>
  <c r="CT24" i="36"/>
  <c r="CP22" i="36"/>
  <c r="BQ16" i="36"/>
  <c r="C32" i="36"/>
  <c r="CQ40" i="36"/>
  <c r="X48" i="36"/>
  <c r="AF41" i="36"/>
  <c r="AF17" i="36"/>
  <c r="AK46" i="36"/>
  <c r="BC16" i="36"/>
  <c r="AA41" i="36"/>
  <c r="E7" i="36"/>
  <c r="CZ24" i="36"/>
  <c r="AV46" i="36"/>
  <c r="C31" i="36"/>
  <c r="AK12" i="36"/>
  <c r="AR46" i="36"/>
  <c r="CG12" i="36"/>
  <c r="P41" i="36"/>
  <c r="BL46" i="36"/>
  <c r="AS16" i="36"/>
  <c r="D24" i="36"/>
  <c r="BF26" i="36"/>
  <c r="P12" i="36"/>
  <c r="CZ22" i="36"/>
  <c r="AF20" i="36"/>
  <c r="AI49" i="36"/>
  <c r="BK40" i="36"/>
  <c r="CT179" i="36"/>
  <c r="AT49" i="36"/>
  <c r="CH46" i="36"/>
  <c r="AG34" i="36"/>
  <c r="CE16" i="36"/>
  <c r="V34" i="36"/>
  <c r="BC46" i="36"/>
  <c r="AL46" i="36"/>
  <c r="CP42" i="36"/>
  <c r="AL16" i="36"/>
  <c r="BS16" i="36"/>
  <c r="CO22" i="36"/>
  <c r="AZ16" i="36"/>
  <c r="BB12" i="36"/>
  <c r="AL26" i="36"/>
  <c r="J173" i="36"/>
  <c r="CT45" i="36"/>
  <c r="AO12" i="36"/>
  <c r="BZ12" i="36"/>
  <c r="BL12" i="36"/>
  <c r="AQ12" i="36"/>
  <c r="CU24" i="36"/>
  <c r="BV14" i="36"/>
  <c r="CA16" i="36"/>
  <c r="L173" i="36"/>
  <c r="U24" i="36"/>
  <c r="AV14" i="36"/>
  <c r="Q12" i="36"/>
  <c r="H20" i="36"/>
  <c r="BE14" i="36"/>
  <c r="Z20" i="36"/>
  <c r="AM12" i="36"/>
  <c r="BR12" i="36"/>
  <c r="BX14" i="36"/>
  <c r="AB41" i="36"/>
  <c r="AF48" i="36"/>
  <c r="H48" i="36"/>
  <c r="M24" i="36"/>
  <c r="CN179" i="36"/>
  <c r="BC26" i="36"/>
  <c r="CF40" i="36"/>
  <c r="S48" i="36"/>
  <c r="AG41" i="36"/>
  <c r="BX12" i="36"/>
  <c r="BB14" i="36"/>
  <c r="CN11" i="36"/>
  <c r="M41" i="36"/>
  <c r="U41" i="36"/>
  <c r="CX40" i="36"/>
  <c r="BH14" i="36"/>
  <c r="CF14" i="36"/>
  <c r="BV29" i="36"/>
  <c r="CD46" i="36"/>
  <c r="BV16" i="36"/>
  <c r="BL14" i="36"/>
  <c r="AL40" i="36"/>
  <c r="AH12" i="36"/>
  <c r="AT26" i="36"/>
  <c r="BW40" i="36"/>
  <c r="BR46" i="36"/>
  <c r="BI12" i="36"/>
  <c r="O24" i="36"/>
  <c r="AA173" i="36"/>
  <c r="CE46" i="36"/>
  <c r="BQ12" i="36"/>
  <c r="M12" i="36"/>
  <c r="AB12" i="36"/>
  <c r="R173" i="36"/>
  <c r="AZ46" i="36"/>
  <c r="CA14" i="36"/>
  <c r="BB46" i="36"/>
  <c r="AN12" i="36"/>
  <c r="AR40" i="36"/>
  <c r="BT12" i="36"/>
  <c r="CX22" i="36"/>
  <c r="V173" i="36"/>
  <c r="BO14" i="36"/>
  <c r="BY16" i="36"/>
  <c r="BD12" i="36"/>
  <c r="AI25" i="36"/>
  <c r="AP16" i="36"/>
  <c r="O12" i="36"/>
  <c r="CW181" i="36"/>
  <c r="BZ174" i="36"/>
  <c r="BE12" i="36"/>
  <c r="CY44" i="36"/>
  <c r="BQ174" i="36"/>
  <c r="BW12" i="36"/>
  <c r="C175" i="36"/>
  <c r="BP31" i="36"/>
  <c r="BN16" i="36"/>
  <c r="CA40" i="36"/>
  <c r="CS11" i="36"/>
  <c r="AS14" i="36"/>
  <c r="CZ9" i="36"/>
  <c r="AQ46" i="36"/>
  <c r="CG46" i="36"/>
  <c r="AN46" i="36"/>
  <c r="BP16" i="36"/>
  <c r="BN12" i="36"/>
  <c r="I20" i="36"/>
  <c r="BC12" i="36"/>
  <c r="BH40" i="36"/>
  <c r="K173" i="36"/>
  <c r="AC12" i="36"/>
  <c r="Y12" i="36"/>
  <c r="BO26" i="36"/>
  <c r="K41" i="36"/>
  <c r="AJ26" i="36"/>
  <c r="AM26" i="36"/>
  <c r="CU11" i="36"/>
  <c r="BS12" i="36"/>
  <c r="AQ16" i="36"/>
  <c r="CB26" i="36"/>
  <c r="AG20" i="36"/>
  <c r="AK26" i="36"/>
  <c r="BG40" i="36"/>
  <c r="Z12" i="36"/>
  <c r="BR16" i="36"/>
  <c r="BX16" i="36"/>
  <c r="BV40" i="36"/>
  <c r="CG16" i="36"/>
  <c r="CN24" i="36"/>
  <c r="I38" i="36"/>
  <c r="BY46" i="36"/>
  <c r="AF12" i="36"/>
  <c r="BO39" i="36"/>
  <c r="BX46" i="36"/>
  <c r="BK16" i="36"/>
  <c r="BI14" i="36"/>
  <c r="AL14" i="36"/>
  <c r="CF12" i="36"/>
  <c r="AE24" i="36"/>
  <c r="X24" i="36"/>
  <c r="AR12" i="36"/>
  <c r="AJ12" i="36"/>
  <c r="AD24" i="36"/>
  <c r="BM174" i="36"/>
  <c r="U29" i="36"/>
  <c r="BV46" i="36"/>
  <c r="BJ12" i="36"/>
  <c r="CQ11" i="36"/>
  <c r="BB26" i="36"/>
  <c r="CG14" i="36"/>
  <c r="CA31" i="36"/>
  <c r="AK40" i="36"/>
  <c r="BT46" i="36"/>
  <c r="L12" i="36"/>
  <c r="CO5" i="36"/>
  <c r="CW24" i="36"/>
  <c r="AU26" i="36"/>
  <c r="CB16" i="36"/>
  <c r="AR16" i="36"/>
  <c r="CQ9" i="36"/>
  <c r="BH46" i="36"/>
  <c r="AJ40" i="36"/>
  <c r="BJ26" i="36"/>
  <c r="AY40" i="36"/>
  <c r="BR14" i="36"/>
  <c r="AR26" i="36"/>
  <c r="AZ12" i="36"/>
  <c r="BW46" i="36"/>
  <c r="BU40" i="36"/>
  <c r="AE20" i="36"/>
  <c r="BW16" i="36"/>
  <c r="CR24" i="36"/>
  <c r="CS24" i="36"/>
  <c r="BJ46" i="36"/>
  <c r="AZ49" i="36"/>
  <c r="BS46" i="36"/>
  <c r="CH16" i="36"/>
  <c r="M11" i="36"/>
  <c r="BA12" i="36"/>
  <c r="CQ24" i="36"/>
  <c r="BO40" i="36"/>
  <c r="AJ17" i="36"/>
  <c r="BA14" i="36"/>
  <c r="BT179" i="36"/>
  <c r="BX40" i="36"/>
  <c r="J24" i="36"/>
  <c r="D173" i="36"/>
  <c r="AP26" i="36"/>
  <c r="H173" i="36"/>
  <c r="G12" i="36"/>
  <c r="BN26" i="36"/>
  <c r="CU22" i="36"/>
  <c r="CE28" i="36"/>
  <c r="BZ24" i="36"/>
  <c r="C5" i="36"/>
  <c r="I24" i="36"/>
  <c r="R12" i="36"/>
  <c r="CX181" i="36"/>
  <c r="AC24" i="36"/>
  <c r="AT12" i="36"/>
  <c r="Q19" i="36"/>
  <c r="CH178" i="36"/>
  <c r="AU12" i="36"/>
  <c r="G24" i="36"/>
  <c r="BQ11" i="36"/>
  <c r="BK50" i="36"/>
  <c r="BM50" i="36"/>
  <c r="BI50" i="36"/>
  <c r="BR50" i="36"/>
  <c r="AJ50" i="36"/>
  <c r="CC50" i="36"/>
  <c r="BH50" i="36"/>
  <c r="CG50" i="36"/>
  <c r="BN50" i="36"/>
  <c r="AN50" i="36"/>
  <c r="CD50" i="36"/>
  <c r="CE50" i="36"/>
  <c r="AX50" i="36"/>
  <c r="AN175" i="36"/>
  <c r="AX175" i="36"/>
  <c r="AJ175" i="36"/>
  <c r="AT175" i="36"/>
  <c r="AU175" i="36"/>
  <c r="AO175" i="36"/>
  <c r="AB40" i="36"/>
  <c r="BW48" i="36"/>
  <c r="CM30" i="36"/>
  <c r="CX50" i="36"/>
  <c r="AJ21" i="36"/>
  <c r="AJ48" i="36"/>
  <c r="BG173" i="36"/>
  <c r="V15" i="36"/>
  <c r="D31" i="36"/>
  <c r="K31" i="36"/>
  <c r="Q41" i="36"/>
  <c r="C16" i="36"/>
  <c r="AI6" i="36"/>
  <c r="CR14" i="36"/>
  <c r="C15" i="36"/>
  <c r="AI35" i="36"/>
  <c r="AQ29" i="36"/>
  <c r="C42" i="36"/>
  <c r="BP21" i="36"/>
  <c r="C38" i="36"/>
  <c r="CM20" i="36"/>
  <c r="R13" i="36"/>
  <c r="BX49" i="36"/>
  <c r="BN10" i="36"/>
  <c r="AY41" i="36"/>
  <c r="I23" i="36"/>
  <c r="CM7" i="36"/>
  <c r="P42" i="36"/>
  <c r="CO11" i="36"/>
  <c r="BJ35" i="36"/>
  <c r="CM21" i="36"/>
  <c r="S176" i="36"/>
  <c r="CV46" i="36"/>
  <c r="CG19" i="36"/>
  <c r="F39" i="36"/>
  <c r="AH176" i="36"/>
  <c r="AI24" i="36"/>
  <c r="BS42" i="36"/>
  <c r="Y27" i="36"/>
  <c r="AY5" i="36"/>
  <c r="BU173" i="36"/>
  <c r="AL24" i="36"/>
  <c r="CR12" i="36"/>
  <c r="R34" i="36"/>
  <c r="CM180" i="36"/>
  <c r="AM4" i="36"/>
  <c r="AD50" i="36"/>
  <c r="CM43" i="36"/>
  <c r="CN12" i="36"/>
  <c r="CU35" i="36"/>
  <c r="CU14" i="36"/>
  <c r="AI34" i="36"/>
  <c r="S5" i="36"/>
  <c r="CX24" i="36"/>
  <c r="Z39" i="36"/>
  <c r="D13" i="36"/>
  <c r="AR38" i="36"/>
  <c r="AE32" i="36"/>
  <c r="T40" i="36"/>
  <c r="BR173" i="36"/>
  <c r="BK21" i="36"/>
  <c r="M174" i="36"/>
  <c r="BX21" i="36"/>
  <c r="AG16" i="36"/>
  <c r="AX32" i="36"/>
  <c r="BS30" i="36"/>
  <c r="AO10" i="36"/>
  <c r="CY20" i="36"/>
  <c r="AD176" i="36"/>
  <c r="CN23" i="36"/>
  <c r="J10" i="36"/>
  <c r="AO4" i="36"/>
  <c r="I10" i="36"/>
  <c r="C10" i="36"/>
  <c r="C43" i="36"/>
  <c r="CM31" i="36"/>
  <c r="CW47" i="36"/>
  <c r="BV5" i="36"/>
  <c r="AQ5" i="36"/>
  <c r="CV41" i="36"/>
  <c r="BH29" i="36"/>
  <c r="CM34" i="36"/>
  <c r="AS19" i="36"/>
  <c r="U42" i="36"/>
  <c r="E22" i="36"/>
  <c r="AH50" i="36"/>
  <c r="BR32" i="36"/>
  <c r="BM173" i="36"/>
  <c r="D26" i="36"/>
  <c r="S47" i="36"/>
  <c r="L17" i="36"/>
  <c r="O176" i="36"/>
  <c r="BT28" i="36"/>
  <c r="AA11" i="36"/>
  <c r="CM52" i="36"/>
  <c r="AX31" i="36"/>
  <c r="L32" i="36"/>
  <c r="BZ42" i="36"/>
  <c r="AU29" i="36"/>
  <c r="AD33" i="36"/>
  <c r="Z33" i="36"/>
  <c r="AJ34" i="36"/>
  <c r="BE36" i="36"/>
  <c r="AS41" i="36"/>
  <c r="W31" i="36"/>
  <c r="BB173" i="36"/>
  <c r="AG18" i="36"/>
  <c r="CB6" i="36"/>
  <c r="AP48" i="36"/>
  <c r="BH30" i="36"/>
  <c r="BP18" i="36"/>
  <c r="CV176" i="36"/>
  <c r="S32" i="36"/>
  <c r="CH4" i="36"/>
  <c r="H39" i="36"/>
  <c r="BI5" i="36"/>
  <c r="AA15" i="36"/>
  <c r="V18" i="36"/>
  <c r="D16" i="36"/>
  <c r="BS10" i="36"/>
  <c r="CU49" i="36"/>
  <c r="AJ179" i="36"/>
  <c r="P50" i="36"/>
  <c r="Y18" i="36"/>
  <c r="CU41" i="36"/>
  <c r="J50" i="36"/>
  <c r="BG24" i="36"/>
  <c r="AE25" i="36"/>
  <c r="P43" i="36"/>
  <c r="AF40" i="36"/>
  <c r="CB32" i="36"/>
  <c r="AZ41" i="36"/>
  <c r="BA173" i="36"/>
  <c r="CE48" i="36"/>
  <c r="CQ174" i="36"/>
  <c r="CC173" i="36"/>
  <c r="L40" i="36"/>
  <c r="CM36" i="36"/>
  <c r="N25" i="36"/>
  <c r="E15" i="36"/>
  <c r="V33" i="36"/>
  <c r="N42" i="36"/>
  <c r="CG48" i="36"/>
  <c r="T31" i="36"/>
  <c r="BU10" i="36"/>
  <c r="CW14" i="36"/>
  <c r="AC15" i="36"/>
  <c r="BB35" i="36"/>
  <c r="CU179" i="36"/>
  <c r="BN31" i="36"/>
  <c r="CY42" i="36"/>
  <c r="BM10" i="36"/>
  <c r="BU4" i="36"/>
  <c r="CV31" i="36"/>
  <c r="CA32" i="36"/>
  <c r="X10" i="36"/>
  <c r="AW5" i="36"/>
  <c r="AC43" i="36"/>
  <c r="AS5" i="36"/>
  <c r="BE26" i="36"/>
  <c r="AB34" i="36"/>
  <c r="AM177" i="36"/>
  <c r="BS14" i="36"/>
  <c r="AE34" i="36"/>
  <c r="BD7" i="36"/>
  <c r="BR37" i="36"/>
  <c r="CG37" i="36"/>
  <c r="CC38" i="36"/>
  <c r="CB36" i="36"/>
  <c r="CC7" i="36"/>
  <c r="CZ30" i="36"/>
  <c r="AQ177" i="36"/>
  <c r="AR27" i="36"/>
  <c r="BK177" i="36"/>
  <c r="CS5" i="36"/>
  <c r="BR178" i="36"/>
  <c r="AY27" i="36"/>
  <c r="AI174" i="36"/>
  <c r="CM181" i="36"/>
  <c r="BQ35" i="36"/>
  <c r="CP52" i="36"/>
  <c r="L41" i="36"/>
  <c r="BN174" i="36"/>
  <c r="CO25" i="36"/>
  <c r="CA12" i="36"/>
  <c r="AZ18" i="36"/>
  <c r="L26" i="36"/>
  <c r="BJ22" i="36"/>
  <c r="CO173" i="36"/>
  <c r="CT33" i="36"/>
  <c r="BO17" i="36"/>
  <c r="AI41" i="36"/>
  <c r="AI173" i="36"/>
  <c r="BW9" i="36"/>
  <c r="Z40" i="36"/>
  <c r="AD40" i="36"/>
  <c r="AK173" i="36"/>
  <c r="AE47" i="36"/>
  <c r="J180" i="36"/>
  <c r="AV173" i="36"/>
  <c r="BS173" i="36"/>
  <c r="CM38" i="36"/>
  <c r="C174" i="36"/>
  <c r="S31" i="36"/>
  <c r="CX47" i="36"/>
  <c r="AC25" i="36"/>
  <c r="AO21" i="36"/>
  <c r="AN6" i="36"/>
  <c r="F31" i="36"/>
  <c r="CW176" i="36"/>
  <c r="Y45" i="36"/>
  <c r="CZ36" i="36"/>
  <c r="BG6" i="36"/>
  <c r="BZ6" i="36"/>
  <c r="AR19" i="36"/>
  <c r="I15" i="36"/>
  <c r="Z25" i="36"/>
  <c r="BK48" i="36"/>
  <c r="BI19" i="36"/>
  <c r="AO31" i="36"/>
  <c r="AL35" i="36"/>
  <c r="AH38" i="36"/>
  <c r="BM39" i="36"/>
  <c r="CW23" i="36"/>
  <c r="BP39" i="36"/>
  <c r="CX7" i="36"/>
  <c r="BF10" i="36"/>
  <c r="BD10" i="36"/>
  <c r="AX17" i="36"/>
  <c r="X180" i="36"/>
  <c r="E38" i="36"/>
  <c r="C181" i="36"/>
  <c r="AG7" i="36"/>
  <c r="CH29" i="36"/>
  <c r="E30" i="36"/>
  <c r="AY7" i="36"/>
  <c r="P10" i="36"/>
  <c r="CN30" i="36"/>
  <c r="BP29" i="36"/>
  <c r="CN41" i="36"/>
  <c r="CX34" i="36"/>
  <c r="Q15" i="36"/>
  <c r="I31" i="36"/>
  <c r="K49" i="36"/>
  <c r="F28" i="36"/>
  <c r="CH41" i="36"/>
  <c r="AT40" i="36"/>
  <c r="U8" i="36"/>
  <c r="AY23" i="36"/>
  <c r="K13" i="36"/>
  <c r="CN18" i="36"/>
  <c r="AO34" i="36"/>
  <c r="AF180" i="36"/>
  <c r="CW29" i="36"/>
  <c r="AN48" i="36"/>
  <c r="BP14" i="36"/>
  <c r="CN20" i="36"/>
  <c r="F40" i="36"/>
  <c r="Y24" i="36"/>
  <c r="CY14" i="36"/>
  <c r="CN45" i="36"/>
  <c r="BM12" i="36"/>
  <c r="BJ30" i="36"/>
  <c r="AO49" i="36"/>
  <c r="M9" i="36"/>
  <c r="Z173" i="36"/>
  <c r="BP48" i="36"/>
  <c r="AC42" i="36"/>
  <c r="CM47" i="36"/>
  <c r="BJ173" i="36"/>
  <c r="BH173" i="36"/>
  <c r="CM19" i="36"/>
  <c r="BQ32" i="36"/>
  <c r="BO173" i="36"/>
  <c r="V31" i="36"/>
  <c r="T45" i="36"/>
  <c r="CM12" i="36"/>
  <c r="BN21" i="36"/>
  <c r="AH47" i="36"/>
  <c r="BL6" i="36"/>
  <c r="CE173" i="36"/>
  <c r="AF16" i="36"/>
  <c r="X41" i="36"/>
  <c r="T7" i="36"/>
  <c r="BG19" i="36"/>
  <c r="CP9" i="36"/>
  <c r="Z42" i="36"/>
  <c r="L180" i="36"/>
  <c r="CW35" i="36"/>
  <c r="K176" i="36"/>
  <c r="BB49" i="36"/>
  <c r="N38" i="36"/>
  <c r="CG10" i="36"/>
  <c r="CX30" i="36"/>
  <c r="CM29" i="36"/>
  <c r="CS30" i="36"/>
  <c r="AC180" i="36"/>
  <c r="BT49" i="36"/>
  <c r="AA34" i="36"/>
  <c r="CN29" i="36"/>
  <c r="BT39" i="36"/>
  <c r="V11" i="36"/>
  <c r="CS173" i="36"/>
  <c r="BU46" i="36"/>
  <c r="BK5" i="36"/>
  <c r="D174" i="36"/>
  <c r="CX179" i="36"/>
  <c r="G32" i="36"/>
  <c r="AZ48" i="36"/>
  <c r="W8" i="36"/>
  <c r="S8" i="36"/>
  <c r="BX26" i="36"/>
  <c r="AI7" i="36"/>
  <c r="BB21" i="36"/>
  <c r="AK5" i="36"/>
  <c r="Q40" i="36"/>
  <c r="C46" i="36"/>
  <c r="AU6" i="36"/>
  <c r="V13" i="36"/>
  <c r="U11" i="36"/>
  <c r="AI36" i="36"/>
  <c r="CX174" i="36"/>
  <c r="AD13" i="36"/>
  <c r="CG38" i="36"/>
  <c r="AQ34" i="36"/>
  <c r="AM19" i="36"/>
  <c r="AI23" i="36"/>
  <c r="X173" i="36"/>
  <c r="CM25" i="36"/>
  <c r="BY180" i="36"/>
  <c r="AM14" i="36"/>
  <c r="BC180" i="36"/>
  <c r="AP42" i="36"/>
  <c r="BO4" i="36"/>
  <c r="BK39" i="36"/>
  <c r="BY39" i="36"/>
  <c r="BA41" i="36"/>
  <c r="BC25" i="36"/>
  <c r="AP174" i="36"/>
  <c r="AK38" i="36"/>
  <c r="CT16" i="36"/>
  <c r="O10" i="36"/>
  <c r="CM27" i="36"/>
  <c r="N178" i="36"/>
  <c r="AE33" i="36"/>
  <c r="R177" i="36"/>
  <c r="CM41" i="36"/>
  <c r="BD173" i="36"/>
  <c r="CE32" i="36"/>
  <c r="CU30" i="36"/>
  <c r="U7" i="36"/>
  <c r="BQ18" i="36"/>
  <c r="P6" i="36"/>
  <c r="W33" i="36"/>
  <c r="J16" i="36"/>
  <c r="Z48" i="36"/>
  <c r="CD32" i="36"/>
  <c r="BL35" i="36"/>
  <c r="BF48" i="36"/>
  <c r="CM40" i="36"/>
  <c r="T41" i="36"/>
  <c r="BC49" i="36"/>
  <c r="AP49" i="36"/>
  <c r="P13" i="36"/>
  <c r="L42" i="36"/>
  <c r="CS18" i="36"/>
  <c r="CO176" i="36"/>
  <c r="Y47" i="36"/>
  <c r="R47" i="36"/>
  <c r="T15" i="36"/>
  <c r="BA46" i="36"/>
  <c r="CP31" i="36"/>
  <c r="BT35" i="36"/>
  <c r="CS34" i="36"/>
  <c r="CU174" i="36"/>
  <c r="BP46" i="36"/>
  <c r="AX46" i="36"/>
  <c r="N8" i="36"/>
  <c r="BU28" i="36"/>
  <c r="AE49" i="36"/>
  <c r="CB19" i="36"/>
  <c r="F38" i="36"/>
  <c r="AF35" i="36"/>
  <c r="CN51" i="36"/>
  <c r="CW179" i="36"/>
  <c r="F180" i="36"/>
  <c r="CV43" i="36"/>
  <c r="BP34" i="36"/>
  <c r="BQ21" i="36"/>
  <c r="BR21" i="36"/>
  <c r="BW180" i="36"/>
  <c r="AH173" i="36"/>
  <c r="BF24" i="36"/>
  <c r="X38" i="36"/>
  <c r="CV24" i="36"/>
  <c r="CY22" i="36"/>
  <c r="AE174" i="36"/>
  <c r="BE27" i="36"/>
  <c r="CD178" i="36"/>
  <c r="D20" i="36"/>
  <c r="AG48" i="36"/>
  <c r="AZ177" i="36"/>
  <c r="AI16" i="36"/>
  <c r="C52" i="36"/>
  <c r="CP38" i="36"/>
  <c r="AW33" i="36"/>
  <c r="CD48" i="36"/>
  <c r="AG40" i="36"/>
  <c r="M40" i="36"/>
  <c r="C7" i="36"/>
  <c r="U47" i="36"/>
  <c r="C48" i="36"/>
  <c r="CP50" i="36"/>
  <c r="BU30" i="36"/>
  <c r="M16" i="36"/>
  <c r="CG49" i="36"/>
  <c r="CP179" i="36"/>
  <c r="BL31" i="36"/>
  <c r="BO10" i="36"/>
  <c r="CF39" i="36"/>
  <c r="AO35" i="36"/>
  <c r="U34" i="36"/>
  <c r="BO177" i="36"/>
  <c r="CO41" i="36"/>
  <c r="BO21" i="36"/>
  <c r="CN35" i="36"/>
  <c r="CA10" i="36"/>
  <c r="V10" i="36"/>
  <c r="CX31" i="36"/>
  <c r="BX31" i="36"/>
  <c r="V28" i="36"/>
  <c r="C22" i="36"/>
  <c r="BI10" i="36"/>
  <c r="CC46" i="36"/>
  <c r="BK46" i="36"/>
  <c r="BJ24" i="36"/>
  <c r="BZ48" i="36"/>
  <c r="R7" i="36"/>
  <c r="AI26" i="36"/>
  <c r="CF37" i="36"/>
  <c r="CH35" i="36"/>
  <c r="AS40" i="36"/>
  <c r="T48" i="36"/>
  <c r="AW30" i="36"/>
  <c r="BI4" i="36"/>
  <c r="C173" i="36"/>
  <c r="AC8" i="36"/>
  <c r="R44" i="36"/>
  <c r="BB29" i="36"/>
  <c r="E180" i="36"/>
  <c r="BG45" i="36"/>
  <c r="CX52" i="36"/>
  <c r="BW49" i="36"/>
  <c r="X43" i="36"/>
  <c r="CQ13" i="36"/>
  <c r="BP174" i="36"/>
  <c r="BT27" i="36"/>
  <c r="AU174" i="36"/>
  <c r="S181" i="36"/>
  <c r="C29" i="36"/>
  <c r="BF43" i="36"/>
  <c r="BD181" i="36"/>
  <c r="O21" i="36"/>
  <c r="CB43" i="36"/>
  <c r="BH52" i="36"/>
  <c r="BK15" i="36"/>
  <c r="CB175" i="36"/>
  <c r="BU8" i="36"/>
  <c r="M21" i="36"/>
  <c r="H21" i="36"/>
  <c r="BE32" i="36"/>
  <c r="BC43" i="36"/>
  <c r="BZ176" i="36"/>
  <c r="BH181" i="36"/>
  <c r="CC47" i="36"/>
  <c r="AO176" i="36"/>
  <c r="CR23" i="36"/>
  <c r="CZ6" i="36"/>
  <c r="AZ175" i="36"/>
  <c r="AL15" i="36"/>
  <c r="AS9" i="36"/>
  <c r="CF8" i="36"/>
  <c r="BO41" i="36"/>
  <c r="CS47" i="36"/>
  <c r="BZ43" i="36"/>
  <c r="CQ173" i="36"/>
  <c r="BE176" i="36"/>
  <c r="CT175" i="36"/>
  <c r="AK52" i="36"/>
  <c r="AT176" i="36"/>
  <c r="CM14" i="36"/>
  <c r="AI176" i="36"/>
  <c r="BN9" i="36"/>
  <c r="AC18" i="36"/>
  <c r="AI47" i="36"/>
  <c r="BZ15" i="36"/>
  <c r="CE9" i="36"/>
  <c r="BT8" i="36"/>
  <c r="BJ15" i="36"/>
  <c r="BW47" i="36"/>
  <c r="P7" i="36"/>
  <c r="BE20" i="36"/>
  <c r="BS32" i="36"/>
  <c r="AK41" i="36"/>
  <c r="AZ50" i="36"/>
  <c r="O32" i="36"/>
  <c r="AI43" i="36"/>
  <c r="AR181" i="36"/>
  <c r="CM178" i="36"/>
  <c r="AV48" i="36"/>
  <c r="CO178" i="36"/>
  <c r="AL181" i="36"/>
  <c r="AF21" i="36"/>
  <c r="AI181" i="36"/>
  <c r="CX14" i="36"/>
  <c r="BD48" i="36"/>
  <c r="BF173" i="36"/>
  <c r="BA52" i="36"/>
  <c r="AK43" i="36"/>
  <c r="AU9" i="36"/>
  <c r="CD41" i="36"/>
  <c r="CB31" i="36"/>
  <c r="BJ52" i="36"/>
  <c r="CZ16" i="36"/>
  <c r="AY176" i="36"/>
  <c r="V32" i="36"/>
  <c r="R39" i="36"/>
  <c r="Z36" i="36"/>
  <c r="AI9" i="36"/>
  <c r="BL48" i="36"/>
  <c r="BA48" i="36"/>
  <c r="AQ4" i="36"/>
  <c r="AA7" i="36"/>
  <c r="CQ178" i="36"/>
  <c r="AR8" i="36"/>
  <c r="AX181" i="36"/>
  <c r="CR8" i="36"/>
  <c r="BU175" i="36"/>
  <c r="AW176" i="36"/>
  <c r="BX15" i="36"/>
  <c r="BZ177" i="36"/>
  <c r="C21" i="36"/>
  <c r="Y40" i="36"/>
  <c r="AX47" i="36"/>
  <c r="AT32" i="36"/>
  <c r="CA50" i="36"/>
  <c r="I7" i="36"/>
  <c r="CM175" i="36"/>
  <c r="BF51" i="36"/>
  <c r="CC177" i="36"/>
  <c r="G47" i="36"/>
  <c r="BW177" i="36"/>
  <c r="BW20" i="36"/>
  <c r="BD50" i="36"/>
  <c r="AY31" i="36"/>
  <c r="CV8" i="36"/>
  <c r="BT18" i="36"/>
  <c r="J21" i="36"/>
  <c r="CM6" i="36"/>
  <c r="AN15" i="36"/>
  <c r="U16" i="36"/>
  <c r="AS175" i="36"/>
  <c r="AH39" i="36"/>
  <c r="CA20" i="36"/>
  <c r="AK19" i="36"/>
  <c r="BN41" i="36"/>
  <c r="BT31" i="36"/>
  <c r="R15" i="36"/>
  <c r="CD52" i="36"/>
  <c r="CE51" i="36"/>
  <c r="CO33" i="36"/>
  <c r="CX12" i="36"/>
  <c r="BS48" i="36"/>
  <c r="P48" i="36"/>
  <c r="C36" i="36"/>
  <c r="BO48" i="36"/>
  <c r="AI52" i="36"/>
  <c r="O36" i="36"/>
  <c r="Q32" i="36"/>
  <c r="T18" i="36"/>
  <c r="Z23" i="36"/>
  <c r="AE7" i="36"/>
  <c r="BR31" i="36"/>
  <c r="CN48" i="36"/>
  <c r="H6" i="36"/>
  <c r="AG32" i="36"/>
  <c r="Z51" i="36"/>
  <c r="AD45" i="36"/>
  <c r="BL4" i="36"/>
  <c r="AW177" i="36"/>
  <c r="AL173" i="36"/>
  <c r="AQ32" i="36"/>
  <c r="BL52" i="36"/>
  <c r="BW30" i="36"/>
  <c r="CG51" i="36"/>
  <c r="AW19" i="36"/>
  <c r="U179" i="36"/>
  <c r="BJ19" i="36"/>
  <c r="X13" i="36"/>
  <c r="AI15" i="36"/>
  <c r="CR174" i="36"/>
  <c r="M177" i="36"/>
  <c r="AQ8" i="36"/>
  <c r="AE39" i="36"/>
  <c r="L16" i="36"/>
  <c r="BG9" i="36"/>
  <c r="BK43" i="36"/>
  <c r="CC175" i="36"/>
  <c r="BD8" i="36"/>
  <c r="CR5" i="36"/>
  <c r="BU50" i="36"/>
  <c r="BU32" i="36"/>
  <c r="CO12" i="36"/>
  <c r="N181" i="36"/>
  <c r="AH6" i="36"/>
  <c r="AO6" i="36"/>
  <c r="CZ46" i="36"/>
  <c r="W18" i="36"/>
  <c r="CG181" i="36"/>
  <c r="CG176" i="36"/>
  <c r="AA23" i="36"/>
  <c r="BE175" i="36"/>
  <c r="BX41" i="36"/>
  <c r="AX39" i="36"/>
  <c r="N30" i="36"/>
  <c r="CV48" i="36"/>
  <c r="CS10" i="36"/>
  <c r="BC173" i="36"/>
  <c r="CU40" i="36"/>
  <c r="AG15" i="36"/>
  <c r="AR43" i="36"/>
  <c r="CF48" i="36"/>
  <c r="AQ51" i="36"/>
  <c r="BM6" i="36"/>
  <c r="J7" i="36"/>
  <c r="BK47" i="36"/>
  <c r="F15" i="36"/>
  <c r="W38" i="36"/>
  <c r="CV15" i="36"/>
  <c r="BS49" i="36"/>
  <c r="BB39" i="36"/>
  <c r="BH10" i="36"/>
  <c r="AN8" i="36"/>
  <c r="BJ18" i="36"/>
  <c r="BY21" i="36"/>
  <c r="BB48" i="36"/>
  <c r="AB20" i="36"/>
  <c r="BH41" i="36"/>
  <c r="CF179" i="36"/>
  <c r="BK179" i="36"/>
  <c r="CT38" i="36"/>
  <c r="AV17" i="36"/>
  <c r="Y177" i="36"/>
  <c r="BC42" i="36"/>
  <c r="CS177" i="36"/>
  <c r="CN174" i="36"/>
  <c r="AD181" i="36"/>
  <c r="BH177" i="36"/>
  <c r="AS32" i="36"/>
  <c r="BC15" i="36"/>
  <c r="E51" i="36"/>
  <c r="CF20" i="36"/>
  <c r="D17" i="36"/>
  <c r="AC40" i="36"/>
  <c r="V39" i="36"/>
  <c r="AQ15" i="36"/>
  <c r="V16" i="36"/>
  <c r="BZ17" i="36"/>
  <c r="BF8" i="36"/>
  <c r="AU177" i="36"/>
  <c r="AC33" i="36"/>
  <c r="Z17" i="36"/>
  <c r="BB8" i="36"/>
  <c r="M47" i="36"/>
  <c r="BN179" i="36"/>
  <c r="BQ52" i="36"/>
  <c r="BH32" i="36"/>
  <c r="U20" i="36"/>
  <c r="CM48" i="36"/>
  <c r="E37" i="36"/>
  <c r="CB29" i="36"/>
  <c r="Q10" i="36"/>
  <c r="CY31" i="36"/>
  <c r="BO179" i="36"/>
  <c r="BZ175" i="36"/>
  <c r="BX177" i="36"/>
  <c r="BL39" i="36"/>
  <c r="AO18" i="36"/>
  <c r="CM23" i="36"/>
  <c r="CD26" i="36"/>
  <c r="CB39" i="36"/>
  <c r="N176" i="36"/>
  <c r="CG31" i="36"/>
  <c r="H34" i="36"/>
  <c r="P46" i="36"/>
  <c r="AE23" i="36"/>
  <c r="AB51" i="36"/>
  <c r="CS40" i="36"/>
  <c r="Y16" i="36"/>
  <c r="AR39" i="36"/>
  <c r="CY6" i="36"/>
  <c r="CV12" i="36"/>
  <c r="H18" i="36"/>
  <c r="AZ5" i="36"/>
  <c r="AG47" i="36"/>
  <c r="BB28" i="36"/>
  <c r="BW18" i="36"/>
  <c r="V40" i="36"/>
  <c r="BQ30" i="36"/>
  <c r="P21" i="36"/>
  <c r="AX6" i="36"/>
  <c r="CC4" i="36"/>
  <c r="AW50" i="36"/>
  <c r="AR49" i="36"/>
  <c r="BM29" i="36"/>
  <c r="AX41" i="36"/>
  <c r="R31" i="36"/>
  <c r="BA9" i="36"/>
  <c r="U17" i="36"/>
  <c r="C179" i="36"/>
  <c r="AK50" i="36"/>
  <c r="BO30" i="36"/>
  <c r="P30" i="36"/>
  <c r="Q174" i="36"/>
  <c r="J179" i="36"/>
  <c r="BG46" i="36"/>
  <c r="BI24" i="36"/>
  <c r="CP39" i="36"/>
  <c r="AX18" i="36"/>
  <c r="BT22" i="36"/>
  <c r="AI175" i="36"/>
  <c r="CQ51" i="36"/>
  <c r="G40" i="36"/>
  <c r="AS46" i="36"/>
  <c r="U40" i="36"/>
  <c r="BC24" i="36"/>
  <c r="H22" i="36"/>
  <c r="C51" i="36"/>
  <c r="O31" i="36"/>
  <c r="BW21" i="36"/>
  <c r="R32" i="36"/>
  <c r="BW14" i="36"/>
  <c r="BQ7" i="36"/>
  <c r="AI20" i="36"/>
  <c r="L47" i="36"/>
  <c r="AF7" i="36"/>
  <c r="S49" i="36"/>
  <c r="BD4" i="36"/>
  <c r="BV176" i="36"/>
  <c r="CD17" i="36"/>
  <c r="BE179" i="36"/>
  <c r="AJ177" i="36"/>
  <c r="W32" i="36"/>
  <c r="O38" i="36"/>
  <c r="BF39" i="36"/>
  <c r="R45" i="36"/>
  <c r="M28" i="36"/>
  <c r="AU179" i="36"/>
  <c r="CY179" i="36"/>
  <c r="I16" i="36"/>
  <c r="CS8" i="36"/>
  <c r="CT49" i="36"/>
  <c r="CC14" i="36"/>
  <c r="CD18" i="36"/>
  <c r="AU39" i="36"/>
  <c r="AZ52" i="36"/>
  <c r="CR38" i="36"/>
  <c r="D36" i="36"/>
  <c r="AR17" i="36"/>
  <c r="CV7" i="36"/>
  <c r="AO30" i="36"/>
  <c r="AN39" i="36"/>
  <c r="I22" i="36"/>
  <c r="H174" i="36"/>
  <c r="L179" i="36"/>
  <c r="Y51" i="36"/>
  <c r="CW6" i="36"/>
  <c r="AL177" i="36"/>
  <c r="D38" i="36"/>
  <c r="AO40" i="36"/>
  <c r="AU47" i="36"/>
  <c r="AH34" i="36"/>
  <c r="BE29" i="36"/>
  <c r="CM177" i="36"/>
  <c r="AN26" i="36"/>
  <c r="AY175" i="36"/>
  <c r="R25" i="36"/>
  <c r="AP50" i="36"/>
  <c r="BF17" i="36"/>
  <c r="AC181" i="36"/>
  <c r="Z19" i="36"/>
  <c r="AQ14" i="36"/>
  <c r="M15" i="36"/>
  <c r="BM20" i="36"/>
  <c r="AF42" i="36"/>
  <c r="AR50" i="36"/>
  <c r="BV52" i="36"/>
  <c r="BM18" i="36"/>
  <c r="CX8" i="36"/>
  <c r="CX9" i="36"/>
  <c r="AD51" i="36"/>
  <c r="CC41" i="36"/>
  <c r="CT17" i="36"/>
  <c r="W51" i="36"/>
  <c r="CR48" i="36"/>
  <c r="BY49" i="36"/>
  <c r="J177" i="36"/>
  <c r="CH14" i="36"/>
  <c r="BJ29" i="36"/>
  <c r="BI45" i="36"/>
  <c r="AJ14" i="36"/>
  <c r="BF22" i="36"/>
  <c r="CA8" i="36"/>
  <c r="BO9" i="36"/>
  <c r="V181" i="36"/>
  <c r="Z174" i="36"/>
  <c r="CC179" i="36"/>
  <c r="J174" i="36"/>
  <c r="BB45" i="36"/>
  <c r="CY36" i="36"/>
  <c r="CT5" i="36"/>
  <c r="Q48" i="36"/>
  <c r="CS174" i="36"/>
  <c r="CP34" i="36"/>
  <c r="N31" i="36"/>
  <c r="AP28" i="36"/>
  <c r="BH48" i="36"/>
  <c r="AJ42" i="36"/>
  <c r="AB44" i="36"/>
  <c r="CD175" i="36"/>
  <c r="CP23" i="36"/>
  <c r="T51" i="36"/>
  <c r="BB37" i="36"/>
  <c r="E6" i="36"/>
  <c r="Z180" i="36"/>
  <c r="BT6" i="36"/>
  <c r="H15" i="36"/>
  <c r="BQ14" i="36"/>
  <c r="I177" i="36"/>
  <c r="BP7" i="36"/>
  <c r="CW17" i="36"/>
  <c r="CB30" i="36"/>
  <c r="Y39" i="36"/>
  <c r="BD32" i="36"/>
  <c r="CY43" i="36"/>
  <c r="AT47" i="36"/>
  <c r="Q18" i="36"/>
  <c r="AR37" i="36"/>
  <c r="AB18" i="36"/>
  <c r="O13" i="36"/>
  <c r="AV51" i="36"/>
  <c r="CS23" i="36"/>
  <c r="CT44" i="36"/>
  <c r="CQ19" i="36"/>
  <c r="AH35" i="36"/>
  <c r="BO20" i="36"/>
  <c r="CQ177" i="36"/>
  <c r="CY180" i="36"/>
  <c r="W29" i="36"/>
  <c r="AZ29" i="36"/>
  <c r="U27" i="36"/>
  <c r="CF181" i="36"/>
  <c r="BH35" i="36"/>
  <c r="AD180" i="36"/>
  <c r="AY179" i="36"/>
  <c r="AG36" i="36"/>
  <c r="BY178" i="36"/>
  <c r="X50" i="36"/>
  <c r="BA38" i="36"/>
  <c r="BI177" i="36"/>
  <c r="BT15" i="36"/>
  <c r="BC34" i="36"/>
  <c r="CV180" i="36"/>
  <c r="T180" i="36"/>
  <c r="BF19" i="36"/>
  <c r="Y43" i="36"/>
  <c r="AY34" i="36"/>
  <c r="BX45" i="36"/>
  <c r="BB180" i="36"/>
  <c r="CB24" i="36"/>
  <c r="W41" i="36"/>
  <c r="CZ179" i="36"/>
  <c r="N43" i="36"/>
  <c r="CF35" i="36"/>
  <c r="AN41" i="36"/>
  <c r="BI42" i="36"/>
  <c r="AB32" i="36"/>
  <c r="BN51" i="36"/>
  <c r="M25" i="36"/>
  <c r="R48" i="36"/>
  <c r="BP25" i="36"/>
  <c r="AI51" i="36"/>
  <c r="CB14" i="36"/>
  <c r="T33" i="36"/>
  <c r="AU20" i="36"/>
  <c r="L175" i="36"/>
  <c r="AI8" i="36"/>
  <c r="C177" i="36"/>
  <c r="E8" i="36"/>
  <c r="K19" i="36"/>
  <c r="CX173" i="36"/>
  <c r="V178" i="36"/>
  <c r="BL17" i="36"/>
  <c r="CM8" i="36"/>
  <c r="BM25" i="36"/>
  <c r="CD44" i="36"/>
  <c r="AN176" i="36"/>
  <c r="CV40" i="36"/>
  <c r="Q28" i="36"/>
  <c r="AL47" i="36"/>
  <c r="CC176" i="36"/>
  <c r="BK181" i="36"/>
  <c r="BX52" i="36"/>
  <c r="AR52" i="36"/>
  <c r="BS175" i="36"/>
  <c r="BM181" i="36"/>
  <c r="V36" i="36"/>
  <c r="AS181" i="36"/>
  <c r="AZ181" i="36"/>
  <c r="H36" i="36"/>
  <c r="CQ18" i="36"/>
  <c r="CP8" i="36"/>
  <c r="AC21" i="36"/>
  <c r="AT43" i="36"/>
  <c r="BW52" i="36"/>
  <c r="AZ9" i="36"/>
  <c r="AU32" i="36"/>
  <c r="G36" i="36"/>
  <c r="AE176" i="36"/>
  <c r="CM35" i="36"/>
  <c r="AA176" i="36"/>
  <c r="C45" i="36"/>
  <c r="BN43" i="36"/>
  <c r="CH52" i="36"/>
  <c r="BR51" i="36"/>
  <c r="CT39" i="36"/>
  <c r="Z177" i="36"/>
  <c r="CT12" i="36"/>
  <c r="CO175" i="36"/>
  <c r="CZ14" i="36"/>
  <c r="O51" i="36"/>
  <c r="CH20" i="36"/>
  <c r="AJ9" i="36"/>
  <c r="BH31" i="36"/>
  <c r="BZ173" i="36"/>
  <c r="BV15" i="36"/>
  <c r="BV47" i="36"/>
  <c r="AD36" i="36"/>
  <c r="BG175" i="36"/>
  <c r="CW178" i="36"/>
  <c r="BI32" i="36"/>
  <c r="BF18" i="36"/>
  <c r="BP41" i="36"/>
  <c r="CE177" i="36"/>
  <c r="Q51" i="36"/>
  <c r="BY8" i="36"/>
  <c r="AG176" i="36"/>
  <c r="K7" i="36"/>
  <c r="CU18" i="36"/>
  <c r="AO41" i="36"/>
  <c r="CV174" i="36"/>
  <c r="BI15" i="36"/>
  <c r="AV20" i="36"/>
  <c r="G45" i="36"/>
  <c r="CE43" i="36"/>
  <c r="AH40" i="36"/>
  <c r="CD31" i="36"/>
  <c r="R18" i="36"/>
  <c r="CU38" i="36"/>
  <c r="AU50" i="36"/>
  <c r="CU8" i="36"/>
  <c r="W47" i="36"/>
  <c r="AP51" i="36"/>
  <c r="BL9" i="36"/>
  <c r="CN39" i="36"/>
  <c r="AK175" i="36"/>
  <c r="Z32" i="36"/>
  <c r="AT41" i="36"/>
  <c r="CP178" i="36"/>
  <c r="W16" i="36"/>
  <c r="AT4" i="36"/>
  <c r="CN40" i="36"/>
  <c r="D47" i="36"/>
  <c r="BM32" i="36"/>
  <c r="CN19" i="36"/>
  <c r="AU173" i="36"/>
  <c r="BO47" i="36"/>
  <c r="BG43" i="36"/>
  <c r="CF50" i="36"/>
  <c r="CD19" i="36"/>
  <c r="D6" i="36"/>
  <c r="AK48" i="36"/>
  <c r="AR48" i="36"/>
  <c r="CT41" i="36"/>
  <c r="BV20" i="36"/>
  <c r="AN4" i="36"/>
  <c r="BV18" i="36"/>
  <c r="BV8" i="36"/>
  <c r="AF174" i="36"/>
  <c r="J36" i="36"/>
  <c r="G20" i="36"/>
  <c r="M31" i="36"/>
  <c r="BK6" i="36"/>
  <c r="BK31" i="36"/>
  <c r="Q23" i="36"/>
  <c r="BF9" i="36"/>
  <c r="X17" i="36"/>
  <c r="CX176" i="36"/>
  <c r="D48" i="36"/>
  <c r="F177" i="36"/>
  <c r="BX176" i="36"/>
  <c r="H33" i="36"/>
  <c r="I180" i="36"/>
  <c r="Y23" i="36"/>
  <c r="AB33" i="36"/>
  <c r="T179" i="36"/>
  <c r="CU46" i="36"/>
  <c r="CG18" i="36"/>
  <c r="BM47" i="36"/>
  <c r="BY52" i="36"/>
  <c r="AZ173" i="36"/>
  <c r="X32" i="36"/>
  <c r="AR15" i="36"/>
  <c r="BK4" i="36"/>
  <c r="K45" i="36"/>
  <c r="AZ21" i="36"/>
  <c r="AE40" i="36"/>
  <c r="BY19" i="36"/>
  <c r="CB18" i="36"/>
  <c r="BG50" i="36"/>
  <c r="CQ20" i="36"/>
  <c r="BN30" i="36"/>
  <c r="BM41" i="36"/>
  <c r="AW21" i="36"/>
  <c r="BD42" i="36"/>
  <c r="AV9" i="36"/>
  <c r="CU50" i="36"/>
  <c r="BL177" i="36"/>
  <c r="AG23" i="36"/>
  <c r="U48" i="36"/>
  <c r="BB30" i="36"/>
  <c r="CD8" i="36"/>
  <c r="CU15" i="36"/>
  <c r="CT35" i="36"/>
  <c r="BG10" i="36"/>
  <c r="E34" i="36"/>
  <c r="CO8" i="36"/>
  <c r="CP30" i="36"/>
  <c r="Q180" i="36"/>
  <c r="R21" i="36"/>
  <c r="BE48" i="36"/>
  <c r="S40" i="36"/>
  <c r="AH26" i="36"/>
  <c r="AH180" i="36"/>
  <c r="N41" i="36"/>
  <c r="CB9" i="36"/>
  <c r="CB21" i="36"/>
  <c r="BH51" i="36"/>
  <c r="CO29" i="36"/>
  <c r="AA16" i="36"/>
  <c r="CS48" i="36"/>
  <c r="AP4" i="36"/>
  <c r="BG29" i="36"/>
  <c r="G28" i="36"/>
  <c r="BS181" i="36"/>
  <c r="CX15" i="36"/>
  <c r="CW36" i="36"/>
  <c r="CT50" i="36"/>
  <c r="AW8" i="36"/>
  <c r="C8" i="36"/>
  <c r="R174" i="36"/>
  <c r="AL31" i="36"/>
  <c r="BE28" i="36"/>
  <c r="CS9" i="36"/>
  <c r="AM21" i="36"/>
  <c r="BZ31" i="36"/>
  <c r="H32" i="36"/>
  <c r="AM48" i="36"/>
  <c r="BR4" i="36"/>
  <c r="AC23" i="36"/>
  <c r="BP28" i="36"/>
  <c r="BO35" i="36"/>
  <c r="M34" i="36"/>
  <c r="AM24" i="36"/>
  <c r="AV35" i="36"/>
  <c r="CY15" i="36"/>
  <c r="AW7" i="36"/>
  <c r="AW49" i="36"/>
  <c r="BO175" i="36"/>
  <c r="O179" i="36"/>
  <c r="T10" i="36"/>
  <c r="AR29" i="36"/>
  <c r="AB39" i="36"/>
  <c r="CN33" i="36"/>
  <c r="CD30" i="36"/>
  <c r="AH44" i="36"/>
  <c r="V30" i="36"/>
  <c r="CS16" i="36"/>
  <c r="C44" i="36"/>
  <c r="AQ175" i="36"/>
  <c r="CF177" i="36"/>
  <c r="BQ15" i="36"/>
  <c r="BQ41" i="36"/>
  <c r="R6" i="36"/>
  <c r="BQ31" i="36"/>
  <c r="Y5" i="36"/>
  <c r="BY40" i="36"/>
  <c r="CV42" i="36"/>
  <c r="AI22" i="36"/>
  <c r="AI14" i="36"/>
  <c r="J4" i="36"/>
  <c r="BO29" i="36"/>
  <c r="BV181" i="36"/>
  <c r="BD19" i="36"/>
  <c r="BT43" i="36"/>
  <c r="AD26" i="36"/>
  <c r="V41" i="36"/>
  <c r="Q179" i="36"/>
  <c r="BZ41" i="36"/>
  <c r="AS24" i="36"/>
  <c r="Z27" i="36"/>
  <c r="BH24" i="36"/>
  <c r="AA38" i="36"/>
  <c r="CZ47" i="36"/>
  <c r="AT179" i="36"/>
  <c r="CC15" i="36"/>
  <c r="AX14" i="36"/>
  <c r="AX7" i="36"/>
  <c r="AW42" i="36"/>
  <c r="R180" i="36"/>
  <c r="BC23" i="36"/>
  <c r="BU51" i="36"/>
  <c r="BJ43" i="36"/>
  <c r="V180" i="36"/>
  <c r="AU25" i="36"/>
  <c r="BN29" i="36"/>
  <c r="AP179" i="36"/>
  <c r="BD28" i="36"/>
  <c r="CA52" i="36"/>
  <c r="BJ32" i="36"/>
  <c r="CX180" i="36"/>
  <c r="BX175" i="36"/>
  <c r="CY5" i="36"/>
  <c r="AM39" i="36"/>
  <c r="CP176" i="36"/>
  <c r="N33" i="36"/>
  <c r="Q46" i="36"/>
  <c r="CR22" i="36"/>
  <c r="U51" i="36"/>
  <c r="BG15" i="36"/>
  <c r="CB22" i="36"/>
  <c r="BG26" i="36"/>
  <c r="O5" i="36"/>
  <c r="O7" i="36"/>
  <c r="AO173" i="36"/>
  <c r="CQ47" i="36"/>
  <c r="AC174" i="36"/>
  <c r="AC173" i="36"/>
  <c r="M50" i="36"/>
  <c r="CG6" i="36"/>
  <c r="C19" i="36"/>
  <c r="AY9" i="36"/>
  <c r="CF22" i="36"/>
  <c r="BO36" i="36"/>
  <c r="X174" i="36"/>
  <c r="BG48" i="36"/>
  <c r="BM40" i="36"/>
  <c r="AV21" i="36"/>
  <c r="V48" i="36"/>
  <c r="CN31" i="36"/>
  <c r="CT22" i="36"/>
  <c r="AV30" i="36"/>
  <c r="U23" i="36"/>
  <c r="BU48" i="36"/>
  <c r="BF15" i="36"/>
  <c r="Q33" i="36"/>
  <c r="CM28" i="36"/>
  <c r="BJ20" i="36"/>
  <c r="BH8" i="36"/>
  <c r="BR48" i="36"/>
  <c r="CG26" i="36"/>
  <c r="AA36" i="36"/>
  <c r="K23" i="36"/>
  <c r="BZ22" i="36"/>
  <c r="C14" i="36"/>
  <c r="AZ26" i="36"/>
  <c r="AA28" i="36"/>
  <c r="BR6" i="36"/>
  <c r="BF5" i="36"/>
  <c r="Y41" i="36"/>
  <c r="CZ19" i="36"/>
  <c r="AQ38" i="36"/>
  <c r="AM33" i="36"/>
  <c r="BE7" i="36"/>
  <c r="BR45" i="36"/>
  <c r="BY35" i="36"/>
  <c r="BI9" i="36"/>
  <c r="BA20" i="36"/>
  <c r="CN46" i="36"/>
  <c r="BD47" i="36"/>
  <c r="AO23" i="36"/>
  <c r="BX9" i="36"/>
  <c r="BI26" i="36"/>
  <c r="CN181" i="36"/>
  <c r="R5" i="36"/>
  <c r="BH17" i="36"/>
  <c r="AP45" i="36"/>
  <c r="AH36" i="36"/>
  <c r="BL23" i="36"/>
  <c r="AH11" i="36"/>
  <c r="AC46" i="36"/>
  <c r="P173" i="36"/>
  <c r="Q25" i="36"/>
  <c r="CA46" i="36"/>
  <c r="K24" i="36"/>
  <c r="BE177" i="36"/>
  <c r="BM43" i="36"/>
  <c r="P178" i="36"/>
  <c r="AY50" i="36"/>
  <c r="AD38" i="36"/>
  <c r="AJ22" i="36"/>
  <c r="AY49" i="36"/>
  <c r="N24" i="36"/>
  <c r="CP28" i="36"/>
  <c r="AM50" i="36"/>
  <c r="AH17" i="36"/>
  <c r="CD37" i="36"/>
  <c r="F27" i="36"/>
  <c r="V179" i="36"/>
  <c r="BU14" i="36"/>
  <c r="AC45" i="36"/>
  <c r="J22" i="36"/>
  <c r="CU34" i="36"/>
  <c r="AW36" i="36"/>
  <c r="CG27" i="36"/>
  <c r="CC180" i="36"/>
  <c r="AV181" i="36"/>
  <c r="BM33" i="36"/>
  <c r="V14" i="36"/>
  <c r="CQ5" i="36"/>
  <c r="BU34" i="36"/>
  <c r="I50" i="36"/>
  <c r="K40" i="36"/>
  <c r="N48" i="36"/>
  <c r="BQ9" i="36"/>
  <c r="AM34" i="36"/>
  <c r="AU14" i="36"/>
  <c r="CZ13" i="36"/>
  <c r="BX180" i="36"/>
  <c r="BA43" i="36"/>
  <c r="BB181" i="36"/>
  <c r="AK9" i="36"/>
  <c r="CG52" i="36"/>
  <c r="S36" i="36"/>
  <c r="BV9" i="36"/>
  <c r="Y21" i="36"/>
  <c r="CR175" i="36"/>
  <c r="AB21" i="36"/>
  <c r="D21" i="36"/>
  <c r="L177" i="36"/>
  <c r="BR15" i="36"/>
  <c r="BK9" i="36"/>
  <c r="AN51" i="36"/>
  <c r="AL41" i="36"/>
  <c r="AS51" i="36"/>
  <c r="BI20" i="36"/>
  <c r="BF47" i="36"/>
  <c r="AF36" i="36"/>
  <c r="AW20" i="36"/>
  <c r="AI177" i="36"/>
  <c r="CU175" i="36"/>
  <c r="D51" i="36"/>
  <c r="BW43" i="36"/>
  <c r="CF176" i="36"/>
  <c r="AZ51" i="36"/>
  <c r="BQ47" i="36"/>
  <c r="BK51" i="36"/>
  <c r="CM33" i="36"/>
  <c r="C176" i="36"/>
  <c r="CT48" i="36"/>
  <c r="CZ173" i="36"/>
  <c r="AV8" i="36"/>
  <c r="BY176" i="36"/>
  <c r="BP9" i="36"/>
  <c r="G179" i="36"/>
  <c r="BJ177" i="36"/>
  <c r="CA43" i="36"/>
  <c r="CW177" i="36"/>
  <c r="W7" i="36"/>
  <c r="BI181" i="36"/>
  <c r="AZ8" i="36"/>
  <c r="CW48" i="36"/>
  <c r="BV31" i="36"/>
  <c r="AV50" i="36"/>
  <c r="AO47" i="36"/>
  <c r="AR51" i="36"/>
  <c r="P18" i="36"/>
  <c r="CQ14" i="36"/>
  <c r="BE8" i="36"/>
  <c r="CU16" i="36"/>
  <c r="AL8" i="36"/>
  <c r="D177" i="36"/>
  <c r="CG20" i="36"/>
  <c r="CN47" i="36"/>
  <c r="CY173" i="36"/>
  <c r="AX8" i="36"/>
  <c r="AK15" i="36"/>
  <c r="AM173" i="36"/>
  <c r="CB47" i="36"/>
  <c r="BL43" i="36"/>
  <c r="AY15" i="36"/>
  <c r="AQ41" i="36"/>
  <c r="CX18" i="36"/>
  <c r="C6" i="36"/>
  <c r="BP52" i="36"/>
  <c r="BC176" i="36"/>
  <c r="S179" i="36"/>
  <c r="CZ23" i="36"/>
  <c r="AE17" i="36"/>
  <c r="BE4" i="36"/>
  <c r="BB9" i="36"/>
  <c r="AL9" i="36"/>
  <c r="BE47" i="36"/>
  <c r="BZ32" i="36"/>
  <c r="AV47" i="36"/>
  <c r="G176" i="36"/>
  <c r="CF52" i="36"/>
  <c r="BL47" i="36"/>
  <c r="AX51" i="36"/>
  <c r="BN48" i="36"/>
  <c r="AE48" i="36"/>
  <c r="O39" i="36"/>
  <c r="G15" i="36"/>
  <c r="BI35" i="36"/>
  <c r="G180" i="36"/>
  <c r="CW16" i="36"/>
  <c r="AM41" i="36"/>
  <c r="CT30" i="36"/>
  <c r="W40" i="36"/>
  <c r="BF177" i="36"/>
  <c r="AY4" i="36"/>
  <c r="CV36" i="36"/>
  <c r="CV23" i="36"/>
  <c r="C11" i="36"/>
  <c r="C13" i="36"/>
  <c r="BL32" i="36"/>
  <c r="K32" i="36"/>
  <c r="E25" i="36"/>
  <c r="AH32" i="36"/>
  <c r="AF13" i="36"/>
  <c r="BG35" i="36"/>
  <c r="BQ50" i="36"/>
  <c r="H180" i="36"/>
  <c r="AM47" i="36"/>
  <c r="CA48" i="36"/>
  <c r="W6" i="36"/>
  <c r="CM46" i="36"/>
  <c r="CM49" i="36"/>
  <c r="CH31" i="36"/>
  <c r="BC41" i="36"/>
  <c r="CB41" i="36"/>
  <c r="BD52" i="36"/>
  <c r="AZ43" i="36"/>
  <c r="BW173" i="36"/>
  <c r="BR177" i="36"/>
  <c r="BY32" i="36"/>
  <c r="BT30" i="36"/>
  <c r="AK181" i="36"/>
  <c r="AC32" i="36"/>
  <c r="AL6" i="36"/>
  <c r="CU33" i="36"/>
  <c r="L48" i="36"/>
  <c r="AE31" i="36"/>
  <c r="AY52" i="36"/>
  <c r="AN31" i="36"/>
  <c r="AY6" i="36"/>
  <c r="CH50" i="36"/>
  <c r="F174" i="36"/>
  <c r="T25" i="36"/>
  <c r="AN19" i="36"/>
  <c r="BY20" i="36"/>
  <c r="X33" i="36"/>
  <c r="I33" i="36"/>
  <c r="BC20" i="36"/>
  <c r="CS35" i="36"/>
  <c r="H40" i="36"/>
  <c r="AS39" i="36"/>
  <c r="CH175" i="36"/>
  <c r="AI28" i="36"/>
  <c r="AB180" i="36"/>
  <c r="BE173" i="36"/>
  <c r="BF32" i="36"/>
  <c r="BY15" i="36"/>
  <c r="AK17" i="36"/>
  <c r="W21" i="36"/>
  <c r="AA48" i="36"/>
  <c r="AB31" i="36"/>
  <c r="AY20" i="36"/>
  <c r="CW20" i="36"/>
  <c r="AR47" i="36"/>
  <c r="BO15" i="36"/>
  <c r="F16" i="36"/>
  <c r="CV30" i="36"/>
  <c r="CU177" i="36"/>
  <c r="CS175" i="36"/>
  <c r="AX49" i="36"/>
  <c r="AM29" i="36"/>
  <c r="AE11" i="36"/>
  <c r="AL51" i="36"/>
  <c r="BA29" i="36"/>
  <c r="Q37" i="36"/>
  <c r="BE31" i="36"/>
  <c r="AD20" i="36"/>
  <c r="Y17" i="36"/>
  <c r="AU40" i="36"/>
  <c r="G23" i="36"/>
  <c r="BX50" i="36"/>
  <c r="CU31" i="36"/>
  <c r="BG31" i="36"/>
  <c r="BK175" i="36"/>
  <c r="BB176" i="36"/>
  <c r="AE26" i="36"/>
  <c r="AV4" i="36"/>
  <c r="BE30" i="36"/>
  <c r="BJ176" i="36"/>
  <c r="N39" i="36"/>
  <c r="BN4" i="36"/>
  <c r="AZ10" i="36"/>
  <c r="CC8" i="36"/>
  <c r="M8" i="36"/>
  <c r="AL42" i="36"/>
  <c r="BZ46" i="36"/>
  <c r="AB6" i="36"/>
  <c r="BU43" i="36"/>
  <c r="BH9" i="36"/>
  <c r="D39" i="36"/>
  <c r="CZ38" i="36"/>
  <c r="CP19" i="36"/>
  <c r="AD4" i="36"/>
  <c r="BZ21" i="36"/>
  <c r="W37" i="36"/>
  <c r="CO50" i="36"/>
  <c r="CE15" i="36"/>
  <c r="BE10" i="36"/>
  <c r="BN176" i="36"/>
  <c r="CN173" i="36"/>
  <c r="CY23" i="36"/>
  <c r="AH42" i="36"/>
  <c r="AH28" i="36"/>
  <c r="CH49" i="36"/>
  <c r="AT28" i="36"/>
  <c r="AD177" i="36"/>
  <c r="CV6" i="36"/>
  <c r="AA40" i="36"/>
  <c r="CY8" i="36"/>
  <c r="BC6" i="36"/>
  <c r="BR181" i="36"/>
  <c r="BB50" i="36"/>
  <c r="V21" i="36"/>
  <c r="AW6" i="36"/>
  <c r="BH28" i="36"/>
  <c r="BD29" i="36"/>
  <c r="AZ42" i="36"/>
  <c r="AJ52" i="36"/>
  <c r="AD11" i="36"/>
  <c r="AO19" i="36"/>
  <c r="BT42" i="36"/>
  <c r="AO29" i="36"/>
  <c r="AK51" i="36"/>
  <c r="AU31" i="36"/>
  <c r="AH51" i="36"/>
  <c r="AQ39" i="36"/>
  <c r="AH20" i="36"/>
  <c r="CR37" i="36"/>
  <c r="BV51" i="36"/>
  <c r="AJ32" i="36"/>
  <c r="AR20" i="36"/>
  <c r="AL28" i="36"/>
  <c r="BN49" i="36"/>
  <c r="BC21" i="36"/>
  <c r="E45" i="36"/>
  <c r="Y180" i="36"/>
  <c r="AM10" i="36"/>
  <c r="G37" i="36"/>
  <c r="U31" i="36"/>
  <c r="BI21" i="36"/>
  <c r="V22" i="36"/>
  <c r="AB177" i="36"/>
  <c r="AI37" i="36"/>
  <c r="AZ39" i="36"/>
  <c r="AU181" i="36"/>
  <c r="X45" i="36"/>
  <c r="BF46" i="36"/>
  <c r="AK6" i="36"/>
  <c r="M10" i="36"/>
  <c r="CC37" i="36"/>
  <c r="CF49" i="36"/>
  <c r="CP46" i="36"/>
  <c r="O26" i="36"/>
  <c r="CA21" i="36"/>
  <c r="BR40" i="36"/>
  <c r="W36" i="36"/>
  <c r="CP11" i="36"/>
  <c r="CG177" i="36"/>
  <c r="AF18" i="36"/>
  <c r="BB175" i="36"/>
  <c r="BZ29" i="36"/>
  <c r="CR10" i="36"/>
  <c r="J32" i="36"/>
  <c r="J176" i="36"/>
  <c r="V51" i="36"/>
  <c r="Q31" i="36"/>
  <c r="CR7" i="36"/>
  <c r="W181" i="36"/>
  <c r="CD29" i="36"/>
  <c r="K10" i="36"/>
  <c r="BG52" i="36"/>
  <c r="BW25" i="36"/>
  <c r="BW17" i="36"/>
  <c r="AD47" i="36"/>
  <c r="AJ49" i="36"/>
  <c r="BA179" i="36"/>
  <c r="AO42" i="36"/>
  <c r="BA50" i="36"/>
  <c r="L39" i="36"/>
  <c r="V49" i="36"/>
  <c r="BJ10" i="36"/>
  <c r="AD30" i="36"/>
  <c r="S6" i="36"/>
  <c r="E18" i="36"/>
  <c r="AD48" i="36"/>
  <c r="N174" i="36"/>
  <c r="AV177" i="36"/>
  <c r="CM44" i="36"/>
  <c r="Z179" i="36"/>
  <c r="AB174" i="36"/>
  <c r="BN175" i="36"/>
  <c r="CY39" i="36"/>
  <c r="CW22" i="36"/>
  <c r="CG42" i="36"/>
  <c r="AZ30" i="36"/>
  <c r="CG32" i="36"/>
  <c r="BE21" i="36"/>
  <c r="K34" i="36"/>
  <c r="AH15" i="36"/>
  <c r="AB11" i="36"/>
  <c r="S28" i="36"/>
  <c r="AU15" i="36"/>
  <c r="AI45" i="36"/>
  <c r="K44" i="36"/>
  <c r="BR43" i="36"/>
  <c r="CB42" i="36"/>
  <c r="BQ17" i="36"/>
  <c r="AQ9" i="36"/>
  <c r="AF31" i="36"/>
  <c r="AI180" i="36"/>
  <c r="BA15" i="36"/>
  <c r="N51" i="36"/>
  <c r="BO31" i="36"/>
  <c r="CE31" i="36"/>
  <c r="AM179" i="36"/>
  <c r="CP174" i="36"/>
  <c r="T177" i="36"/>
  <c r="BF176" i="36"/>
  <c r="CR33" i="36"/>
  <c r="CU43" i="36"/>
  <c r="R50" i="36"/>
  <c r="BP50" i="36"/>
  <c r="CM4" i="36"/>
  <c r="BQ181" i="36"/>
  <c r="C12" i="36"/>
  <c r="C178" i="36"/>
  <c r="L43" i="36"/>
  <c r="E50" i="36"/>
  <c r="AF24" i="36"/>
  <c r="BA175" i="36"/>
  <c r="BT14" i="36"/>
  <c r="BP179" i="36"/>
  <c r="S17" i="36"/>
  <c r="J20" i="36"/>
  <c r="BD34" i="36"/>
  <c r="CP33" i="36"/>
  <c r="BT52" i="36"/>
  <c r="N37" i="36"/>
  <c r="CS17" i="36"/>
  <c r="CV44" i="36"/>
  <c r="D18" i="36"/>
  <c r="BD40" i="36"/>
  <c r="BE15" i="36"/>
  <c r="M20" i="36"/>
  <c r="AI12" i="36"/>
  <c r="AV10" i="36"/>
  <c r="BC19" i="36"/>
  <c r="AB9" i="36"/>
  <c r="CW28" i="36"/>
  <c r="L31" i="36"/>
  <c r="BH180" i="36"/>
  <c r="CS38" i="36"/>
  <c r="L181" i="36"/>
  <c r="BI46" i="36"/>
  <c r="AI44" i="36"/>
  <c r="BI47" i="36"/>
  <c r="BN181" i="36"/>
  <c r="BG47" i="36"/>
  <c r="AN9" i="36"/>
  <c r="BN47" i="36"/>
  <c r="CD47" i="36"/>
  <c r="BT181" i="36"/>
  <c r="AG51" i="36"/>
  <c r="CN8" i="36"/>
  <c r="BD41" i="36"/>
  <c r="CY18" i="36"/>
  <c r="Z21" i="36"/>
  <c r="CV178" i="36"/>
  <c r="CV18" i="36"/>
  <c r="CM174" i="36"/>
  <c r="BC47" i="36"/>
  <c r="AR9" i="36"/>
  <c r="AT15" i="36"/>
  <c r="AF177" i="36"/>
  <c r="C18" i="36"/>
  <c r="AC36" i="36"/>
  <c r="BS47" i="36"/>
  <c r="AI31" i="36"/>
  <c r="BZ51" i="36"/>
  <c r="AX20" i="36"/>
  <c r="I32" i="36"/>
  <c r="BX47" i="36"/>
  <c r="X51" i="36"/>
  <c r="U21" i="36"/>
  <c r="P176" i="36"/>
  <c r="C180" i="36"/>
  <c r="P51" i="36"/>
  <c r="AU41" i="36"/>
  <c r="BH47" i="36"/>
  <c r="BD175" i="36"/>
  <c r="BA31" i="36"/>
  <c r="F51" i="36"/>
  <c r="AT177" i="36"/>
  <c r="BP32" i="36"/>
  <c r="BK32" i="36"/>
  <c r="J39" i="36"/>
  <c r="AQ173" i="36"/>
  <c r="N21" i="36"/>
  <c r="AS173" i="36"/>
  <c r="AI4" i="36"/>
  <c r="AR41" i="36"/>
  <c r="BZ52" i="36"/>
  <c r="BS50" i="36"/>
  <c r="AI18" i="36"/>
  <c r="CD20" i="36"/>
  <c r="BK8" i="36"/>
  <c r="BP20" i="36"/>
  <c r="AM8" i="36"/>
  <c r="Y32" i="36"/>
  <c r="AO177" i="36"/>
  <c r="N40" i="36"/>
  <c r="AA45" i="36"/>
  <c r="CF18" i="36"/>
  <c r="AJ20" i="36"/>
  <c r="AM181" i="36"/>
  <c r="CY16" i="36"/>
  <c r="BL176" i="36"/>
  <c r="CQ17" i="36"/>
  <c r="C33" i="36"/>
  <c r="BP15" i="36"/>
  <c r="CO6" i="36"/>
  <c r="CF43" i="36"/>
  <c r="BT50" i="36"/>
  <c r="CQ38" i="36"/>
  <c r="BV175" i="36"/>
  <c r="F33" i="36"/>
  <c r="CY38" i="36"/>
  <c r="BI48" i="36"/>
  <c r="CQ175" i="36"/>
  <c r="BR9" i="36"/>
  <c r="E40" i="36"/>
  <c r="AD179" i="36"/>
  <c r="BY43" i="36"/>
  <c r="AJ43" i="36"/>
  <c r="AO9" i="36"/>
  <c r="AP47" i="36"/>
  <c r="CC31" i="36"/>
  <c r="M7" i="36"/>
  <c r="AN173" i="36"/>
  <c r="T176" i="36"/>
  <c r="CX178" i="36"/>
  <c r="BW32" i="36"/>
  <c r="AT18" i="36"/>
  <c r="BF41" i="36"/>
  <c r="CQ39" i="36"/>
  <c r="BF52" i="36"/>
  <c r="N20" i="36"/>
  <c r="N6" i="36"/>
  <c r="CR9" i="36"/>
  <c r="AF11" i="36"/>
  <c r="AG174" i="36"/>
  <c r="O42" i="36"/>
  <c r="C20" i="36"/>
  <c r="AP29" i="36"/>
  <c r="AC7" i="36"/>
  <c r="CV47" i="36"/>
  <c r="BL29" i="36"/>
  <c r="AG13" i="36"/>
  <c r="CR41" i="36"/>
  <c r="CS20" i="36"/>
  <c r="CY29" i="36"/>
  <c r="F45" i="36"/>
  <c r="CQ179" i="36"/>
  <c r="BD179" i="36"/>
  <c r="BY175" i="36"/>
  <c r="BS177" i="36"/>
  <c r="AL179" i="36"/>
  <c r="P15" i="36"/>
  <c r="X31" i="36"/>
  <c r="CU39" i="36"/>
  <c r="BT175" i="36"/>
  <c r="BY31" i="36"/>
  <c r="AI179" i="36"/>
  <c r="CX38" i="36"/>
  <c r="M17" i="36"/>
  <c r="C30" i="36"/>
  <c r="CY35" i="36"/>
  <c r="Z181" i="36"/>
  <c r="BB4" i="36"/>
  <c r="AI39" i="36"/>
  <c r="C37" i="36"/>
  <c r="AY42" i="36"/>
  <c r="CG21" i="36"/>
  <c r="Z18" i="36"/>
  <c r="W23" i="36"/>
  <c r="CX177" i="36"/>
  <c r="CA30" i="36"/>
  <c r="AP20" i="36"/>
  <c r="CO9" i="36"/>
  <c r="CV20" i="36"/>
  <c r="CM37" i="36"/>
  <c r="AP175" i="36"/>
  <c r="P22" i="36"/>
  <c r="AM175" i="36"/>
  <c r="AM15" i="36"/>
  <c r="AQ10" i="36"/>
  <c r="AS18" i="36"/>
  <c r="CA9" i="36"/>
  <c r="CU6" i="36"/>
  <c r="CX6" i="36"/>
  <c r="BQ6" i="36"/>
  <c r="F41" i="36"/>
  <c r="AQ21" i="36"/>
  <c r="CW18" i="36"/>
  <c r="BX28" i="36"/>
  <c r="AB38" i="36"/>
  <c r="CZ178" i="36"/>
  <c r="L174" i="36"/>
  <c r="C28" i="36"/>
  <c r="BI43" i="36"/>
  <c r="BE17" i="36"/>
  <c r="BV43" i="36"/>
  <c r="BU21" i="36"/>
  <c r="G16" i="36"/>
  <c r="X25" i="36"/>
  <c r="CO14" i="36"/>
  <c r="AC28" i="36"/>
  <c r="Y176" i="36"/>
  <c r="BU49" i="36"/>
  <c r="CZ50" i="36"/>
  <c r="W176" i="36"/>
  <c r="E174" i="36"/>
  <c r="S34" i="36"/>
  <c r="P40" i="36"/>
  <c r="H38" i="36"/>
  <c r="I46" i="36"/>
  <c r="CV19" i="36"/>
  <c r="AW51" i="36"/>
  <c r="BT29" i="36"/>
  <c r="D25" i="36"/>
  <c r="BC51" i="36"/>
  <c r="BK49" i="36"/>
  <c r="AY177" i="36"/>
  <c r="AK4" i="36"/>
  <c r="BT20" i="36"/>
  <c r="AW35" i="36"/>
  <c r="BH6" i="36"/>
  <c r="BC50" i="36"/>
  <c r="AJ41" i="36"/>
  <c r="AR31" i="36"/>
  <c r="AL50" i="36"/>
  <c r="S39" i="36"/>
  <c r="X47" i="36"/>
  <c r="U18" i="36"/>
  <c r="BQ28" i="36"/>
  <c r="BA39" i="36"/>
  <c r="AR32" i="36"/>
  <c r="H41" i="36"/>
  <c r="CT42" i="36"/>
  <c r="CQ15" i="36"/>
  <c r="BS20" i="36"/>
  <c r="BE51" i="36"/>
  <c r="C35" i="36"/>
  <c r="I11" i="36"/>
  <c r="N23" i="36"/>
  <c r="BJ175" i="36"/>
  <c r="AL43" i="36"/>
  <c r="V43" i="36"/>
  <c r="AA6" i="36"/>
  <c r="CE26" i="36"/>
  <c r="AP41" i="36"/>
  <c r="BL21" i="36"/>
  <c r="BO24" i="36"/>
  <c r="CN50" i="36"/>
  <c r="CP6" i="36"/>
  <c r="AN30" i="36"/>
  <c r="L21" i="36"/>
  <c r="CU48" i="36"/>
  <c r="V27" i="36"/>
  <c r="G7" i="36"/>
  <c r="AM32" i="36"/>
  <c r="CW10" i="36"/>
  <c r="BQ10" i="36"/>
  <c r="J43" i="36"/>
  <c r="Z6" i="36"/>
  <c r="AS28" i="36"/>
  <c r="AK31" i="36"/>
  <c r="CD4" i="36"/>
  <c r="CF17" i="36"/>
  <c r="U36" i="36"/>
  <c r="AM42" i="36"/>
  <c r="BQ20" i="36"/>
  <c r="AW46" i="36"/>
  <c r="AX179" i="36"/>
  <c r="BM28" i="36"/>
  <c r="BI173" i="36"/>
  <c r="AW9" i="36"/>
  <c r="E33" i="36"/>
  <c r="CV51" i="36"/>
  <c r="CH43" i="36"/>
  <c r="BH175" i="36"/>
  <c r="BS28" i="36"/>
  <c r="CZ49" i="36"/>
  <c r="Q36" i="36"/>
  <c r="AE41" i="36"/>
  <c r="Y35" i="36"/>
  <c r="AT21" i="36"/>
  <c r="Y30" i="36"/>
  <c r="CU5" i="36"/>
  <c r="AP30" i="36"/>
  <c r="BM46" i="36"/>
  <c r="O40" i="36"/>
  <c r="E179" i="36"/>
  <c r="CY178" i="36"/>
  <c r="AK14" i="36"/>
  <c r="O44" i="36"/>
  <c r="CR15" i="36"/>
  <c r="BV17" i="36"/>
  <c r="CV33" i="36"/>
  <c r="W4" i="36"/>
  <c r="CV11" i="36"/>
  <c r="AM176" i="36"/>
  <c r="U181" i="36"/>
  <c r="BJ21" i="36"/>
  <c r="X176" i="36"/>
  <c r="U45" i="36"/>
  <c r="BN173" i="36"/>
  <c r="CN21" i="36"/>
  <c r="AT50" i="36"/>
  <c r="AF23" i="36"/>
  <c r="G177" i="36"/>
  <c r="P32" i="36"/>
  <c r="S174" i="36"/>
  <c r="M6" i="36"/>
  <c r="AS43" i="36"/>
  <c r="BT23" i="36"/>
  <c r="AT14" i="36"/>
  <c r="CT51" i="36"/>
  <c r="CO45" i="36"/>
  <c r="M39" i="36"/>
  <c r="BS4" i="36"/>
  <c r="CV45" i="36"/>
  <c r="P17" i="36"/>
  <c r="P47" i="36"/>
  <c r="CH48" i="36"/>
  <c r="V176" i="36"/>
  <c r="CD21" i="36"/>
  <c r="BU179" i="36"/>
  <c r="AR22" i="36"/>
  <c r="AB179" i="36"/>
  <c r="AV24" i="36"/>
  <c r="BH37" i="36"/>
  <c r="P36" i="36"/>
  <c r="CD179" i="36"/>
  <c r="BT5" i="36"/>
  <c r="K48" i="36"/>
  <c r="AQ50" i="36"/>
  <c r="AF49" i="36"/>
  <c r="AN7" i="36"/>
  <c r="AV19" i="36"/>
  <c r="AQ25" i="36"/>
  <c r="Y181" i="36"/>
  <c r="AD10" i="36"/>
  <c r="AZ22" i="36"/>
  <c r="N36" i="36"/>
  <c r="W30" i="36"/>
  <c r="CF173" i="36"/>
  <c r="I34" i="36"/>
  <c r="BF7" i="36"/>
  <c r="BK52" i="36"/>
  <c r="AB4" i="36"/>
  <c r="D45" i="36"/>
  <c r="BS17" i="36"/>
  <c r="AQ47" i="36"/>
  <c r="CO179" i="36"/>
  <c r="BB15" i="36"/>
  <c r="AT181" i="36"/>
  <c r="BQ49" i="36"/>
  <c r="E13" i="36"/>
  <c r="BG51" i="36"/>
  <c r="AB43" i="36"/>
  <c r="CN16" i="36"/>
  <c r="Y6" i="36"/>
  <c r="E21" i="36"/>
  <c r="CO52" i="36"/>
  <c r="AA33" i="36"/>
  <c r="AJ51" i="36"/>
  <c r="Z176" i="36"/>
  <c r="BP175" i="36"/>
  <c r="BA18" i="36"/>
  <c r="S25" i="36"/>
  <c r="CN10" i="36"/>
  <c r="AV28" i="36"/>
  <c r="CQ33" i="36"/>
  <c r="F23" i="36"/>
  <c r="E42" i="36"/>
  <c r="Y25" i="36"/>
  <c r="AX34" i="36"/>
  <c r="AZ14" i="36"/>
  <c r="AF44" i="36"/>
  <c r="G41" i="36"/>
  <c r="CE174" i="36"/>
  <c r="AU48" i="36"/>
  <c r="CS51" i="36"/>
  <c r="BS31" i="36"/>
  <c r="BY181" i="36"/>
  <c r="AY180" i="36"/>
  <c r="AE50" i="36"/>
  <c r="BQ37" i="36"/>
  <c r="AP12" i="36"/>
  <c r="G25" i="36"/>
  <c r="BE43" i="36"/>
  <c r="CG15" i="36"/>
  <c r="AV52" i="36"/>
  <c r="BD176" i="36"/>
  <c r="BC52" i="36"/>
  <c r="L51" i="36"/>
  <c r="AX176" i="36"/>
  <c r="M51" i="36"/>
  <c r="BW176" i="36"/>
  <c r="BN8" i="36"/>
  <c r="BU176" i="36"/>
  <c r="CZ8" i="36"/>
  <c r="AN32" i="36"/>
  <c r="CR47" i="36"/>
  <c r="CU178" i="36"/>
  <c r="AJ47" i="36"/>
  <c r="CH177" i="36"/>
  <c r="P179" i="36"/>
  <c r="BT9" i="36"/>
  <c r="CF9" i="36"/>
  <c r="CA181" i="36"/>
  <c r="CA175" i="36"/>
  <c r="CE175" i="36"/>
  <c r="BW175" i="36"/>
  <c r="CC52" i="36"/>
  <c r="AH21" i="36"/>
  <c r="AC179" i="36"/>
  <c r="CP14" i="36"/>
  <c r="L36" i="36"/>
  <c r="CC20" i="36"/>
  <c r="AL175" i="36"/>
  <c r="BA8" i="36"/>
  <c r="BY47" i="36"/>
  <c r="BS9" i="36"/>
  <c r="CT173" i="36"/>
  <c r="CC51" i="36"/>
  <c r="O177" i="36"/>
  <c r="BH15" i="36"/>
  <c r="AG45" i="36"/>
  <c r="CB181" i="36"/>
  <c r="AF32" i="36"/>
  <c r="CE47" i="36"/>
  <c r="AI50" i="36"/>
  <c r="CU19" i="36"/>
  <c r="BB31" i="36"/>
  <c r="BI175" i="36"/>
  <c r="AF51" i="36"/>
  <c r="BC31" i="36"/>
  <c r="BD51" i="36"/>
  <c r="AB7" i="36"/>
  <c r="BI41" i="36"/>
  <c r="CZ18" i="36"/>
  <c r="AE21" i="36"/>
  <c r="Y179" i="36"/>
  <c r="CG173" i="36"/>
  <c r="BO50" i="36"/>
  <c r="BM177" i="36"/>
  <c r="CD181" i="36"/>
  <c r="CN177" i="36"/>
  <c r="AS176" i="36"/>
  <c r="BJ9" i="36"/>
  <c r="C17" i="36"/>
  <c r="BZ181" i="36"/>
  <c r="AT51" i="36"/>
  <c r="X40" i="36"/>
  <c r="BH20" i="36"/>
  <c r="BP181" i="36"/>
  <c r="BV4" i="36"/>
  <c r="BB32" i="36"/>
  <c r="I40" i="36"/>
  <c r="CO174" i="36"/>
  <c r="CE176" i="36"/>
  <c r="AK176" i="36"/>
  <c r="AM18" i="36"/>
  <c r="AW32" i="36"/>
  <c r="BP8" i="36"/>
  <c r="H7" i="36"/>
  <c r="CN38" i="36"/>
  <c r="BV173" i="36"/>
  <c r="CZ41" i="36"/>
  <c r="J51" i="36"/>
  <c r="AG39" i="36"/>
  <c r="BN18" i="36"/>
  <c r="BQ4" i="36"/>
  <c r="AP8" i="36"/>
  <c r="CA173" i="36"/>
  <c r="AN18" i="36"/>
  <c r="CT23" i="36"/>
  <c r="CR173" i="36"/>
  <c r="AU8" i="36"/>
  <c r="CF19" i="36"/>
  <c r="BW41" i="36"/>
  <c r="BL173" i="36"/>
  <c r="BR52" i="36"/>
  <c r="AO50" i="36"/>
  <c r="AS35" i="36"/>
  <c r="R40" i="36"/>
  <c r="BF175" i="36"/>
  <c r="AE16" i="36"/>
  <c r="CA35" i="36"/>
  <c r="CP17" i="36"/>
  <c r="BJ51" i="36"/>
  <c r="BR19" i="36"/>
  <c r="F179" i="36"/>
  <c r="BU41" i="36"/>
  <c r="CB35" i="36"/>
  <c r="BY173" i="36"/>
  <c r="CW30" i="36"/>
  <c r="BS21" i="36"/>
  <c r="AY181" i="36"/>
  <c r="BW6" i="36"/>
  <c r="P39" i="36"/>
  <c r="CY30" i="36"/>
  <c r="CW33" i="36"/>
  <c r="CS12" i="36"/>
  <c r="AJ173" i="36"/>
  <c r="O33" i="36"/>
  <c r="BD18" i="36"/>
  <c r="U176" i="36"/>
  <c r="AO52" i="36"/>
  <c r="BS29" i="36"/>
  <c r="CT174" i="36"/>
  <c r="BP4" i="36"/>
  <c r="CR6" i="36"/>
  <c r="K30" i="36"/>
  <c r="G30" i="36"/>
  <c r="AU18" i="36"/>
  <c r="CT8" i="36"/>
  <c r="CR36" i="36"/>
  <c r="AD34" i="36"/>
  <c r="AK20" i="36"/>
  <c r="BW50" i="36"/>
  <c r="G18" i="36"/>
  <c r="AA20" i="36"/>
  <c r="AP31" i="36"/>
  <c r="J18" i="36"/>
  <c r="BU29" i="36"/>
  <c r="CA49" i="36"/>
  <c r="AI40" i="36"/>
  <c r="BW10" i="36"/>
  <c r="K20" i="36"/>
  <c r="CU12" i="36"/>
  <c r="CB173" i="36"/>
  <c r="BX35" i="36"/>
  <c r="AA22" i="36"/>
  <c r="CP35" i="36"/>
  <c r="E11" i="36"/>
  <c r="O16" i="36"/>
  <c r="BX19" i="36"/>
  <c r="G181" i="36"/>
  <c r="AE30" i="36"/>
  <c r="BG4" i="36"/>
  <c r="CB48" i="36"/>
  <c r="AW48" i="36"/>
  <c r="AK21" i="36"/>
  <c r="CX49" i="36"/>
  <c r="BQ177" i="36"/>
  <c r="AP18" i="36"/>
  <c r="BB20" i="36"/>
  <c r="AY19" i="36"/>
  <c r="CF30" i="36"/>
  <c r="CU20" i="36"/>
  <c r="T38" i="36"/>
  <c r="AA5" i="36"/>
  <c r="CD177" i="36"/>
  <c r="X28" i="36"/>
  <c r="AC34" i="36"/>
  <c r="BC4" i="36"/>
  <c r="CB52" i="36"/>
  <c r="M48" i="36"/>
  <c r="AX24" i="36"/>
  <c r="BJ48" i="36"/>
  <c r="AI46" i="36"/>
  <c r="AU52" i="36"/>
  <c r="BQ39" i="36"/>
  <c r="AX43" i="36"/>
  <c r="AJ4" i="36"/>
  <c r="E177" i="36"/>
  <c r="CQ29" i="36"/>
  <c r="AP39" i="36"/>
  <c r="CF32" i="36"/>
  <c r="CO46" i="36"/>
  <c r="BS8" i="36"/>
  <c r="BC32" i="36"/>
  <c r="CG43" i="36"/>
  <c r="BX43" i="36"/>
  <c r="BU177" i="36"/>
  <c r="W5" i="36"/>
  <c r="AJ39" i="36"/>
  <c r="W174" i="36"/>
  <c r="BG7" i="36"/>
  <c r="CS6" i="36"/>
  <c r="CE17" i="36"/>
  <c r="AV31" i="36"/>
  <c r="AZ35" i="36"/>
  <c r="AB26" i="36"/>
  <c r="AW17" i="36"/>
  <c r="BD30" i="36"/>
  <c r="AL7" i="36"/>
  <c r="BA47" i="36"/>
  <c r="BC8" i="36"/>
  <c r="CG41" i="36"/>
  <c r="Q42" i="36"/>
  <c r="BS19" i="36"/>
  <c r="R20" i="36"/>
  <c r="M4" i="36"/>
  <c r="BR5" i="36"/>
  <c r="CF41" i="36"/>
  <c r="AX5" i="36"/>
  <c r="Y37" i="36"/>
  <c r="BZ40" i="36"/>
  <c r="BP6" i="36"/>
  <c r="CZ21" i="36"/>
  <c r="AL32" i="36"/>
  <c r="AX19" i="36"/>
  <c r="BA4" i="36"/>
  <c r="X46" i="36"/>
  <c r="I45" i="36"/>
  <c r="CR19" i="36"/>
  <c r="BG28" i="36"/>
  <c r="CW175" i="36"/>
  <c r="AY32" i="36"/>
  <c r="V23" i="36"/>
  <c r="AE18" i="36"/>
  <c r="BZ35" i="36"/>
  <c r="CB10" i="36"/>
  <c r="AG6" i="36"/>
  <c r="CS15" i="36"/>
  <c r="BF14" i="36"/>
  <c r="O181" i="36"/>
  <c r="CS41" i="36"/>
  <c r="CU10" i="36"/>
  <c r="AQ43" i="36"/>
  <c r="AP36" i="36"/>
  <c r="AR35" i="36"/>
  <c r="CZ176" i="36"/>
  <c r="I51" i="36"/>
  <c r="Y8" i="36"/>
  <c r="T34" i="36"/>
  <c r="BQ51" i="36"/>
  <c r="AZ179" i="36"/>
  <c r="CD49" i="36"/>
  <c r="AQ181" i="36"/>
  <c r="I39" i="36"/>
  <c r="AX10" i="36"/>
  <c r="BJ5" i="36"/>
  <c r="E176" i="36"/>
  <c r="BA28" i="36"/>
  <c r="M43" i="36"/>
  <c r="AE51" i="36"/>
  <c r="AT52" i="36"/>
  <c r="W177" i="36"/>
  <c r="BF31" i="36"/>
  <c r="BP35" i="36"/>
  <c r="AQ35" i="36"/>
  <c r="AS47" i="36"/>
  <c r="CB177" i="36"/>
  <c r="CV175" i="36"/>
  <c r="CS21" i="36"/>
  <c r="W46" i="36"/>
  <c r="AU43" i="36"/>
  <c r="CY176" i="36"/>
  <c r="AQ18" i="36"/>
  <c r="AQ52" i="36"/>
  <c r="N16" i="36"/>
  <c r="K25" i="36"/>
  <c r="AT19" i="36"/>
  <c r="AW28" i="36"/>
  <c r="CC36" i="36"/>
  <c r="CO15" i="36"/>
  <c r="AL19" i="36"/>
  <c r="CR178" i="36"/>
  <c r="CP15" i="36"/>
  <c r="CG4" i="36"/>
  <c r="AN10" i="36"/>
  <c r="CX23" i="36"/>
  <c r="AC31" i="36"/>
  <c r="AQ49" i="36"/>
  <c r="CO40" i="36"/>
  <c r="M37" i="36"/>
  <c r="E43" i="36"/>
  <c r="BH7" i="36"/>
  <c r="AH25" i="36"/>
  <c r="CP5" i="36"/>
  <c r="P34" i="36"/>
  <c r="T173" i="36"/>
  <c r="BX51" i="36"/>
  <c r="BZ38" i="36"/>
  <c r="CS31" i="36"/>
  <c r="AU35" i="36"/>
  <c r="CE7" i="36"/>
  <c r="BF35" i="36"/>
  <c r="CP48" i="36"/>
  <c r="CS179" i="36"/>
  <c r="BA177" i="36"/>
  <c r="Z46" i="36"/>
  <c r="L18" i="36"/>
  <c r="BL42" i="36"/>
  <c r="AW47" i="36"/>
  <c r="CH181" i="36"/>
  <c r="BA17" i="36"/>
  <c r="BN52" i="36"/>
  <c r="CC35" i="36"/>
  <c r="P5" i="36"/>
  <c r="AT23" i="36"/>
  <c r="T49" i="36"/>
  <c r="Y19" i="36"/>
  <c r="AO7" i="36"/>
  <c r="AZ180" i="36"/>
  <c r="BD15" i="36"/>
  <c r="BA45" i="36"/>
  <c r="BO176" i="36"/>
  <c r="P180" i="36"/>
  <c r="AW26" i="36"/>
  <c r="BN37" i="36"/>
  <c r="CF175" i="36"/>
  <c r="D50" i="36"/>
  <c r="X39" i="36"/>
  <c r="CG175" i="36"/>
  <c r="CP177" i="36"/>
  <c r="CR16" i="36"/>
  <c r="R11" i="36"/>
  <c r="Y11" i="36"/>
  <c r="AB17" i="36"/>
  <c r="BM49" i="36"/>
  <c r="AN177" i="36"/>
  <c r="G33" i="36"/>
  <c r="BF50" i="36"/>
  <c r="BB22" i="36"/>
  <c r="BF28" i="36"/>
  <c r="L10" i="36"/>
  <c r="T21" i="36"/>
  <c r="CA47" i="36"/>
  <c r="AV180" i="36"/>
  <c r="AZ47" i="36"/>
  <c r="AO32" i="36"/>
  <c r="O11" i="36"/>
  <c r="AM43" i="36"/>
  <c r="BD43" i="36"/>
  <c r="CD43" i="36"/>
  <c r="BZ20" i="36"/>
  <c r="BL181" i="36"/>
  <c r="AB36" i="36"/>
  <c r="M36" i="36"/>
  <c r="CC181" i="36"/>
  <c r="BO43" i="36"/>
  <c r="BB51" i="36"/>
  <c r="AQ176" i="36"/>
  <c r="BU52" i="36"/>
  <c r="BB177" i="36"/>
  <c r="AY43" i="36"/>
  <c r="BQ8" i="36"/>
  <c r="BL51" i="36"/>
  <c r="CH9" i="36"/>
  <c r="CT177" i="36"/>
  <c r="CH8" i="36"/>
  <c r="S18" i="36"/>
  <c r="AK47" i="36"/>
  <c r="BS176" i="36"/>
  <c r="AA180" i="36"/>
  <c r="Q176" i="36"/>
  <c r="AN47" i="36"/>
  <c r="AX9" i="36"/>
  <c r="H179" i="36"/>
  <c r="CZ177" i="36"/>
  <c r="Q45" i="36"/>
  <c r="CB15" i="36"/>
  <c r="AW41" i="36"/>
  <c r="W39" i="36"/>
  <c r="O45" i="36"/>
  <c r="AL176" i="36"/>
  <c r="AX4" i="36"/>
  <c r="BO18" i="36"/>
  <c r="AP181" i="36"/>
  <c r="BF181" i="36"/>
  <c r="BL175" i="36"/>
  <c r="CZ175" i="36"/>
  <c r="W180" i="36"/>
  <c r="N180" i="36"/>
  <c r="F7" i="36"/>
  <c r="AO181" i="36"/>
  <c r="AK8" i="36"/>
  <c r="BX48" i="36"/>
  <c r="BN20" i="36"/>
  <c r="CN5" i="36"/>
  <c r="AQ48" i="36"/>
  <c r="AP9" i="36"/>
  <c r="CO18" i="36"/>
  <c r="G39" i="36"/>
  <c r="M179" i="36"/>
  <c r="E39" i="36"/>
  <c r="AO20" i="36"/>
  <c r="Y48" i="36"/>
  <c r="BK41" i="36"/>
  <c r="G48" i="36"/>
  <c r="AC177" i="36"/>
  <c r="CS39" i="36"/>
  <c r="AP173" i="36"/>
  <c r="AP43" i="36"/>
  <c r="BQ176" i="36"/>
  <c r="T36" i="36"/>
  <c r="AQ20" i="36"/>
  <c r="CH176" i="36"/>
  <c r="BU181" i="36"/>
  <c r="CH47" i="36"/>
  <c r="I176" i="36"/>
  <c r="BB52" i="36"/>
  <c r="AC47" i="36"/>
  <c r="AC39" i="36"/>
  <c r="D33" i="36"/>
  <c r="CH173" i="36"/>
  <c r="BL41" i="36"/>
  <c r="K21" i="36"/>
  <c r="BN19" i="36"/>
  <c r="Q17" i="36"/>
  <c r="R16" i="36"/>
  <c r="CE6" i="36"/>
  <c r="CE20" i="36"/>
  <c r="AS50" i="36"/>
  <c r="BO32" i="36"/>
  <c r="AA18" i="36"/>
  <c r="CU9" i="36"/>
  <c r="Y7" i="36"/>
  <c r="N32" i="36"/>
  <c r="BV48" i="36"/>
  <c r="BJ47" i="36"/>
  <c r="BB18" i="36"/>
  <c r="BK19" i="36"/>
  <c r="BM48" i="36"/>
  <c r="R176" i="36"/>
  <c r="AG177" i="36"/>
  <c r="J45" i="36"/>
  <c r="BG177" i="36"/>
  <c r="CA51" i="36"/>
  <c r="CW15" i="36"/>
  <c r="AO15" i="36"/>
  <c r="BX173" i="36"/>
  <c r="BU31" i="36"/>
  <c r="BM175" i="36"/>
  <c r="H177" i="36"/>
  <c r="AX173" i="36"/>
  <c r="BR8" i="36"/>
  <c r="G13" i="36"/>
  <c r="BZ50" i="36"/>
  <c r="F6" i="36"/>
  <c r="AS6" i="36"/>
  <c r="CD51" i="36"/>
  <c r="CT18" i="36"/>
  <c r="AT48" i="36"/>
  <c r="N34" i="36"/>
  <c r="CY12" i="36"/>
  <c r="CP173" i="36"/>
  <c r="AY47" i="36"/>
  <c r="BK173" i="36"/>
  <c r="CR49" i="36"/>
  <c r="AN20" i="36"/>
  <c r="BE35" i="36"/>
  <c r="BP17" i="36"/>
  <c r="CZ15" i="36"/>
  <c r="BY51" i="36"/>
  <c r="BQ19" i="36"/>
  <c r="BW179" i="36"/>
  <c r="Q16" i="36"/>
  <c r="BH49" i="36"/>
  <c r="AV29" i="36"/>
  <c r="AG17" i="36"/>
  <c r="T50" i="36"/>
  <c r="H11" i="36"/>
  <c r="BY50" i="36"/>
  <c r="AR175" i="36"/>
  <c r="AP40" i="36"/>
  <c r="BE40" i="36"/>
  <c r="CC18" i="36"/>
  <c r="E20" i="36"/>
  <c r="BU19" i="36"/>
  <c r="D15" i="36"/>
  <c r="L30" i="36"/>
  <c r="AV39" i="36"/>
  <c r="CU37" i="36"/>
  <c r="BV32" i="36"/>
  <c r="BS35" i="36"/>
  <c r="S180" i="36"/>
  <c r="CV50" i="36"/>
  <c r="E41" i="36"/>
  <c r="BM15" i="36"/>
  <c r="AT35" i="36"/>
  <c r="CY19" i="36"/>
  <c r="AS179" i="36"/>
  <c r="AQ31" i="36"/>
  <c r="BJ41" i="36"/>
  <c r="R17" i="36"/>
  <c r="AY39" i="36"/>
  <c r="AB47" i="36"/>
  <c r="CX20" i="36"/>
  <c r="BD20" i="36"/>
  <c r="L50" i="36"/>
  <c r="AC6" i="36"/>
  <c r="CO47" i="36"/>
  <c r="Y20" i="36"/>
  <c r="H5" i="36"/>
  <c r="F176" i="36"/>
  <c r="CH24" i="36"/>
  <c r="AF37" i="36"/>
  <c r="AZ4" i="36"/>
  <c r="J181" i="36"/>
  <c r="BQ24" i="36"/>
  <c r="AS52" i="36"/>
  <c r="CT178" i="36"/>
  <c r="CW41" i="36"/>
  <c r="F30" i="36"/>
  <c r="P45" i="36"/>
  <c r="AX26" i="36"/>
  <c r="BY177" i="36"/>
  <c r="CY41" i="36"/>
  <c r="BD35" i="36"/>
  <c r="CW37" i="36"/>
  <c r="BZ9" i="36"/>
  <c r="V4" i="36"/>
  <c r="BD24" i="36"/>
  <c r="Z31" i="36"/>
  <c r="BW39" i="36"/>
  <c r="BC48" i="36"/>
  <c r="CV17" i="36"/>
  <c r="AY26" i="36"/>
  <c r="AK18" i="36"/>
  <c r="AV175" i="36"/>
  <c r="Q11" i="36"/>
  <c r="R51" i="36"/>
  <c r="X23" i="36"/>
  <c r="V47" i="36"/>
  <c r="CU23" i="36"/>
  <c r="AC37" i="36"/>
  <c r="J26" i="36"/>
  <c r="AT9" i="36"/>
  <c r="BP43" i="36"/>
  <c r="CY174" i="36"/>
  <c r="BI31" i="36"/>
  <c r="AY8" i="36"/>
  <c r="L38" i="36"/>
  <c r="AE44" i="36"/>
  <c r="BM52" i="36"/>
  <c r="AY48" i="36"/>
  <c r="AO28" i="36"/>
  <c r="O15" i="36"/>
  <c r="BM9" i="36"/>
  <c r="E16" i="36"/>
  <c r="CX33" i="36"/>
  <c r="Q21" i="36"/>
  <c r="BA22" i="36"/>
  <c r="CH25" i="36"/>
  <c r="AJ18" i="36"/>
  <c r="BV41" i="36"/>
  <c r="BJ181" i="36"/>
  <c r="AA17" i="36"/>
  <c r="CQ46" i="36"/>
  <c r="CA176" i="36"/>
  <c r="BP26" i="36"/>
  <c r="CS176" i="36"/>
  <c r="AA47" i="36"/>
  <c r="BP177" i="36"/>
  <c r="E17" i="36"/>
  <c r="AR179" i="36"/>
  <c r="BL24" i="36"/>
  <c r="D42" i="36"/>
  <c r="BI179" i="36"/>
  <c r="CG17" i="36"/>
  <c r="CZ48" i="36"/>
  <c r="CZ11" i="36"/>
  <c r="CE52" i="36"/>
  <c r="U32" i="36"/>
  <c r="CX17" i="36"/>
  <c r="BV177" i="36"/>
  <c r="G17" i="36"/>
  <c r="AP6" i="36"/>
  <c r="G46" i="36"/>
  <c r="BF30" i="36"/>
  <c r="CO35" i="36"/>
  <c r="CH26" i="36"/>
  <c r="L6" i="36"/>
  <c r="AW181" i="36"/>
  <c r="BK14" i="36"/>
  <c r="P181" i="36"/>
  <c r="CP180" i="36"/>
  <c r="BO181" i="36"/>
  <c r="AH30" i="36"/>
  <c r="H10" i="36"/>
  <c r="P27" i="36"/>
  <c r="AL4" i="36"/>
  <c r="S177" i="36"/>
  <c r="AW43" i="36"/>
  <c r="K51" i="36"/>
  <c r="CA38" i="36"/>
  <c r="BU9" i="36"/>
  <c r="N15" i="36"/>
  <c r="W20" i="36"/>
  <c r="J47" i="36"/>
  <c r="P177" i="36"/>
  <c r="BD177" i="36"/>
  <c r="K180" i="36"/>
  <c r="U177" i="36"/>
  <c r="CP175" i="36"/>
  <c r="BW15" i="36"/>
  <c r="F173" i="36"/>
  <c r="CX21" i="36"/>
  <c r="D41" i="36"/>
  <c r="AV32" i="36"/>
  <c r="BG179" i="36"/>
  <c r="G44" i="36"/>
  <c r="E26" i="36"/>
  <c r="BJ36" i="36"/>
  <c r="AY14" i="36"/>
  <c r="F18" i="36"/>
  <c r="O8" i="36"/>
  <c r="BT51" i="36"/>
  <c r="S45" i="36"/>
  <c r="AZ15" i="36"/>
  <c r="CY34" i="36"/>
  <c r="AM30" i="36"/>
  <c r="BG23" i="36"/>
  <c r="CV38" i="36"/>
  <c r="AO43" i="36"/>
  <c r="P38" i="36"/>
  <c r="CF36" i="36"/>
  <c r="U46" i="36"/>
  <c r="O17" i="36"/>
  <c r="BM31" i="36"/>
  <c r="O23" i="36"/>
  <c r="BA35" i="36"/>
  <c r="CF15" i="36"/>
  <c r="BD22" i="36"/>
  <c r="J11" i="36"/>
  <c r="CB33" i="36"/>
  <c r="CQ30" i="36"/>
  <c r="I13" i="36"/>
  <c r="BA32" i="36"/>
  <c r="BI176" i="36"/>
  <c r="CD22" i="36"/>
  <c r="CH51" i="36"/>
  <c r="AR177" i="36"/>
  <c r="BK176" i="36"/>
  <c r="BT47" i="36"/>
  <c r="BT45" i="36"/>
  <c r="BO49" i="36"/>
  <c r="BG18" i="36"/>
  <c r="CV173" i="36"/>
  <c r="W12" i="36"/>
  <c r="AH7" i="36"/>
  <c r="CP41" i="36"/>
  <c r="AG42" i="36"/>
  <c r="BL26" i="36"/>
  <c r="CB179" i="36"/>
  <c r="K42" i="36"/>
  <c r="AT37" i="36"/>
  <c r="AG26" i="36"/>
  <c r="AG179" i="36"/>
  <c r="N179" i="36"/>
  <c r="W179" i="36"/>
  <c r="AC13" i="36"/>
  <c r="CV39" i="36"/>
  <c r="AQ40" i="36"/>
  <c r="BS41" i="36"/>
  <c r="AG181" i="36"/>
  <c r="H51" i="36"/>
  <c r="CP16" i="36"/>
  <c r="G49" i="36"/>
  <c r="AX29" i="36"/>
  <c r="BB34" i="36"/>
  <c r="E47" i="36"/>
  <c r="L27" i="36"/>
  <c r="X21" i="36"/>
  <c r="W35" i="36"/>
  <c r="BN23" i="36"/>
  <c r="CQ180" i="36"/>
  <c r="I179" i="36"/>
  <c r="Z28" i="36"/>
  <c r="CV35" i="36"/>
  <c r="AT17" i="36"/>
  <c r="BR47" i="36"/>
  <c r="AL10" i="36"/>
  <c r="BQ43" i="36"/>
  <c r="G21" i="36"/>
  <c r="AD21" i="36"/>
  <c r="AN52" i="36"/>
  <c r="BP176" i="36"/>
  <c r="CQ48" i="36"/>
  <c r="AZ20" i="36"/>
  <c r="AM9" i="36"/>
  <c r="CO48" i="36"/>
  <c r="CX48" i="36"/>
  <c r="X177" i="36"/>
  <c r="AP176" i="36"/>
  <c r="CN178" i="36"/>
  <c r="CG9" i="36"/>
  <c r="BZ47" i="36"/>
  <c r="BY41" i="36"/>
  <c r="CC43" i="36"/>
  <c r="BB47" i="36"/>
  <c r="BN177" i="36"/>
  <c r="AT8" i="36"/>
  <c r="CD15" i="36"/>
  <c r="AI48" i="36"/>
  <c r="AP177" i="36"/>
  <c r="S21" i="36"/>
  <c r="AX48" i="36"/>
  <c r="BR175" i="36"/>
  <c r="BE41" i="36"/>
  <c r="CF51" i="36"/>
  <c r="CP47" i="36"/>
  <c r="BM8" i="36"/>
  <c r="AU176" i="36"/>
  <c r="Q7" i="36"/>
  <c r="AP52" i="36"/>
  <c r="CM173" i="36"/>
  <c r="AD18" i="36"/>
  <c r="M18" i="36"/>
  <c r="CX16" i="36"/>
  <c r="BB43" i="36"/>
  <c r="BS52" i="36"/>
  <c r="AE180" i="36"/>
  <c r="AK32" i="36"/>
  <c r="AS15" i="36"/>
  <c r="CQ12" i="36"/>
  <c r="AY51" i="36"/>
  <c r="AF179" i="36"/>
  <c r="AD32" i="36"/>
  <c r="I6" i="36"/>
  <c r="BJ50" i="36"/>
  <c r="AJ31" i="36"/>
  <c r="AM20" i="36"/>
  <c r="AX15" i="36"/>
  <c r="CW39" i="36"/>
  <c r="AV41" i="36"/>
  <c r="I21" i="36"/>
  <c r="BW31" i="36"/>
  <c r="AS31" i="36"/>
  <c r="G51" i="36"/>
  <c r="AM51" i="36"/>
  <c r="AB45" i="36"/>
  <c r="BO52" i="36"/>
  <c r="BS15" i="36"/>
  <c r="BD9" i="36"/>
  <c r="R36" i="36"/>
  <c r="T17" i="36"/>
  <c r="AK177" i="36"/>
  <c r="CM176" i="36"/>
  <c r="X7" i="36"/>
  <c r="BT32" i="36"/>
  <c r="CB20" i="36"/>
  <c r="AZ6" i="36"/>
  <c r="AX35" i="36"/>
  <c r="AN43" i="36"/>
  <c r="AA177" i="36"/>
  <c r="AS48" i="36"/>
  <c r="CT47" i="36"/>
  <c r="C47" i="36"/>
  <c r="BZ4" i="36"/>
  <c r="AZ19" i="36"/>
  <c r="AD7" i="36"/>
  <c r="I18" i="36"/>
  <c r="AF47" i="36"/>
  <c r="AR173" i="36"/>
  <c r="J40" i="36"/>
  <c r="AI21" i="36"/>
  <c r="V6" i="36"/>
  <c r="CB176" i="36"/>
  <c r="H23" i="36"/>
  <c r="AH45" i="36"/>
  <c r="AI29" i="36"/>
  <c r="CM50" i="36"/>
  <c r="K15" i="36"/>
  <c r="O47" i="36"/>
  <c r="CR177" i="36"/>
  <c r="BO51" i="36"/>
  <c r="O180" i="36"/>
  <c r="AA51" i="36"/>
  <c r="DC13" i="35"/>
  <c r="AC11" i="36"/>
  <c r="AN181" i="36"/>
  <c r="CN14" i="36"/>
  <c r="BN32" i="36"/>
  <c r="AN35" i="36"/>
  <c r="CD176" i="36"/>
  <c r="BF20" i="36"/>
  <c r="CQ41" i="36"/>
  <c r="CW8" i="36"/>
  <c r="R23" i="36"/>
  <c r="AI30" i="36"/>
  <c r="E36" i="36"/>
  <c r="CM17" i="36"/>
  <c r="AD39" i="36"/>
  <c r="CB51" i="36"/>
  <c r="AT20" i="36"/>
  <c r="CZ35" i="36"/>
  <c r="AW39" i="36"/>
  <c r="AJ35" i="36"/>
  <c r="AR4" i="36"/>
  <c r="CN15" i="36"/>
  <c r="K17" i="36"/>
  <c r="CO39" i="36"/>
  <c r="BB41" i="36"/>
  <c r="BX181" i="36"/>
  <c r="AF38" i="36"/>
  <c r="BV50" i="36"/>
  <c r="CX19" i="36"/>
  <c r="BX10" i="36"/>
  <c r="CM179" i="36"/>
  <c r="BX4" i="36"/>
  <c r="AR176" i="36"/>
  <c r="H176" i="36"/>
  <c r="I17" i="36"/>
  <c r="BA21" i="36"/>
  <c r="C41" i="36"/>
  <c r="AH179" i="36"/>
  <c r="Q181" i="36"/>
  <c r="AH33" i="36"/>
  <c r="AH23" i="36"/>
  <c r="CG47" i="36"/>
  <c r="AS8" i="36"/>
  <c r="BL40" i="36"/>
  <c r="BE50" i="36"/>
  <c r="CD9" i="36"/>
  <c r="CM11" i="36"/>
  <c r="W42" i="36"/>
  <c r="AG33" i="36"/>
  <c r="N45" i="36"/>
  <c r="CU36" i="36"/>
  <c r="BN6" i="36"/>
  <c r="K11" i="36"/>
  <c r="H16" i="36"/>
  <c r="AI10" i="36"/>
  <c r="AZ17" i="36"/>
  <c r="BD31" i="36"/>
  <c r="BP42" i="36"/>
  <c r="BG42" i="36"/>
  <c r="V20" i="36"/>
  <c r="BS43" i="36"/>
  <c r="AA21" i="36"/>
  <c r="AO179" i="36"/>
  <c r="D10" i="36"/>
  <c r="BL15" i="36"/>
  <c r="CW173" i="36"/>
  <c r="AE179" i="36"/>
  <c r="CW21" i="36"/>
  <c r="BY48" i="36"/>
  <c r="BF29" i="36"/>
  <c r="N18" i="36"/>
  <c r="AF6" i="36"/>
  <c r="Z30" i="36"/>
  <c r="AV15" i="36"/>
  <c r="BW51" i="36"/>
  <c r="AO8" i="36"/>
  <c r="AA31" i="36"/>
  <c r="L33" i="36"/>
  <c r="H42" i="36"/>
  <c r="AE43" i="36"/>
  <c r="CQ21" i="36"/>
  <c r="BC10" i="36"/>
  <c r="AT6" i="36"/>
  <c r="AA39" i="36"/>
  <c r="O50" i="36"/>
  <c r="CD7" i="36"/>
  <c r="BG32" i="36"/>
  <c r="BC9" i="36"/>
  <c r="BD49" i="36"/>
  <c r="Q39" i="36"/>
  <c r="AH174" i="36"/>
  <c r="AG11" i="36"/>
  <c r="AL48" i="36"/>
  <c r="AC20" i="36"/>
  <c r="AT29" i="36"/>
  <c r="C50" i="36"/>
  <c r="BF40" i="36"/>
  <c r="F32" i="36"/>
  <c r="BU20" i="36"/>
  <c r="Y13" i="36"/>
  <c r="AD25" i="36"/>
  <c r="BA176" i="36"/>
  <c r="BT41" i="36"/>
  <c r="BW26" i="36"/>
  <c r="AV6" i="36"/>
  <c r="BY10" i="36"/>
  <c r="BM24" i="36"/>
  <c r="CE8" i="36"/>
  <c r="BE9" i="36"/>
  <c r="S51" i="36"/>
  <c r="Z7" i="36"/>
  <c r="BI28" i="36"/>
  <c r="AO51" i="36"/>
  <c r="V174" i="36"/>
  <c r="BO5" i="36"/>
  <c r="AX40" i="36"/>
  <c r="AL29" i="36"/>
  <c r="CZ39" i="36"/>
  <c r="F37" i="36"/>
  <c r="T32" i="36"/>
  <c r="BK29" i="36"/>
  <c r="BO28" i="36"/>
  <c r="D22" i="36"/>
  <c r="D40" i="36"/>
  <c r="CM51" i="36"/>
  <c r="F36" i="36"/>
  <c r="AL21" i="36"/>
  <c r="AL5" i="36"/>
  <c r="CC49" i="36"/>
  <c r="CQ16" i="36"/>
  <c r="BI6" i="36"/>
  <c r="AD23" i="36"/>
  <c r="BR41" i="36"/>
  <c r="M30" i="36"/>
  <c r="AH16" i="36"/>
  <c r="BC35" i="36"/>
  <c r="R41" i="36"/>
  <c r="CZ7" i="36"/>
  <c r="AP35" i="36"/>
  <c r="AP32" i="36"/>
  <c r="BU35" i="36"/>
  <c r="N28" i="36"/>
  <c r="BE37" i="36"/>
  <c r="S15" i="36"/>
  <c r="AI5" i="36"/>
  <c r="BC37" i="36"/>
  <c r="O49" i="36"/>
  <c r="I49" i="36"/>
  <c r="AU49" i="36"/>
  <c r="BL49" i="36"/>
  <c r="CS14" i="36"/>
  <c r="BJ14" i="36"/>
  <c r="C27" i="36"/>
  <c r="CF5" i="36"/>
  <c r="BM5" i="36"/>
  <c r="M38" i="36"/>
  <c r="BD6" i="36"/>
  <c r="CA177" i="36"/>
  <c r="F21" i="36"/>
  <c r="S22" i="36"/>
  <c r="AS177" i="36"/>
  <c r="BU25" i="36"/>
  <c r="AT30" i="36"/>
  <c r="AL52" i="36"/>
  <c r="AT42" i="36"/>
  <c r="U4" i="36"/>
  <c r="V7" i="36"/>
  <c r="AG180" i="36"/>
  <c r="BW181" i="36"/>
  <c r="BP51" i="36"/>
  <c r="CG7" i="36"/>
  <c r="CG8" i="36"/>
  <c r="CF4" i="36"/>
  <c r="P16" i="36"/>
  <c r="AD8" i="36"/>
  <c r="BG176" i="36"/>
  <c r="CV37" i="36"/>
  <c r="CY11" i="36"/>
  <c r="BQ173" i="36"/>
  <c r="CC9" i="36"/>
  <c r="CB50" i="36"/>
  <c r="BQ48" i="36"/>
  <c r="E181" i="36"/>
  <c r="G31" i="36"/>
  <c r="CQ36" i="36"/>
  <c r="CD28" i="36"/>
  <c r="H13" i="36"/>
  <c r="C49" i="36"/>
  <c r="G38" i="36"/>
  <c r="CC42" i="36"/>
  <c r="T13" i="36"/>
  <c r="CD24" i="36"/>
  <c r="L45" i="36"/>
  <c r="AB181" i="36"/>
  <c r="CN37" i="36"/>
  <c r="AJ25" i="36"/>
  <c r="G19" i="36"/>
  <c r="CH15" i="36"/>
  <c r="AV37" i="36"/>
  <c r="J31" i="36"/>
  <c r="H30" i="36"/>
  <c r="Z10" i="36"/>
  <c r="AG27" i="36"/>
  <c r="BR176" i="36"/>
  <c r="BG14" i="36"/>
  <c r="O4" i="36"/>
  <c r="CM26" i="36"/>
  <c r="F5" i="36"/>
  <c r="CO177" i="36"/>
  <c r="BT176" i="36"/>
  <c r="BC175" i="36"/>
  <c r="G10" i="36"/>
  <c r="F22" i="36"/>
  <c r="F49" i="36"/>
  <c r="AK35" i="36"/>
  <c r="AW15" i="36"/>
  <c r="BC39" i="36"/>
  <c r="CV21" i="36"/>
  <c r="AY25" i="36"/>
  <c r="CA6" i="36"/>
  <c r="BE18" i="36"/>
  <c r="BE19" i="36"/>
  <c r="R179" i="36"/>
  <c r="CN17" i="36"/>
  <c r="CO49" i="36"/>
  <c r="AI38" i="36"/>
  <c r="Y31" i="36"/>
  <c r="CQ26" i="36"/>
  <c r="BN39" i="36"/>
  <c r="BH179" i="36"/>
  <c r="X36" i="36"/>
  <c r="CZ12" i="36"/>
  <c r="BU47" i="36"/>
  <c r="F11" i="36"/>
  <c r="CS28" i="36"/>
  <c r="CW5" i="36"/>
  <c r="W27" i="36"/>
  <c r="BM176" i="36"/>
  <c r="AH18" i="36"/>
  <c r="H50" i="36"/>
  <c r="CP18" i="36"/>
  <c r="BE181" i="36"/>
  <c r="BV22" i="36"/>
  <c r="BH43" i="36"/>
  <c r="AC26" i="36"/>
  <c r="BR26" i="36"/>
  <c r="BT177" i="36"/>
  <c r="V26" i="36"/>
  <c r="AP21" i="36"/>
  <c r="BY18" i="36"/>
  <c r="Z45" i="36"/>
  <c r="BO37" i="36"/>
  <c r="CU180" i="36"/>
  <c r="BG181" i="36"/>
  <c r="BP47" i="36"/>
  <c r="D179" i="36"/>
  <c r="CY24" i="36"/>
  <c r="AZ176" i="36"/>
  <c r="BJ49" i="36"/>
  <c r="AT178" i="36"/>
  <c r="AH178" i="36"/>
  <c r="AL39" i="36"/>
  <c r="BA25" i="36"/>
  <c r="CV9" i="36"/>
  <c r="BI8" i="36"/>
  <c r="K179" i="36"/>
  <c r="CR18" i="36"/>
  <c r="J37" i="36"/>
  <c r="BK34" i="36"/>
  <c r="AR24" i="36"/>
  <c r="BC18" i="36"/>
  <c r="K35" i="36"/>
  <c r="CF7" i="36"/>
  <c r="AT180" i="36"/>
  <c r="BC177" i="36"/>
  <c r="AZ11" i="36"/>
  <c r="Y33" i="36"/>
  <c r="BL19" i="36"/>
  <c r="E49" i="36"/>
  <c r="R22" i="36"/>
  <c r="P49" i="36"/>
  <c r="X15" i="36"/>
  <c r="CB23" i="36"/>
  <c r="X179" i="36"/>
  <c r="BL8" i="36"/>
  <c r="CY10" i="36"/>
  <c r="CE41" i="36"/>
  <c r="AD29" i="36"/>
  <c r="CT36" i="36"/>
  <c r="BO180" i="36"/>
  <c r="BG8" i="36"/>
  <c r="AP15" i="36"/>
  <c r="BP173" i="36"/>
  <c r="CA29" i="36"/>
  <c r="CT176" i="36"/>
  <c r="AA43" i="36"/>
  <c r="W50" i="36"/>
  <c r="X18" i="36"/>
  <c r="AJ5" i="36"/>
  <c r="BD45" i="36"/>
  <c r="AJ36" i="36"/>
  <c r="U6" i="36"/>
  <c r="AX178" i="36"/>
  <c r="X26" i="36"/>
  <c r="S20" i="36"/>
  <c r="CH5" i="36"/>
  <c r="BF6" i="36"/>
  <c r="CE45" i="36"/>
  <c r="CY7" i="36"/>
  <c r="BN15" i="36"/>
  <c r="J28" i="36"/>
  <c r="H47" i="36"/>
  <c r="AW31" i="36"/>
  <c r="CE181" i="36"/>
  <c r="AI178" i="36"/>
  <c r="AW173" i="36"/>
  <c r="Y175" i="36"/>
  <c r="BQ175" i="36"/>
  <c r="BL50" i="36"/>
  <c r="AI27" i="36"/>
  <c r="BZ8" i="36"/>
  <c r="AQ179" i="36"/>
  <c r="S178" i="36"/>
  <c r="BU22" i="36"/>
  <c r="P26" i="36"/>
  <c r="CS180" i="36"/>
  <c r="AW175" i="36"/>
  <c r="BX20" i="36"/>
  <c r="BW5" i="36"/>
  <c r="AT173" i="36"/>
  <c r="AV27" i="36"/>
  <c r="CH30" i="36"/>
  <c r="AO48" i="36"/>
  <c r="C9" i="36"/>
  <c r="BX30" i="36"/>
  <c r="BY7" i="36"/>
  <c r="BS36" i="36"/>
  <c r="CY47" i="36"/>
  <c r="CQ176" i="36"/>
  <c r="BG20" i="36"/>
  <c r="CS27" i="36"/>
  <c r="CO24" i="36"/>
  <c r="N173" i="36"/>
  <c r="BW19" i="36"/>
  <c r="AJ176" i="36"/>
  <c r="O27" i="36"/>
  <c r="AH31" i="36"/>
  <c r="BY4" i="36"/>
  <c r="AJ181" i="36"/>
  <c r="BD21" i="36"/>
  <c r="CO19" i="36"/>
  <c r="BA178" i="36"/>
  <c r="O174" i="36"/>
  <c r="CA41" i="36"/>
  <c r="CW19" i="36"/>
  <c r="BX32" i="36"/>
  <c r="Q177" i="36"/>
  <c r="BH176" i="36"/>
  <c r="X27" i="36"/>
  <c r="CW174" i="36"/>
  <c r="J124" i="38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CI13" i="36" l="1"/>
  <c r="CL13" i="36"/>
  <c r="CJ13" i="36"/>
  <c r="CK13" i="36"/>
  <c r="BO13" i="36"/>
  <c r="CC13" i="36"/>
  <c r="AY13" i="36"/>
  <c r="AN13" i="36"/>
  <c r="AL13" i="36"/>
  <c r="BB13" i="36"/>
  <c r="CA13" i="36"/>
  <c r="BC13" i="36"/>
  <c r="AZ13" i="36"/>
  <c r="BX13" i="36"/>
  <c r="AT13" i="36"/>
  <c r="BZ13" i="36"/>
  <c r="BK13" i="36"/>
  <c r="AI13" i="36"/>
  <c r="CF13" i="36"/>
  <c r="BL13" i="36"/>
  <c r="BR13" i="36"/>
  <c r="AW13" i="36"/>
  <c r="AP13" i="36"/>
  <c r="AQ13" i="36"/>
  <c r="BP13" i="36"/>
  <c r="AR13" i="36"/>
  <c r="AJ13" i="36"/>
  <c r="BS13" i="36"/>
  <c r="BT13" i="36"/>
  <c r="CE13" i="36"/>
  <c r="AX13" i="36"/>
  <c r="CB13" i="36"/>
  <c r="AU13" i="36"/>
  <c r="BE13" i="36"/>
  <c r="BY13" i="36"/>
  <c r="AK13" i="36"/>
  <c r="AV13" i="36"/>
  <c r="AS13" i="36"/>
  <c r="BI13" i="36"/>
  <c r="BH13" i="36"/>
  <c r="BQ13" i="36"/>
  <c r="BG13" i="36"/>
  <c r="CG13" i="36"/>
  <c r="BM13" i="36"/>
  <c r="CH13" i="36"/>
  <c r="AM13" i="36"/>
  <c r="AO13" i="36"/>
  <c r="BA13" i="36"/>
  <c r="CD13" i="36"/>
  <c r="BF13" i="36"/>
  <c r="BV13" i="36"/>
  <c r="BW13" i="36"/>
  <c r="BD13" i="36"/>
  <c r="BN13" i="36"/>
  <c r="BJ13" i="36"/>
  <c r="BU13" i="36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I208" i="38" l="1"/>
  <c r="X259" i="38"/>
  <c r="N4" i="8"/>
  <c r="D19" i="9" s="1"/>
  <c r="E19" i="9" s="1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U188" i="38" s="1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/>
  <c r="U367" i="38" l="1"/>
  <c r="U130" i="38"/>
  <c r="U258" i="38"/>
  <c r="U186" i="38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V130" i="27" s="1"/>
  <c r="AJ130" i="27" s="1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R178" i="22"/>
  <c r="R824" i="22"/>
  <c r="R733" i="22"/>
  <c r="R440" i="22"/>
  <c r="R464" i="22"/>
  <c r="R653" i="22"/>
  <c r="R116" i="22"/>
  <c r="V867" i="27" s="1"/>
  <c r="AJ867" i="27" s="1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V1045" i="27" s="1"/>
  <c r="AJ1045" i="27" s="1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R912" i="22"/>
  <c r="R272" i="22"/>
  <c r="R348" i="22"/>
  <c r="R878" i="22"/>
  <c r="R846" i="22"/>
  <c r="R851" i="22"/>
  <c r="R849" i="22"/>
  <c r="R856" i="22"/>
  <c r="R141" i="22"/>
  <c r="R120" i="22"/>
  <c r="V131" i="27" s="1"/>
  <c r="AJ131" i="27" s="1"/>
  <c r="R821" i="22"/>
  <c r="V1007" i="27" s="1"/>
  <c r="AJ1007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90" i="27" s="1"/>
  <c r="AJ190" i="27" s="1"/>
  <c r="R685" i="22"/>
  <c r="R703" i="22"/>
  <c r="R381" i="22"/>
  <c r="R107" i="22"/>
  <c r="V965" i="27" s="1"/>
  <c r="AJ965" i="27" s="1"/>
  <c r="R18" i="22"/>
  <c r="V492" i="27" s="1"/>
  <c r="AJ492" i="27" s="1"/>
  <c r="R910" i="22"/>
  <c r="V7" i="27" s="1"/>
  <c r="AJ7" i="27" s="1"/>
  <c r="R155" i="22"/>
  <c r="R842" i="22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V1010" i="27" s="1"/>
  <c r="AJ1010" i="27" s="1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V1067" i="27" s="1"/>
  <c r="AJ1067" i="27" s="1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V1069" i="27" s="1"/>
  <c r="AJ1069" i="27" s="1"/>
  <c r="R473" i="22"/>
  <c r="R354" i="22"/>
  <c r="R521" i="22"/>
  <c r="R818" i="22"/>
  <c r="R836" i="22"/>
  <c r="R806" i="22"/>
  <c r="R630" i="22"/>
  <c r="V292" i="27" s="1"/>
  <c r="AJ292" i="27" s="1"/>
  <c r="R756" i="22"/>
  <c r="R604" i="22"/>
  <c r="R123" i="22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R157" i="22"/>
  <c r="R673" i="22"/>
  <c r="R324" i="22"/>
  <c r="R316" i="22"/>
  <c r="R353" i="22"/>
  <c r="R21" i="22"/>
  <c r="V536" i="27" s="1"/>
  <c r="AJ536" i="27" s="1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V1064" i="27" l="1"/>
  <c r="AJ1064" i="27" s="1"/>
  <c r="V1060" i="27"/>
  <c r="AJ1060" i="27" s="1"/>
  <c r="V1070" i="27"/>
  <c r="AJ1070" i="27" s="1"/>
  <c r="V1068" i="27"/>
  <c r="AJ1068" i="27" s="1"/>
  <c r="V1066" i="27"/>
  <c r="AJ1066" i="27" s="1"/>
  <c r="V1062" i="27"/>
  <c r="AJ1062" i="27" s="1"/>
  <c r="V1065" i="27"/>
  <c r="AJ1065" i="27" s="1"/>
  <c r="V1063" i="27"/>
  <c r="AJ1063" i="27" s="1"/>
  <c r="V1061" i="27"/>
  <c r="AJ1061" i="27" s="1"/>
  <c r="V1052" i="27"/>
  <c r="AJ1052" i="27" s="1"/>
  <c r="V1059" i="27"/>
  <c r="AJ1059" i="27" s="1"/>
  <c r="V1057" i="27"/>
  <c r="AJ1057" i="27" s="1"/>
  <c r="V1058" i="27"/>
  <c r="AJ1058" i="27" s="1"/>
  <c r="V138" i="27"/>
  <c r="AJ138" i="27" s="1"/>
  <c r="V1056" i="27"/>
  <c r="AJ1056" i="27" s="1"/>
  <c r="V54" i="27"/>
  <c r="AJ54" i="27" s="1"/>
  <c r="V1055" i="27"/>
  <c r="AJ1055" i="27" s="1"/>
  <c r="V1043" i="27"/>
  <c r="AJ1043" i="27" s="1"/>
  <c r="V1054" i="27"/>
  <c r="AJ1054" i="27" s="1"/>
  <c r="V1042" i="27"/>
  <c r="AJ1042" i="27" s="1"/>
  <c r="V1053" i="27"/>
  <c r="AJ1053" i="27" s="1"/>
  <c r="V1050" i="27"/>
  <c r="AJ1050" i="27" s="1"/>
  <c r="V1051" i="27"/>
  <c r="AJ1051" i="27" s="1"/>
  <c r="V1040" i="27"/>
  <c r="AJ1040" i="27" s="1"/>
  <c r="V1049" i="27"/>
  <c r="AJ1049" i="27" s="1"/>
  <c r="V1048" i="27"/>
  <c r="AJ1048" i="27" s="1"/>
  <c r="V1047" i="27"/>
  <c r="AJ1047" i="27" s="1"/>
  <c r="V1044" i="27"/>
  <c r="AJ1044" i="27" s="1"/>
  <c r="V1046" i="27"/>
  <c r="AJ1046" i="27" s="1"/>
  <c r="V1034" i="27"/>
  <c r="AJ1034" i="27" s="1"/>
  <c r="V1041" i="27"/>
  <c r="AJ1041" i="27" s="1"/>
  <c r="V1038" i="27"/>
  <c r="AJ1038" i="27" s="1"/>
  <c r="V1039" i="27"/>
  <c r="AJ1039" i="27" s="1"/>
  <c r="V1030" i="27"/>
  <c r="AJ1030" i="27" s="1"/>
  <c r="V1037" i="27"/>
  <c r="AJ1037" i="27" s="1"/>
  <c r="V1027" i="27"/>
  <c r="AJ1027" i="27" s="1"/>
  <c r="V1036" i="27"/>
  <c r="AJ1036" i="27" s="1"/>
  <c r="V1032" i="27"/>
  <c r="AJ1032" i="27" s="1"/>
  <c r="V1035" i="27"/>
  <c r="AJ1035" i="27" s="1"/>
  <c r="V1033" i="27"/>
  <c r="AJ1033" i="27" s="1"/>
  <c r="V1024" i="27"/>
  <c r="AJ1024" i="27" s="1"/>
  <c r="V1031" i="27"/>
  <c r="AJ1031" i="27" s="1"/>
  <c r="V1028" i="27"/>
  <c r="AJ1028" i="27" s="1"/>
  <c r="V1029" i="27"/>
  <c r="AJ1029" i="27" s="1"/>
  <c r="V876" i="27"/>
  <c r="AJ876" i="27" s="1"/>
  <c r="V1026" i="27"/>
  <c r="AJ1026" i="27" s="1"/>
  <c r="AM32" i="39"/>
  <c r="V1009" i="27"/>
  <c r="AJ1009" i="27" s="1"/>
  <c r="V1025" i="27"/>
  <c r="AJ1025" i="27" s="1"/>
  <c r="V1023" i="27"/>
  <c r="AJ1023" i="27" s="1"/>
  <c r="V1021" i="27"/>
  <c r="AJ1021" i="27" s="1"/>
  <c r="V1022" i="27"/>
  <c r="AJ1022" i="27" s="1"/>
  <c r="V1020" i="27"/>
  <c r="AJ1020" i="27" s="1"/>
  <c r="V1003" i="27"/>
  <c r="AJ1003" i="27" s="1"/>
  <c r="V1016" i="27"/>
  <c r="AJ1016" i="27" s="1"/>
  <c r="V1005" i="27"/>
  <c r="AJ1005" i="27" s="1"/>
  <c r="V1018" i="27"/>
  <c r="AJ1018" i="27" s="1"/>
  <c r="V1004" i="27"/>
  <c r="AJ1004" i="27" s="1"/>
  <c r="V1017" i="27"/>
  <c r="AJ1017" i="27" s="1"/>
  <c r="V1006" i="27"/>
  <c r="AJ1006" i="27" s="1"/>
  <c r="V1019" i="27"/>
  <c r="AJ1019" i="27" s="1"/>
  <c r="V1015" i="27"/>
  <c r="AJ1015" i="27" s="1"/>
  <c r="V1014" i="27"/>
  <c r="AJ1014" i="27" s="1"/>
  <c r="V602" i="27"/>
  <c r="AJ602" i="27" s="1"/>
  <c r="V1013" i="27"/>
  <c r="AJ1013" i="27" s="1"/>
  <c r="V991" i="27"/>
  <c r="AJ991" i="27" s="1"/>
  <c r="V1008" i="27"/>
  <c r="AJ1008" i="27" s="1"/>
  <c r="V995" i="27"/>
  <c r="AJ995" i="27" s="1"/>
  <c r="V1012" i="27"/>
  <c r="AJ1012" i="27" s="1"/>
  <c r="V994" i="27"/>
  <c r="AJ994" i="27" s="1"/>
  <c r="V1011" i="27"/>
  <c r="AJ1011" i="27" s="1"/>
  <c r="V999" i="27"/>
  <c r="AJ999" i="27" s="1"/>
  <c r="V1000" i="27"/>
  <c r="AJ1000" i="27" s="1"/>
  <c r="V934" i="27"/>
  <c r="AJ934" i="27" s="1"/>
  <c r="V1002" i="27"/>
  <c r="AJ1002" i="27" s="1"/>
  <c r="V1001" i="27"/>
  <c r="AJ1001" i="27" s="1"/>
  <c r="V998" i="27"/>
  <c r="AJ998" i="27" s="1"/>
  <c r="V997" i="27"/>
  <c r="AJ997" i="27" s="1"/>
  <c r="V996" i="27"/>
  <c r="AJ996" i="27" s="1"/>
  <c r="V976" i="27"/>
  <c r="AJ976" i="27" s="1"/>
  <c r="V992" i="27"/>
  <c r="AJ992" i="27" s="1"/>
  <c r="V974" i="27"/>
  <c r="AJ974" i="27" s="1"/>
  <c r="V990" i="27"/>
  <c r="AJ990" i="27" s="1"/>
  <c r="V970" i="27"/>
  <c r="AJ970" i="27" s="1"/>
  <c r="V986" i="27"/>
  <c r="AJ986" i="27" s="1"/>
  <c r="V977" i="27"/>
  <c r="AJ977" i="27" s="1"/>
  <c r="V993" i="27"/>
  <c r="AJ993" i="27" s="1"/>
  <c r="V972" i="27"/>
  <c r="AJ972" i="27" s="1"/>
  <c r="V988" i="27"/>
  <c r="AJ988" i="27" s="1"/>
  <c r="V971" i="27"/>
  <c r="AJ971" i="27" s="1"/>
  <c r="V987" i="27"/>
  <c r="AJ987" i="27" s="1"/>
  <c r="V973" i="27"/>
  <c r="AJ973" i="27" s="1"/>
  <c r="V989" i="27"/>
  <c r="AJ989" i="27" s="1"/>
  <c r="V985" i="27"/>
  <c r="AJ985" i="27" s="1"/>
  <c r="V983" i="27"/>
  <c r="AJ983" i="27" s="1"/>
  <c r="V769" i="27"/>
  <c r="AJ769" i="27" s="1"/>
  <c r="V984" i="27"/>
  <c r="AJ984" i="27" s="1"/>
  <c r="V981" i="27"/>
  <c r="AJ981" i="27" s="1"/>
  <c r="V982" i="27"/>
  <c r="AJ982" i="27" s="1"/>
  <c r="V136" i="27"/>
  <c r="AJ136" i="27" s="1"/>
  <c r="V980" i="27"/>
  <c r="AJ980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V926" i="27"/>
  <c r="AJ926" i="27" s="1"/>
  <c r="V930" i="27"/>
  <c r="AJ930" i="27" s="1"/>
  <c r="V927" i="27"/>
  <c r="AJ927" i="27" s="1"/>
  <c r="V928" i="27"/>
  <c r="AJ928" i="27" s="1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C4" i="36" l="1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<sst xmlns="http://schemas.openxmlformats.org/spreadsheetml/2006/main" count="17826" uniqueCount="1939">
  <si>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</si>
  <si>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</si>
  <si>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</si>
  <si>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</si>
  <si>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</si>
  <si>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</si>
  <si>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</si>
  <si>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</si>
  <si>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</si>
  <si>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</si>
  <si>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</si>
  <si>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</si>
  <si>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</si>
  <si>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</si>
  <si>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</si>
  <si>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</si>
  <si>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</si>
  <si>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</si>
  <si>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</si>
  <si>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</si>
  <si>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</si>
  <si>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</si>
  <si>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</si>
  <si>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</si>
  <si>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</si>
  <si>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</si>
  <si>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</si>
  <si>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</si>
  <si>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</si>
  <si>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</si>
  <si>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</si>
  <si>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</si>
  <si>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</si>
  <si>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</si>
  <si>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</si>
  <si>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</si>
  <si>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</si>
  <si>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</si>
  <si>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</si>
  <si>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</si>
  <si>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</si>
  <si>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</si>
  <si>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</si>
  <si>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</si>
  <si>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</si>
  <si>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</si>
  <si>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</si>
  <si>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</si>
  <si>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</si>
  <si>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</si>
  <si>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</si>
  <si>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</si>
  <si>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</si>
  <si>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</si>
  <si>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</si>
  <si>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</si>
  <si>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</si>
  <si>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</si>
  <si>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</si>
  <si>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</si>
  <si>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</si>
  <si>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</si>
  <si>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</si>
  <si>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</si>
  <si>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</si>
  <si>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</si>
  <si>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</si>
  <si>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</si>
  <si>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</si>
  <si>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</si>
  <si>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</si>
  <si>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</si>
  <si>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</si>
  <si>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</si>
  <si>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</si>
  <si>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</si>
  <si>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</si>
  <si>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</si>
  <si>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</si>
  <si>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</si>
  <si>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</si>
  <si>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</si>
  <si>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</si>
  <si>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</si>
  <si>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</si>
  <si>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</si>
  <si>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</si>
  <si>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</si>
  <si>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</si>
  <si>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</si>
  <si>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</si>
  <si>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</si>
  <si>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</si>
  <si>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</si>
  <si>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</si>
  <si>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</si>
  <si>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</si>
  <si>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</si>
  <si>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</si>
  <si>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</si>
  <si>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</si>
  <si>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</si>
  <si>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</si>
  <si>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</si>
  <si>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</si>
  <si>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</si>
  <si>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</si>
  <si>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</si>
  <si>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</si>
  <si>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</si>
  <si>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</si>
  <si>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</si>
  <si>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</si>
  <si>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</si>
  <si>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</si>
  <si>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</si>
  <si>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</si>
  <si>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</si>
  <si>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</si>
  <si>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</si>
  <si>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</si>
  <si>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</si>
  <si>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</si>
  <si>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</si>
  <si>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</si>
  <si>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</si>
  <si>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</si>
  <si>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</si>
  <si>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</si>
  <si>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</si>
  <si>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</si>
  <si>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</si>
  <si>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</si>
  <si>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</si>
  <si>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</si>
  <si>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</si>
  <si>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</si>
  <si>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</si>
  <si>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</si>
  <si>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</si>
  <si>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</si>
  <si>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</si>
  <si>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</si>
  <si>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</si>
  <si>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</si>
  <si>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</si>
  <si>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</si>
  <si>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</si>
  <si>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</si>
  <si>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</si>
  <si>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</si>
  <si>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</si>
  <si>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</si>
  <si>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</si>
  <si>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</si>
  <si>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</si>
  <si>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</si>
  <si>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</si>
  <si>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</si>
  <si>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</si>
  <si>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</si>
  <si>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</si>
  <si>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</si>
  <si>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</si>
  <si>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</si>
  <si>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</si>
  <si>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</si>
  <si>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</si>
  <si>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</si>
  <si>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</si>
  <si>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</si>
  <si>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</si>
  <si>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</si>
  <si>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</si>
  <si>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</si>
  <si>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</si>
  <si>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</si>
  <si>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</si>
  <si>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</si>
  <si>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</si>
  <si>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</si>
  <si>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</si>
  <si>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</si>
  <si>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</si>
  <si>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</si>
  <si>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</si>
  <si>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</si>
  <si>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</si>
  <si>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</si>
  <si>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</si>
  <si>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</si>
  <si>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</si>
  <si>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</si>
  <si>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</si>
  <si>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</si>
  <si>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</si>
  <si>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</si>
  <si>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</si>
  <si>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</si>
  <si>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</si>
  <si>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</si>
  <si>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</si>
  <si>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</si>
  <si>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</si>
  <si>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</si>
  <si>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</si>
  <si>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</si>
  <si>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</si>
  <si>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</si>
  <si>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</si>
  <si>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</si>
  <si>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</si>
  <si>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</si>
  <si>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</si>
  <si>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</si>
  <si>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</si>
  <si>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</si>
  <si>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</si>
  <si>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</si>
  <si>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</si>
  <si>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</si>
  <si>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</si>
  <si>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</si>
  <si>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</si>
  <si>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</si>
  <si>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</si>
  <si>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</si>
  <si>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</si>
  <si>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</si>
  <si>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</si>
  <si>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</si>
  <si>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</si>
  <si>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</si>
  <si>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</si>
  <si>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</si>
  <si>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</si>
  <si>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</si>
  <si>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</si>
  <si>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</si>
  <si>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</si>
  <si>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</si>
  <si>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</si>
  <si>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</si>
  <si>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</si>
  <si>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</si>
  <si>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</si>
  <si>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</si>
  <si>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</si>
  <si>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</si>
  <si>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</si>
  <si>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</si>
  <si>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</si>
  <si>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</si>
  <si>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</si>
  <si>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</si>
  <si>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</si>
  <si>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</si>
  <si>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</si>
  <si>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</si>
  <si>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</si>
  <si>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</si>
  <si>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</si>
  <si>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</si>
  <si>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</si>
  <si>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</si>
  <si>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</si>
  <si>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</si>
  <si>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</si>
  <si>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</si>
  <si>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</si>
  <si>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</si>
  <si>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</si>
  <si>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</si>
  <si>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</si>
  <si>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</si>
  <si>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</si>
  <si>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</si>
  <si>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</si>
  <si>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</si>
  <si>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</si>
  <si>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</si>
  <si>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</si>
  <si>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</si>
  <si>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</si>
  <si>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</si>
  <si>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</si>
  <si>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</si>
  <si>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</si>
  <si>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</si>
  <si>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</si>
  <si>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</si>
  <si>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</si>
  <si>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</si>
  <si>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</si>
  <si>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</si>
  <si>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</si>
  <si>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</si>
  <si>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</si>
  <si>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</si>
  <si>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</si>
  <si>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</si>
  <si>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</si>
  <si>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</si>
  <si>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</si>
  <si>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</si>
  <si>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</si>
  <si>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</si>
  <si>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</si>
  <si>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</si>
  <si>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</si>
  <si>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</si>
  <si>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</si>
  <si>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</si>
  <si>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</si>
  <si>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</si>
  <si>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</si>
  <si>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</si>
  <si>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</si>
  <si>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</si>
  <si>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</si>
  <si>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</si>
  <si>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</si>
  <si>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</si>
  <si>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</si>
  <si>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</si>
  <si>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</si>
  <si>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</si>
  <si>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</si>
  <si>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</si>
  <si>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</si>
  <si>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</si>
  <si>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</si>
  <si>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</si>
  <si>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</si>
  <si>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</si>
  <si>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</si>
  <si>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</si>
  <si>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</si>
  <si>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</si>
  <si>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</si>
  <si>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</si>
  <si>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</si>
  <si>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</si>
  <si>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</si>
  <si>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</si>
  <si>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</si>
  <si>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</si>
  <si>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</si>
  <si>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</si>
  <si>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</si>
  <si>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</si>
  <si>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</si>
  <si>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</si>
  <si>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</si>
  <si>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</si>
  <si>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</si>
  <si>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</si>
  <si>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</si>
  <si>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</si>
  <si>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</si>
  <si>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</si>
  <si>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</si>
  <si>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</si>
  <si>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</si>
  <si>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</si>
  <si>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</si>
  <si>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</si>
  <si>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</si>
  <si>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</si>
  <si>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</si>
  <si>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</si>
  <si>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</si>
  <si>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</si>
  <si>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</si>
  <si>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</si>
  <si>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</si>
  <si>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</si>
  <si>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</si>
  <si>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</si>
  <si>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</si>
  <si>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</si>
  <si>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</si>
  <si>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</si>
  <si>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</si>
  <si>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</si>
  <si>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</si>
  <si>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</si>
  <si>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</si>
  <si>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</si>
  <si>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</si>
  <si>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</si>
  <si>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</si>
  <si>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</si>
  <si>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</si>
  <si>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</si>
  <si>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</si>
  <si>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</si>
  <si>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</si>
  <si>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</si>
  <si>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</si>
  <si>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</si>
  <si>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</si>
  <si>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</si>
  <si>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</si>
  <si>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</si>
  <si>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</si>
  <si>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</si>
  <si>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</si>
  <si>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</si>
  <si>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</si>
  <si>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</si>
  <si>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</si>
  <si>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</si>
  <si>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</si>
  <si>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</si>
  <si>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</si>
  <si>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</si>
  <si>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</si>
  <si>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</si>
  <si>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</si>
  <si>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</si>
  <si>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</si>
  <si>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</si>
  <si>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</si>
  <si>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</si>
  <si>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</si>
  <si>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</si>
  <si>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</si>
  <si>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</si>
  <si>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</si>
  <si>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</si>
  <si>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</si>
  <si>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</si>
  <si>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</si>
  <si>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</si>
  <si>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</si>
  <si>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</si>
  <si>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</si>
  <si>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</si>
  <si>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</si>
  <si>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</si>
  <si>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</si>
  <si>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</si>
  <si>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</si>
  <si>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</si>
  <si>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</si>
  <si>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</si>
  <si>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</si>
  <si>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</si>
  <si>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</si>
  <si>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</si>
  <si>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</si>
  <si>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</si>
  <si>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</si>
  <si>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</si>
  <si>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</si>
  <si>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</si>
  <si>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</si>
  <si>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</si>
  <si>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</si>
  <si>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</si>
  <si>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</si>
  <si>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</si>
  <si>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</si>
  <si>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</si>
  <si>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</si>
  <si>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</si>
  <si>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</si>
  <si>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</si>
  <si>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</si>
  <si>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</si>
  <si>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</si>
  <si>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</si>
  <si>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</si>
  <si>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</si>
  <si>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</si>
  <si>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</si>
  <si>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</si>
  <si>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</si>
  <si>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</si>
  <si>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</si>
  <si>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</si>
  <si>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</si>
  <si>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</si>
  <si>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</si>
  <si>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</si>
  <si>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</si>
  <si>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</si>
  <si>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</si>
  <si>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</si>
  <si>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</si>
  <si>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</si>
  <si>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</si>
  <si>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</si>
  <si>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</si>
  <si>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</si>
  <si>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</si>
  <si>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</si>
  <si>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</si>
  <si>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</si>
  <si>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</si>
  <si>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</si>
  <si>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</si>
  <si>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</si>
  <si>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</si>
  <si>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</si>
  <si>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</si>
  <si>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</si>
  <si>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</si>
  <si>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</si>
  <si>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</si>
  <si>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</si>
  <si>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</si>
  <si>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</si>
  <si>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</si>
  <si>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</si>
  <si>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</si>
  <si>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</si>
  <si>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</si>
  <si>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</si>
  <si>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</si>
  <si>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</si>
  <si>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</si>
  <si>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</si>
  <si>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</si>
  <si>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</si>
  <si>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</si>
  <si>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</si>
  <si>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</si>
  <si>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</si>
  <si>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</si>
  <si>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</si>
  <si>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</si>
  <si>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</si>
  <si>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</si>
  <si>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</si>
  <si>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</si>
  <si>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</si>
  <si>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</si>
  <si>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</si>
  <si>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</si>
  <si>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</si>
  <si>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</si>
  <si>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</si>
  <si>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</si>
  <si>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</si>
  <si>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</si>
  <si>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</si>
  <si>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</si>
  <si>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</si>
  <si>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</si>
  <si>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</si>
  <si>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</si>
  <si>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</si>
  <si>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</si>
  <si>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</si>
  <si>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</si>
  <si>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</si>
  <si>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</si>
  <si>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</si>
  <si>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</si>
  <si>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</si>
  <si>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</si>
  <si>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</si>
  <si>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</si>
  <si>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</si>
  <si>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</si>
  <si>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</si>
  <si>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</si>
  <si>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</si>
  <si>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</si>
  <si>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</si>
  <si>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</si>
  <si>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</si>
  <si>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</si>
  <si>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</si>
  <si>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</si>
  <si>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</si>
  <si>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</si>
  <si>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</si>
  <si>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</si>
  <si>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</si>
  <si>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</si>
  <si>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</si>
  <si>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</si>
  <si>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</si>
  <si>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</si>
  <si>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</si>
  <si>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</si>
  <si>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</si>
  <si>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</si>
  <si>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</si>
  <si>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</si>
  <si>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</si>
  <si>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</si>
  <si>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</si>
  <si>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</si>
  <si>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</si>
  <si>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</si>
  <si>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</si>
  <si>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</si>
  <si>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</si>
  <si>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</si>
  <si>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</si>
  <si>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</si>
  <si>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</si>
  <si>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</si>
  <si>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</si>
  <si>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</si>
  <si>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</si>
  <si>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</si>
  <si>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</si>
  <si>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</si>
  <si>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</si>
  <si>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</si>
  <si>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</si>
  <si>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</si>
  <si>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</si>
  <si>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</si>
  <si>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</si>
  <si>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</si>
  <si>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</si>
  <si>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</si>
  <si>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</si>
  <si>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</si>
  <si>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</si>
  <si>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</si>
  <si>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</si>
  <si>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</si>
  <si>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</si>
  <si>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</si>
  <si>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</si>
  <si>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</si>
  <si>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</si>
  <si>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</si>
  <si>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</si>
  <si>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</si>
  <si>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</si>
  <si>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</si>
  <si>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</si>
  <si>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</si>
  <si>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</si>
  <si>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</si>
  <si>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</si>
  <si>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</si>
  <si>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</si>
  <si>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</si>
  <si>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</si>
  <si>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</si>
  <si>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</si>
  <si>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</si>
  <si>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</si>
  <si>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</si>
  <si>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</si>
  <si>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</si>
  <si>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</si>
  <si>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</si>
  <si>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</si>
  <si>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</si>
  <si>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</si>
  <si>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</si>
  <si>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</si>
  <si>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</si>
  <si>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</si>
  <si>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</si>
  <si>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</si>
  <si>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</si>
  <si>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</si>
  <si>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</si>
  <si>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</si>
  <si>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</si>
  <si>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</si>
  <si>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</si>
  <si>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</si>
  <si>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</si>
  <si>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</si>
  <si>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</si>
  <si>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</si>
  <si>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</si>
  <si>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</si>
  <si>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</si>
  <si>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</si>
  <si>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</si>
  <si>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</si>
  <si>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</si>
  <si>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</si>
  <si>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</si>
  <si>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</si>
  <si>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</si>
  <si>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</si>
  <si>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</si>
  <si>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</si>
  <si>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</si>
  <si>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</si>
  <si>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</si>
  <si>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</si>
  <si>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</si>
  <si>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</si>
  <si>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</si>
  <si>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</si>
  <si>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</si>
  <si>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</si>
  <si>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</si>
  <si>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</si>
  <si>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</si>
  <si>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</si>
  <si>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</si>
  <si>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</si>
  <si>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</si>
  <si>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</si>
  <si>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</si>
  <si>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</si>
  <si>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</si>
  <si>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</si>
  <si>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</si>
  <si>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</si>
  <si>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</si>
  <si>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</si>
  <si>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</si>
  <si>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</si>
  <si>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</si>
  <si>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</si>
  <si>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</si>
  <si>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</si>
  <si>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</si>
  <si>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</si>
  <si>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</si>
  <si>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</si>
  <si>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</si>
  <si>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</si>
  <si>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</si>
  <si>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</si>
  <si>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</si>
  <si>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</si>
  <si>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</si>
  <si>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</si>
  <si>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</si>
  <si>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</si>
  <si>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</si>
  <si>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</si>
  <si>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</si>
  <si>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</si>
  <si>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</si>
  <si>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</si>
  <si>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</si>
  <si>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</si>
  <si>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</si>
  <si>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</si>
  <si>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</si>
  <si>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</si>
  <si>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</si>
  <si>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</si>
  <si>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</si>
  <si>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</si>
  <si>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</si>
  <si>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</si>
  <si>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</si>
  <si>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</si>
  <si>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</si>
  <si>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</si>
  <si>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</si>
  <si>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</si>
  <si>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</si>
  <si>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</si>
  <si>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</si>
  <si>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</si>
  <si>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</si>
  <si>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</si>
  <si>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</si>
  <si>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</si>
  <si>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</si>
  <si>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</si>
  <si>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</si>
  <si>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</si>
  <si>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</si>
  <si>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</si>
  <si>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</si>
  <si>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</si>
  <si>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</si>
  <si>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</si>
  <si>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</si>
  <si>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</si>
  <si>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</si>
  <si>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</si>
  <si>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</si>
  <si>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</si>
  <si>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</si>
  <si>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</si>
  <si>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</si>
  <si>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</si>
  <si>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</si>
  <si>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</si>
  <si>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</si>
  <si>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</si>
  <si>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</si>
  <si>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</si>
  <si>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</si>
  <si>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</si>
  <si>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</si>
  <si>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</si>
  <si>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</si>
  <si>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</si>
  <si>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</si>
  <si>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</si>
  <si>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</si>
  <si>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</si>
  <si>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</si>
  <si>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</si>
  <si>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</si>
  <si>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</si>
  <si>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</si>
  <si>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</si>
  <si>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</si>
  <si>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</si>
  <si>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</si>
  <si>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</si>
  <si>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</si>
  <si>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</si>
  <si>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</si>
  <si>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</si>
  <si>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</si>
  <si>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</si>
  <si>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</si>
  <si>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</si>
  <si>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</si>
  <si>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</si>
  <si>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</si>
  <si>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</si>
  <si>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</si>
  <si>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</si>
  <si>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</si>
  <si>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</si>
  <si>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</si>
  <si>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</si>
  <si>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</si>
  <si>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</si>
  <si>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</si>
  <si>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</si>
  <si>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</si>
  <si>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</si>
  <si>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</si>
  <si>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</si>
  <si>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</si>
  <si>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</si>
  <si>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</si>
  <si>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</si>
  <si>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</si>
  <si>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</si>
  <si>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</si>
  <si>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</si>
  <si>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</si>
  <si>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</si>
  <si>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</si>
  <si>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</si>
  <si>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</si>
  <si>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</si>
  <si>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</si>
  <si>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</si>
  <si>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</si>
  <si>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</si>
  <si>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</si>
  <si>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</si>
  <si>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</si>
  <si>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</si>
  <si>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</si>
  <si>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</si>
  <si>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</si>
  <si>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</si>
  <si>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</si>
  <si>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</si>
  <si>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</si>
  <si>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</si>
  <si>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</si>
  <si>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</si>
  <si>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</si>
  <si>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</si>
  <si>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</si>
  <si>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</si>
  <si>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</si>
  <si>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</si>
  <si>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</si>
  <si>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</si>
  <si>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</si>
  <si>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</si>
  <si>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</si>
  <si>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</si>
  <si>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</si>
  <si>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</si>
  <si>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</si>
  <si>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</si>
  <si>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</si>
  <si>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</si>
  <si>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</si>
  <si>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</si>
  <si>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</si>
  <si>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</si>
  <si>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</si>
  <si>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</si>
  <si>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</si>
  <si>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</si>
  <si>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</si>
  <si>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</si>
  <si>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</si>
  <si>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</si>
  <si>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</si>
  <si>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</si>
  <si>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</si>
  <si>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</si>
  <si>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</si>
  <si>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</si>
  <si>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</si>
  <si>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</si>
  <si>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</si>
  <si>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</si>
  <si>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</si>
  <si>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</si>
  <si>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</si>
  <si>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</si>
  <si>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</si>
  <si>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</si>
  <si>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</si>
  <si>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</si>
  <si>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</si>
  <si>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</si>
  <si>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</si>
  <si>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</si>
  <si>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</si>
  <si>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</si>
  <si>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</si>
  <si>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</si>
  <si>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</si>
  <si>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</si>
  <si>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</si>
  <si>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</si>
  <si>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</si>
  <si>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</si>
  <si>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</si>
  <si>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</si>
  <si>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</si>
  <si>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</si>
  <si>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</si>
  <si>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</si>
  <si>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</si>
  <si>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</si>
  <si>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</si>
  <si>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</si>
  <si>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</si>
  <si>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</si>
  <si>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</si>
  <si>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</si>
  <si>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</si>
  <si>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</si>
  <si>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</si>
  <si>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</si>
  <si>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</si>
  <si>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</si>
  <si>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</si>
  <si>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</si>
  <si>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</si>
  <si>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</si>
  <si>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</si>
  <si>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</si>
  <si>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</si>
  <si>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</si>
  <si>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</si>
  <si>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</si>
  <si>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</si>
  <si>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</si>
  <si>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</si>
  <si>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</si>
  <si>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</si>
  <si>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</si>
  <si>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</si>
  <si>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</si>
  <si>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</si>
  <si>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</si>
  <si>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</si>
  <si>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</si>
  <si>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</si>
  <si>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</si>
  <si>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</si>
  <si>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</si>
  <si>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</si>
  <si>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</si>
  <si>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</si>
  <si>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</si>
  <si>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</si>
  <si>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</si>
  <si>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</si>
  <si>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</si>
  <si>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</si>
  <si>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</si>
  <si>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</si>
  <si>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</si>
  <si>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</si>
  <si>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</si>
  <si>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</si>
  <si>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</si>
  <si>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</si>
  <si>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</si>
  <si>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</si>
  <si>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</si>
  <si>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</si>
  <si>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</si>
  <si>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</si>
  <si>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</si>
  <si>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</si>
  <si>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</si>
  <si>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</si>
  <si>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</si>
  <si>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</si>
  <si>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</si>
  <si>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</si>
  <si>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</si>
  <si>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</si>
  <si>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</si>
  <si>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</si>
  <si>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</si>
  <si>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</si>
  <si>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</si>
  <si>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</si>
  <si>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</si>
  <si>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</si>
  <si>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</si>
  <si>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</si>
  <si>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</si>
  <si>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</si>
  <si>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</si>
  <si>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</si>
  <si>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</si>
  <si>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</si>
  <si>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</si>
  <si>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</si>
  <si>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</si>
  <si>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</si>
  <si>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</si>
  <si>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</si>
  <si>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</si>
  <si>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</si>
  <si>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</si>
  <si>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</si>
  <si>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</si>
  <si>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</si>
  <si>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</si>
  <si>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</si>
  <si>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</si>
  <si>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</si>
  <si>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</si>
  <si>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</si>
  <si>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</si>
  <si>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</si>
  <si>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</si>
  <si>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</si>
  <si>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</si>
  <si>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</si>
  <si>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</si>
  <si>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</si>
  <si>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</si>
  <si>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</si>
  <si>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</si>
  <si>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</si>
  <si>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</si>
  <si>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</si>
  <si>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</si>
  <si>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</si>
  <si>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</si>
  <si>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</si>
  <si>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</si>
  <si>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</si>
  <si>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</si>
  <si>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</si>
  <si>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</si>
  <si>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</si>
  <si>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</si>
  <si>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</si>
  <si>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</si>
  <si>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</si>
  <si>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</si>
  <si>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</si>
  <si>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</si>
  <si>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</si>
  <si>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</si>
  <si>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</si>
  <si>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</si>
  <si>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</si>
  <si>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</si>
  <si>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</si>
  <si>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</si>
  <si>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</si>
  <si>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</si>
  <si>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</si>
  <si>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</si>
  <si>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</si>
  <si>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</si>
  <si>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</si>
  <si>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</si>
  <si>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</si>
  <si>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</si>
  <si>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</si>
  <si>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</si>
  <si>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</si>
  <si>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</si>
  <si>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</si>
  <si>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</si>
  <si>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</si>
  <si>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</si>
  <si>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</si>
  <si>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</si>
  <si>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</si>
  <si>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</si>
  <si>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</si>
  <si>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</si>
  <si>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</si>
  <si>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</si>
  <si>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</si>
  <si>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</si>
  <si>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</si>
  <si>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</si>
  <si>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</si>
  <si>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</si>
  <si>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</si>
  <si>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</si>
  <si>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</si>
  <si>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</si>
  <si>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</si>
  <si>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</si>
  <si>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</si>
  <si>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</si>
  <si>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</si>
  <si>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</si>
  <si>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</si>
  <si>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</si>
  <si>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</si>
  <si>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</si>
  <si>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</si>
  <si>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</si>
  <si>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</si>
  <si>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</si>
  <si>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</si>
  <si>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</si>
  <si>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</si>
  <si>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</si>
  <si>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</si>
  <si>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</si>
  <si>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</si>
  <si>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</si>
  <si>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</si>
  <si>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</si>
  <si>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</si>
  <si>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</si>
  <si>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</si>
  <si>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</si>
  <si>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</si>
  <si>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</si>
  <si>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</si>
  <si>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</si>
  <si>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</si>
  <si>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</si>
  <si>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</si>
  <si>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</si>
  <si>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</si>
  <si>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</si>
  <si>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</si>
  <si>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</si>
  <si>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</si>
  <si>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</si>
  <si>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</si>
  <si>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</si>
  <si>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</si>
  <si>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</si>
  <si>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</si>
  <si>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</si>
  <si>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</si>
  <si>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</si>
  <si>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</si>
  <si>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</si>
  <si>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</si>
  <si>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</si>
  <si>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</si>
  <si>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</si>
  <si>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</si>
  <si>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</si>
  <si>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</si>
  <si>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</si>
  <si>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</si>
  <si>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</si>
  <si>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</si>
  <si>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</si>
  <si>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</si>
  <si>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</si>
  <si>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</si>
  <si>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</si>
  <si>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</si>
  <si>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</si>
  <si>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</si>
  <si>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</si>
  <si>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</si>
  <si>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</si>
  <si>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</si>
  <si>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</si>
  <si>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</si>
  <si>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</si>
  <si>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</si>
  <si>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</si>
  <si>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</si>
  <si>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</si>
  <si>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</si>
  <si>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</si>
  <si>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</si>
  <si>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</si>
  <si>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</si>
  <si>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</si>
  <si>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</si>
  <si>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</si>
  <si>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</si>
  <si>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</si>
  <si>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</si>
  <si>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</si>
  <si>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</si>
  <si>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</si>
  <si>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</si>
  <si>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</si>
  <si>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</si>
  <si>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</si>
  <si>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</si>
  <si>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</si>
  <si>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</si>
  <si>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</si>
  <si>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</si>
  <si>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</si>
  <si>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</si>
  <si>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</si>
  <si>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</si>
  <si>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</si>
  <si>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</si>
  <si>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</si>
  <si>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</si>
  <si>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</si>
  <si>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</si>
  <si>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</si>
  <si>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</si>
  <si>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</si>
  <si>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</si>
  <si>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</si>
  <si>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</si>
  <si>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</si>
  <si>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</si>
  <si>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</si>
  <si>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</si>
  <si>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</si>
  <si>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</si>
  <si>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</si>
  <si>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</si>
  <si>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</si>
  <si>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</si>
  <si>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</si>
  <si>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</si>
  <si>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</si>
  <si>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</si>
  <si>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</si>
  <si>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</si>
  <si>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</si>
  <si>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</si>
  <si>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</si>
  <si>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</si>
  <si>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</si>
  <si>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</si>
  <si>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</si>
  <si>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</si>
  <si>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</si>
  <si>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</si>
  <si>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</si>
  <si>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</si>
  <si>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</si>
  <si>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</si>
  <si>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</si>
  <si>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</si>
  <si>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</si>
  <si>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</si>
  <si>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</si>
  <si>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</si>
  <si>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</si>
  <si>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</si>
  <si>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</si>
  <si>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</si>
  <si>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</si>
  <si>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</si>
  <si>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</si>
  <si>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</si>
  <si>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</si>
  <si>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</si>
  <si>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</si>
  <si>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</si>
  <si>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</si>
  <si>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</si>
  <si>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</si>
  <si>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</si>
  <si>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</si>
  <si>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</si>
  <si>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</si>
  <si>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</si>
  <si>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</si>
  <si>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</si>
  <si>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</si>
  <si>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</si>
  <si>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</si>
  <si>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</si>
  <si>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</si>
  <si>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</si>
  <si>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</si>
  <si>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</si>
  <si>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</si>
  <si>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</si>
  <si>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</si>
  <si>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</si>
  <si>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</si>
  <si>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</si>
  <si>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</si>
  <si>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</si>
  <si>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</si>
  <si>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</si>
  <si>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</si>
  <si>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</si>
  <si>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</si>
  <si>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</si>
  <si>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</si>
  <si>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</si>
  <si>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</si>
  <si>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</si>
  <si>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</si>
  <si>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</si>
  <si>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</si>
  <si>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</si>
  <si>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</si>
  <si>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</si>
  <si>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</si>
  <si>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</si>
  <si>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</si>
  <si>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</si>
  <si>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</si>
  <si>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</si>
  <si>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</si>
  <si>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</si>
  <si>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</si>
  <si>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</si>
  <si>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</si>
  <si>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</si>
  <si>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</si>
  <si>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</si>
  <si>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</si>
  <si>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</si>
  <si>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</si>
  <si>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</si>
  <si>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</si>
  <si>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</si>
  <si>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</si>
  <si>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</si>
  <si>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</si>
  <si>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</si>
  <si>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</si>
  <si>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</si>
  <si>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</si>
  <si>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</si>
  <si>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</si>
  <si>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</si>
  <si>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</si>
  <si>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</si>
  <si>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</si>
  <si>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</si>
  <si>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</si>
  <si>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</si>
  <si>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</si>
  <si>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</si>
  <si>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</si>
  <si>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</si>
  <si>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</si>
  <si>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</si>
  <si>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</si>
  <si>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</si>
  <si>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</si>
  <si>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</si>
  <si>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</si>
  <si>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</si>
  <si>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</si>
  <si>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</si>
  <si>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</si>
  <si>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</si>
  <si>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</si>
  <si>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</si>
  <si>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</si>
  <si>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</si>
  <si>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</si>
  <si>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</si>
  <si>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</si>
  <si>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</si>
  <si>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</si>
  <si>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</si>
  <si>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</si>
  <si>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</si>
  <si>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</si>
  <si>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</si>
  <si>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</si>
  <si>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</si>
  <si>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</si>
  <si>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</si>
  <si>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</si>
  <si>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</si>
  <si>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</si>
  <si>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</si>
  <si>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</si>
  <si>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</si>
  <si>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</si>
  <si>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</si>
  <si>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</si>
  <si>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</si>
  <si>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</si>
  <si>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</si>
  <si>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</si>
  <si>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</si>
  <si>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</si>
  <si>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</si>
  <si>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</si>
  <si>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</si>
  <si>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</si>
  <si>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</si>
  <si>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</si>
  <si>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</si>
  <si>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</si>
  <si>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</si>
  <si>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</si>
  <si>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</si>
  <si>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</si>
  <si>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</si>
  <si>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</si>
  <si>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</si>
  <si>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</si>
  <si>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</si>
  <si>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</si>
  <si>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</si>
  <si>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</si>
  <si>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</si>
  <si>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</si>
  <si>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</si>
  <si>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</si>
  <si>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</si>
  <si>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</si>
  <si>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</si>
  <si>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</si>
  <si>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</si>
  <si>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</si>
  <si>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</si>
  <si>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</si>
  <si>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</si>
  <si>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</si>
  <si>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</si>
  <si>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</si>
  <si>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</si>
  <si>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</si>
  <si>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</si>
  <si>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</si>
  <si>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</si>
  <si>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</si>
  <si>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</si>
  <si>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</si>
  <si>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</si>
  <si>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</si>
  <si>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</si>
  <si>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</si>
  <si>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</si>
  <si>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</si>
  <si>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</si>
  <si>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</si>
  <si>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</si>
  <si>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</si>
  <si>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</si>
  <si>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</si>
  <si>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</si>
  <si>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</si>
  <si>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</si>
  <si>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</si>
  <si>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</si>
  <si>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</si>
  <si>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</si>
  <si>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</si>
  <si>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</si>
  <si>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</si>
  <si>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</si>
  <si>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</si>
  <si>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</si>
  <si>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</si>
  <si>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</si>
  <si>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</si>
  <si>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</si>
  <si>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</si>
  <si>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</si>
  <si>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</si>
  <si>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</si>
  <si>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</si>
  <si>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</si>
  <si>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</si>
  <si>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</si>
  <si>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</si>
  <si>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</si>
  <si>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</si>
  <si>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</si>
  <si>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</si>
  <si>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</si>
  <si>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</si>
  <si>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</si>
  <si>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</si>
  <si>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</si>
  <si>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</si>
  <si>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</si>
  <si>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</si>
  <si>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</si>
  <si>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</si>
  <si>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</si>
  <si>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</si>
  <si>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</si>
  <si>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</si>
  <si>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</si>
  <si>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</si>
  <si>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</si>
  <si>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</si>
  <si>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</si>
  <si>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</si>
  <si>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</si>
  <si>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</si>
  <si>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</si>
  <si>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</si>
  <si>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</si>
  <si>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</si>
  <si>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</si>
  <si>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</si>
  <si>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</si>
  <si>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</si>
  <si>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</si>
  <si>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</si>
  <si>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</si>
  <si>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</si>
  <si>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</si>
  <si>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</si>
  <si>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</si>
  <si>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</si>
  <si>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</si>
  <si>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</si>
  <si>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</si>
  <si>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</si>
  <si>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</si>
  <si>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</si>
  <si>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</si>
  <si>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</si>
  <si>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</si>
  <si>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</si>
  <si>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</si>
  <si>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</si>
  <si>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</si>
  <si>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</si>
  <si>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</si>
  <si>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</si>
  <si>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</si>
  <si>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</si>
  <si>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</si>
  <si>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</si>
  <si>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</si>
  <si>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</si>
  <si>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</si>
  <si>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</si>
  <si>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</si>
  <si>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</si>
  <si>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</si>
  <si>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</si>
  <si>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</si>
  <si>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</si>
  <si>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</si>
  <si>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</si>
  <si>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</si>
  <si>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</si>
  <si>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</si>
  <si>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</si>
  <si>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</si>
  <si>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</si>
  <si>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</si>
  <si>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</si>
  <si>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</si>
  <si>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</si>
  <si>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</si>
  <si>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</si>
  <si>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</si>
  <si>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</si>
  <si>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</si>
  <si>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</si>
  <si>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</si>
  <si>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</si>
  <si>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</si>
  <si>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</si>
  <si>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</si>
  <si>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</si>
  <si>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</si>
  <si>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</si>
  <si>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</si>
  <si>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</si>
  <si>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</si>
  <si>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</si>
  <si>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</si>
  <si>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</si>
  <si>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</si>
  <si>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</si>
  <si>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</si>
  <si>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</si>
  <si>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</si>
  <si>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</si>
  <si>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</si>
  <si>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</si>
  <si>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</si>
  <si>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</si>
  <si>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</si>
  <si>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</si>
  <si>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</si>
  <si>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</si>
  <si>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</si>
  <si>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</si>
  <si>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</si>
  <si>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</si>
  <si>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</si>
  <si>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</si>
  <si>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</si>
  <si>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</si>
  <si>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</si>
  <si>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</si>
  <si>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</si>
  <si>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</si>
  <si>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</si>
  <si>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</si>
  <si>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</si>
  <si>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</si>
  <si>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</si>
  <si>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</si>
  <si>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</si>
  <si>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</si>
  <si>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</si>
  <si>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</si>
  <si>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</si>
  <si>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</si>
  <si>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</si>
  <si>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</si>
  <si>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</si>
  <si>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</si>
  <si>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</si>
  <si>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</si>
  <si>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</si>
  <si>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</si>
  <si>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</si>
  <si>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</si>
  <si>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</si>
  <si>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</si>
  <si>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</si>
  <si>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</si>
  <si>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</si>
  <si>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</si>
  <si>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</si>
  <si>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</si>
  <si>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</si>
  <si>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</si>
  <si>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</si>
  <si>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</si>
  <si>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</si>
  <si>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</si>
  <si>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</si>
  <si>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</si>
  <si>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</si>
  <si>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</si>
  <si>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</si>
  <si>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</si>
  <si>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</si>
  <si>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</si>
  <si>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</si>
  <si>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</si>
  <si>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</si>
  <si>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</si>
  <si>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</si>
  <si>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</si>
  <si>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</si>
  <si>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</si>
  <si>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</si>
  <si>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</si>
  <si>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</si>
  <si>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</si>
  <si>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</si>
  <si>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</si>
  <si>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</si>
  <si>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</si>
  <si>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</si>
  <si>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</si>
  <si>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</si>
  <si>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</si>
  <si>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</si>
  <si>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</si>
  <si>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</si>
  <si>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</si>
  <si>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</si>
  <si>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</si>
  <si>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</si>
  <si>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</si>
  <si>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</si>
  <si>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</si>
  <si>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</si>
  <si>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</si>
  <si>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</si>
  <si>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</si>
  <si>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</si>
  <si>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</si>
  <si>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</si>
  <si>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</si>
  <si>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</si>
  <si>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</si>
  <si>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</si>
  <si>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</si>
  <si>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</si>
  <si>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</si>
  <si>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</si>
  <si>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</si>
  <si>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</si>
  <si>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</si>
  <si>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</si>
  <si>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</si>
  <si>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</si>
  <si>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</si>
  <si>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</si>
  <si>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</si>
  <si>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</si>
  <si>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</si>
  <si>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</si>
  <si>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</si>
  <si>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</si>
  <si>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</si>
  <si>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</si>
  <si>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</si>
  <si>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</si>
  <si>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</si>
  <si>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</si>
  <si>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</si>
  <si>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</si>
  <si>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</si>
  <si>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</si>
  <si>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</si>
  <si>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</si>
  <si>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</si>
  <si>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</si>
  <si>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</si>
  <si>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</si>
  <si>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</si>
  <si>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</si>
  <si>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</si>
  <si>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</si>
  <si>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</si>
  <si>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</si>
  <si>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</si>
  <si>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</si>
  <si>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</si>
  <si>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</si>
  <si>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</si>
  <si>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</si>
  <si>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</si>
  <si>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</si>
  <si>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</si>
  <si>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</si>
  <si>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</si>
  <si>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</si>
  <si>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</si>
  <si>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</si>
  <si>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</si>
  <si>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</si>
  <si>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</si>
  <si>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</si>
  <si>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</si>
  <si>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</si>
  <si>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</si>
  <si>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</si>
  <si>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</si>
  <si>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</si>
  <si>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</si>
  <si>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</si>
  <si>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</si>
  <si>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</si>
  <si>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</si>
  <si>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</si>
  <si>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</si>
  <si>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</si>
  <si>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</si>
  <si>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</si>
  <si>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</si>
  <si>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</si>
  <si>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</si>
  <si>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</si>
  <si>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</si>
  <si>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</si>
  <si>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</si>
  <si>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</si>
  <si>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</si>
  <si>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</si>
  <si>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</si>
  <si>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</si>
  <si>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</si>
  <si>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</si>
  <si>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</si>
  <si>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</si>
  <si>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</si>
  <si>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</si>
  <si>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</si>
  <si>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</si>
  <si>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</si>
  <si>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</si>
  <si>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</si>
  <si>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</si>
  <si>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</si>
  <si>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</si>
  <si>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</si>
  <si>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</si>
  <si>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</si>
  <si>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</si>
  <si>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</si>
  <si>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</si>
  <si>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</si>
  <si>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</si>
  <si>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</si>
  <si>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</si>
  <si>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</si>
  <si>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</si>
  <si>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</si>
  <si>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</si>
  <si>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</si>
  <si>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</si>
  <si>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</si>
  <si>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</si>
  <si>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</si>
  <si>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</si>
  <si>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</si>
  <si>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</si>
  <si>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</si>
  <si>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</si>
  <si>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</si>
  <si>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</si>
  <si>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</si>
  <si>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</si>
  <si>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</si>
  <si>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</si>
  <si>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</si>
  <si>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</si>
  <si>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</si>
  <si>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</si>
  <si>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</si>
  <si>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</si>
  <si>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</si>
  <si>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</si>
  <si>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</si>
  <si>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</si>
  <si>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</si>
  <si>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</si>
  <si>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</si>
  <si>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</si>
  <si>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</si>
  <si>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</si>
  <si>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</si>
  <si>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</si>
  <si>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</si>
  <si>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</si>
  <si>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</si>
  <si>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</si>
  <si>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</si>
  <si>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</si>
  <si>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</si>
  <si>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</si>
  <si>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</si>
  <si>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</si>
  <si>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</si>
  <si>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</si>
  <si>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</si>
  <si>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</si>
  <si>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</si>
  <si>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</si>
  <si>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</si>
  <si>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</si>
  <si>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</si>
  <si>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</si>
  <si>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</si>
  <si>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</si>
  <si>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</si>
  <si>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</si>
  <si>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</si>
  <si>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</si>
  <si>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</si>
  <si>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</si>
  <si>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</si>
  <si>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</si>
  <si>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</si>
  <si>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</si>
  <si>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</si>
  <si>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</si>
  <si>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</si>
  <si>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</si>
  <si>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</si>
  <si>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</si>
  <si>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</si>
  <si>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</si>
  <si>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</si>
  <si>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</si>
  <si>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</si>
  <si>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</si>
  <si>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</si>
  <si>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</si>
  <si>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</si>
  <si>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</si>
  <si>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</si>
  <si>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</si>
  <si>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</si>
  <si>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</si>
  <si>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</si>
  <si>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</si>
  <si>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</si>
  <si>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</si>
  <si>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</si>
  <si>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</si>
  <si>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</si>
  <si>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</si>
  <si>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</si>
  <si>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</si>
  <si>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</si>
  <si>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</si>
  <si>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</si>
  <si>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</si>
  <si>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</si>
  <si>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4no.s SCB's are under breakdown</t>
  </si>
  <si>
    <t>ICR-19 block 2no.s SCB's are under breakdown</t>
  </si>
  <si>
    <t>42 Tables &amp; along with supporting Non PV area Grass Cutting Work Completed</t>
  </si>
  <si>
    <t>25.5 Tables &amp; along with supporting Non PV area Grass Cutting Work Completed</t>
  </si>
  <si>
    <t>All DC cables insulation test done found ok. Inverter has been charged</t>
  </si>
  <si>
    <t>Faulty string removed in SCB and inverter unit charged</t>
  </si>
  <si>
    <t>Faulty string is rectified by replacing 70mtr string cable, 1 no 50A SCB Fuse &amp; 4 no.s MC4 connectors.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</si>
</sst>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8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</font>
    <font>
      <sz val="10"/>
      <name val="Palatino Linotype"/>
    </font>
    <font>
      <sz val="11"/>
      <name val="Calibri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42" fillId="0" borderId="0" applyFont="0" applyFill="0" applyBorder="0" applyAlignment="0" applyProtection="0"/>
    <xf numFmtId="0" fontId="42" fillId="0" borderId="0"/>
    <xf numFmtId="0" fontId="38" fillId="0" borderId="0"/>
    <xf numFmtId="0" fontId="42" fillId="0" borderId="0"/>
    <xf numFmtId="0" fontId="42" fillId="0" borderId="0"/>
    <xf numFmtId="0" fontId="42" fillId="0" borderId="0"/>
    <xf numFmtId="0" fontId="39" fillId="0" borderId="0">
      <alignment vertical="center"/>
    </xf>
    <xf numFmtId="0" fontId="28" fillId="0" borderId="0"/>
    <xf numFmtId="0" fontId="42" fillId="0" borderId="0"/>
    <xf numFmtId="9" fontId="39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39" fillId="0" borderId="0" applyFont="0" applyFill="0" applyBorder="0" applyAlignment="0" applyProtection="0">
      <alignment vertical="center"/>
    </xf>
    <xf numFmtId="0" fontId="23" fillId="0" borderId="0"/>
    <xf numFmtId="0" fontId="44" fillId="0" borderId="0">
      <alignment vertical="center"/>
    </xf>
    <xf numFmtId="9" fontId="44" fillId="0" borderId="0" applyFont="0" applyFill="0" applyBorder="0" applyAlignment="0" applyProtection="0">
      <alignment vertical="center"/>
    </xf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46" fillId="0" borderId="0" applyNumberFormat="0" applyFill="0" applyBorder="0" applyAlignment="0" applyProtection="0"/>
    <xf numFmtId="0" fontId="47" fillId="0" borderId="44" applyNumberFormat="0" applyFill="0" applyAlignment="0" applyProtection="0"/>
    <xf numFmtId="0" fontId="48" fillId="0" borderId="45" applyNumberFormat="0" applyFill="0" applyAlignment="0" applyProtection="0"/>
    <xf numFmtId="0" fontId="49" fillId="0" borderId="46" applyNumberFormat="0" applyFill="0" applyAlignment="0" applyProtection="0"/>
    <xf numFmtId="0" fontId="49" fillId="0" borderId="0" applyNumberFormat="0" applyFill="0" applyBorder="0" applyAlignment="0" applyProtection="0"/>
    <xf numFmtId="0" fontId="50" fillId="17" borderId="0" applyNumberFormat="0" applyBorder="0" applyAlignment="0" applyProtection="0"/>
    <xf numFmtId="0" fontId="51" fillId="18" borderId="0" applyNumberFormat="0" applyBorder="0" applyAlignment="0" applyProtection="0"/>
    <xf numFmtId="0" fontId="52" fillId="19" borderId="0" applyNumberFormat="0" applyBorder="0" applyAlignment="0" applyProtection="0"/>
    <xf numFmtId="0" fontId="53" fillId="20" borderId="47" applyNumberFormat="0" applyAlignment="0" applyProtection="0"/>
    <xf numFmtId="0" fontId="54" fillId="21" borderId="48" applyNumberFormat="0" applyAlignment="0" applyProtection="0"/>
    <xf numFmtId="0" fontId="55" fillId="21" borderId="47" applyNumberFormat="0" applyAlignment="0" applyProtection="0"/>
    <xf numFmtId="0" fontId="56" fillId="0" borderId="49" applyNumberFormat="0" applyFill="0" applyAlignment="0" applyProtection="0"/>
    <xf numFmtId="0" fontId="32" fillId="22" borderId="50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52" applyNumberFormat="0" applyFill="0" applyAlignment="0" applyProtection="0"/>
    <xf numFmtId="0" fontId="3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30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30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30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30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30" fillId="44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6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2" fillId="0" borderId="0"/>
    <xf numFmtId="9" fontId="12" fillId="0" borderId="0" applyFont="0" applyFill="0" applyBorder="0" applyAlignment="0" applyProtection="0"/>
    <xf numFmtId="0" fontId="11" fillId="0" borderId="0"/>
    <xf numFmtId="0" fontId="73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393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6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4" fillId="2" borderId="0" xfId="8" applyFont="1" applyFill="1" applyAlignment="1">
      <alignment horizontal="center" vertical="center" wrapText="1"/>
    </xf>
    <xf numFmtId="167" fontId="24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7" fillId="0" borderId="0" xfId="0" applyNumberFormat="1" applyFont="1" applyAlignment="1">
      <alignment horizontal="center"/>
    </xf>
    <xf numFmtId="2" fontId="27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4" fillId="2" borderId="0" xfId="1" applyFont="1" applyFill="1" applyAlignment="1">
      <alignment horizontal="center" vertical="center" wrapText="1"/>
    </xf>
    <xf numFmtId="0" fontId="24" fillId="2" borderId="6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left"/>
    </xf>
    <xf numFmtId="10" fontId="0" fillId="0" borderId="0" xfId="2" applyNumberFormat="1" applyFont="1"/>
    <xf numFmtId="0" fontId="24" fillId="2" borderId="7" xfId="9" applyFont="1" applyFill="1" applyBorder="1" applyAlignment="1">
      <alignment horizontal="center" vertical="center" wrapText="1"/>
    </xf>
    <xf numFmtId="167" fontId="24" fillId="2" borderId="8" xfId="9" applyNumberFormat="1" applyFont="1" applyFill="1" applyBorder="1" applyAlignment="1">
      <alignment horizontal="center" vertical="center" wrapText="1"/>
    </xf>
    <xf numFmtId="0" fontId="24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4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4" fillId="2" borderId="14" xfId="8" applyFont="1" applyFill="1" applyBorder="1" applyAlignment="1">
      <alignment horizontal="center" vertical="center" wrapText="1"/>
    </xf>
    <xf numFmtId="0" fontId="24" fillId="2" borderId="15" xfId="8" applyFont="1" applyFill="1" applyBorder="1" applyAlignment="1">
      <alignment horizontal="center" vertical="center" wrapText="1"/>
    </xf>
    <xf numFmtId="167" fontId="24" fillId="2" borderId="15" xfId="8" applyNumberFormat="1" applyFont="1" applyFill="1" applyBorder="1" applyAlignment="1">
      <alignment horizontal="center" vertical="center" wrapText="1"/>
    </xf>
    <xf numFmtId="10" fontId="24" fillId="2" borderId="15" xfId="13" applyNumberFormat="1" applyFont="1" applyFill="1" applyBorder="1" applyAlignment="1">
      <alignment horizontal="center" vertical="center" wrapText="1"/>
    </xf>
    <xf numFmtId="10" fontId="24" fillId="2" borderId="16" xfId="13" applyNumberFormat="1" applyFont="1" applyFill="1" applyBorder="1" applyAlignment="1">
      <alignment horizontal="center" vertical="center" wrapText="1"/>
    </xf>
    <xf numFmtId="10" fontId="24" fillId="2" borderId="15" xfId="0" applyNumberFormat="1" applyFont="1" applyFill="1" applyBorder="1" applyAlignment="1">
      <alignment horizontal="center" vertical="center" wrapText="1"/>
    </xf>
    <xf numFmtId="43" fontId="25" fillId="0" borderId="0" xfId="1" applyFont="1" applyFill="1" applyAlignment="1">
      <alignment horizontal="center"/>
    </xf>
    <xf numFmtId="2" fontId="25" fillId="0" borderId="17" xfId="13" applyNumberFormat="1" applyFont="1" applyFill="1" applyBorder="1" applyAlignment="1">
      <alignment horizontal="center"/>
    </xf>
    <xf numFmtId="1" fontId="25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0" fillId="0" borderId="0" xfId="0" applyFont="1"/>
    <xf numFmtId="0" fontId="32" fillId="14" borderId="1" xfId="0" applyFont="1" applyFill="1" applyBorder="1" applyAlignment="1">
      <alignment vertical="center"/>
    </xf>
    <xf numFmtId="0" fontId="32" fillId="14" borderId="1" xfId="0" applyFont="1" applyFill="1" applyBorder="1" applyAlignment="1">
      <alignment horizontal="center" vertical="center" wrapText="1"/>
    </xf>
    <xf numFmtId="17" fontId="30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4" fillId="15" borderId="24" xfId="0" applyFont="1" applyFill="1" applyBorder="1"/>
    <xf numFmtId="170" fontId="35" fillId="8" borderId="25" xfId="6" applyNumberFormat="1" applyFont="1" applyFill="1" applyBorder="1" applyAlignment="1">
      <alignment horizontal="left" vertical="center"/>
    </xf>
    <xf numFmtId="170" fontId="35" fillId="8" borderId="25" xfId="6" applyNumberFormat="1" applyFont="1" applyFill="1" applyBorder="1" applyAlignment="1">
      <alignment vertical="center"/>
    </xf>
    <xf numFmtId="170" fontId="35" fillId="8" borderId="26" xfId="6" applyNumberFormat="1" applyFont="1" applyFill="1" applyBorder="1" applyAlignment="1">
      <alignment vertical="center"/>
    </xf>
    <xf numFmtId="167" fontId="35" fillId="8" borderId="25" xfId="6" applyNumberFormat="1" applyFont="1" applyFill="1" applyBorder="1" applyAlignment="1">
      <alignment horizontal="left" vertical="center"/>
    </xf>
    <xf numFmtId="0" fontId="34" fillId="15" borderId="27" xfId="0" applyFont="1" applyFill="1" applyBorder="1"/>
    <xf numFmtId="167" fontId="35" fillId="8" borderId="28" xfId="6" applyNumberFormat="1" applyFont="1" applyFill="1" applyBorder="1" applyAlignment="1">
      <alignment horizontal="left" vertical="center"/>
    </xf>
    <xf numFmtId="170" fontId="35" fillId="8" borderId="29" xfId="6" applyNumberFormat="1" applyFont="1" applyFill="1" applyBorder="1" applyAlignment="1">
      <alignment vertical="center"/>
    </xf>
    <xf numFmtId="170" fontId="35" fillId="8" borderId="30" xfId="6" applyNumberFormat="1" applyFont="1" applyFill="1" applyBorder="1" applyAlignment="1">
      <alignment vertical="center"/>
    </xf>
    <xf numFmtId="0" fontId="36" fillId="8" borderId="31" xfId="0" applyFont="1" applyFill="1" applyBorder="1"/>
    <xf numFmtId="167" fontId="37" fillId="8" borderId="31" xfId="6" applyNumberFormat="1" applyFont="1" applyFill="1" applyBorder="1" applyAlignment="1">
      <alignment horizontal="left" vertical="center"/>
    </xf>
    <xf numFmtId="0" fontId="34" fillId="15" borderId="32" xfId="0" applyFont="1" applyFill="1" applyBorder="1" applyAlignment="1">
      <alignment horizontal="center" vertical="center" wrapText="1"/>
    </xf>
    <xf numFmtId="0" fontId="34" fillId="15" borderId="33" xfId="0" applyFont="1" applyFill="1" applyBorder="1" applyAlignment="1">
      <alignment horizontal="center" vertical="center" wrapText="1"/>
    </xf>
    <xf numFmtId="0" fontId="34" fillId="15" borderId="34" xfId="0" applyFont="1" applyFill="1" applyBorder="1" applyAlignment="1">
      <alignment horizontal="center" vertical="center" wrapText="1"/>
    </xf>
    <xf numFmtId="0" fontId="36" fillId="8" borderId="36" xfId="0" applyFont="1" applyFill="1" applyBorder="1"/>
    <xf numFmtId="1" fontId="35" fillId="8" borderId="36" xfId="2" applyNumberFormat="1" applyFont="1" applyFill="1" applyBorder="1" applyAlignment="1">
      <alignment horizontal="center" vertical="center"/>
    </xf>
    <xf numFmtId="10" fontId="36" fillId="8" borderId="36" xfId="15" applyNumberFormat="1" applyFont="1" applyFill="1" applyBorder="1" applyAlignment="1">
      <alignment horizontal="center"/>
    </xf>
    <xf numFmtId="0" fontId="36" fillId="8" borderId="39" xfId="0" applyFont="1" applyFill="1" applyBorder="1"/>
    <xf numFmtId="1" fontId="35" fillId="8" borderId="39" xfId="2" applyNumberFormat="1" applyFont="1" applyFill="1" applyBorder="1" applyAlignment="1">
      <alignment horizontal="center" vertical="center"/>
    </xf>
    <xf numFmtId="1" fontId="36" fillId="8" borderId="39" xfId="2" applyNumberFormat="1" applyFont="1" applyFill="1" applyBorder="1" applyAlignment="1">
      <alignment horizontal="center"/>
    </xf>
    <xf numFmtId="10" fontId="36" fillId="8" borderId="39" xfId="15" applyNumberFormat="1" applyFont="1" applyFill="1" applyBorder="1" applyAlignment="1">
      <alignment horizontal="center"/>
    </xf>
    <xf numFmtId="0" fontId="36" fillId="8" borderId="40" xfId="0" applyFont="1" applyFill="1" applyBorder="1"/>
    <xf numFmtId="0" fontId="36" fillId="8" borderId="42" xfId="0" applyFont="1" applyFill="1" applyBorder="1"/>
    <xf numFmtId="1" fontId="35" fillId="8" borderId="42" xfId="2" applyNumberFormat="1" applyFont="1" applyFill="1" applyBorder="1" applyAlignment="1">
      <alignment horizontal="center" vertical="center"/>
    </xf>
    <xf numFmtId="1" fontId="36" fillId="8" borderId="42" xfId="2" applyNumberFormat="1" applyFont="1" applyFill="1" applyBorder="1" applyAlignment="1">
      <alignment horizontal="center"/>
    </xf>
    <xf numFmtId="10" fontId="36" fillId="8" borderId="42" xfId="15" applyNumberFormat="1" applyFont="1" applyFill="1" applyBorder="1" applyAlignment="1">
      <alignment horizontal="center"/>
    </xf>
    <xf numFmtId="165" fontId="35" fillId="8" borderId="36" xfId="2" applyNumberFormat="1" applyFont="1" applyFill="1" applyBorder="1" applyAlignment="1">
      <alignment horizontal="center" vertical="center"/>
    </xf>
    <xf numFmtId="165" fontId="36" fillId="8" borderId="36" xfId="2" applyNumberFormat="1" applyFont="1" applyFill="1" applyBorder="1" applyAlignment="1">
      <alignment horizontal="center"/>
    </xf>
    <xf numFmtId="165" fontId="35" fillId="8" borderId="39" xfId="2" applyNumberFormat="1" applyFont="1" applyFill="1" applyBorder="1" applyAlignment="1">
      <alignment horizontal="center" vertical="center"/>
    </xf>
    <xf numFmtId="165" fontId="36" fillId="8" borderId="39" xfId="2" applyNumberFormat="1" applyFont="1" applyFill="1" applyBorder="1" applyAlignment="1">
      <alignment horizontal="center"/>
    </xf>
    <xf numFmtId="165" fontId="35" fillId="8" borderId="42" xfId="2" applyNumberFormat="1" applyFont="1" applyFill="1" applyBorder="1" applyAlignment="1">
      <alignment horizontal="center" vertical="center"/>
    </xf>
    <xf numFmtId="165" fontId="36" fillId="8" borderId="42" xfId="2" applyNumberFormat="1" applyFont="1" applyFill="1" applyBorder="1" applyAlignment="1">
      <alignment horizontal="center"/>
    </xf>
    <xf numFmtId="0" fontId="60" fillId="2" borderId="10" xfId="8" applyFont="1" applyFill="1" applyBorder="1" applyAlignment="1">
      <alignment horizontal="center" vertical="center" wrapText="1"/>
    </xf>
    <xf numFmtId="167" fontId="60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1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4" fillId="2" borderId="0" xfId="8" applyFont="1" applyFill="1" applyAlignment="1">
      <alignment vertical="center" wrapText="1"/>
    </xf>
    <xf numFmtId="2" fontId="0" fillId="0" borderId="0" xfId="0" applyNumberFormat="1"/>
    <xf numFmtId="1" fontId="35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0" fillId="14" borderId="1" xfId="0" applyNumberFormat="1" applyFont="1" applyFill="1" applyBorder="1" applyAlignment="1">
      <alignment horizontal="center" vertical="center"/>
    </xf>
    <xf numFmtId="0" fontId="42" fillId="8" borderId="0" xfId="5" applyFill="1" applyAlignment="1">
      <alignment horizontal="center"/>
    </xf>
    <xf numFmtId="0" fontId="42" fillId="8" borderId="0" xfId="5" applyFill="1"/>
    <xf numFmtId="0" fontId="42" fillId="8" borderId="0" xfId="5" applyFill="1" applyAlignment="1">
      <alignment horizontal="right"/>
    </xf>
    <xf numFmtId="171" fontId="29" fillId="10" borderId="19" xfId="10" applyNumberFormat="1" applyFont="1" applyFill="1" applyBorder="1" applyAlignment="1">
      <alignment horizontal="center" vertical="center"/>
    </xf>
    <xf numFmtId="172" fontId="43" fillId="10" borderId="19" xfId="0" applyNumberFormat="1" applyFont="1" applyFill="1" applyBorder="1" applyAlignment="1">
      <alignment horizontal="center" vertical="center"/>
    </xf>
    <xf numFmtId="1" fontId="65" fillId="7" borderId="19" xfId="0" applyNumberFormat="1" applyFont="1" applyFill="1" applyBorder="1" applyAlignment="1">
      <alignment horizontal="center"/>
    </xf>
    <xf numFmtId="166" fontId="65" fillId="8" borderId="18" xfId="0" applyNumberFormat="1" applyFont="1" applyFill="1" applyBorder="1" applyAlignment="1">
      <alignment horizontal="center"/>
    </xf>
    <xf numFmtId="169" fontId="25" fillId="10" borderId="19" xfId="0" applyNumberFormat="1" applyFont="1" applyFill="1" applyBorder="1" applyAlignment="1">
      <alignment horizontal="center"/>
    </xf>
    <xf numFmtId="0" fontId="25" fillId="8" borderId="19" xfId="0" applyFont="1" applyFill="1" applyBorder="1" applyAlignment="1">
      <alignment horizontal="center"/>
    </xf>
    <xf numFmtId="170" fontId="25" fillId="8" borderId="19" xfId="0" applyNumberFormat="1" applyFont="1" applyFill="1" applyBorder="1" applyAlignment="1">
      <alignment horizontal="center"/>
    </xf>
    <xf numFmtId="1" fontId="25" fillId="0" borderId="19" xfId="13" applyNumberFormat="1" applyFont="1" applyFill="1" applyBorder="1" applyAlignment="1">
      <alignment horizontal="center"/>
    </xf>
    <xf numFmtId="1" fontId="25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5" fillId="7" borderId="15" xfId="0" applyNumberFormat="1" applyFont="1" applyFill="1" applyBorder="1" applyAlignment="1">
      <alignment horizontal="center"/>
    </xf>
    <xf numFmtId="172" fontId="29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6" fillId="8" borderId="38" xfId="0" applyFont="1" applyFill="1" applyBorder="1" applyAlignment="1">
      <alignment horizontal="center" vertical="center"/>
    </xf>
    <xf numFmtId="2" fontId="43" fillId="10" borderId="19" xfId="0" applyNumberFormat="1" applyFont="1" applyFill="1" applyBorder="1" applyAlignment="1">
      <alignment horizontal="center" vertical="center"/>
    </xf>
    <xf numFmtId="2" fontId="29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0" fillId="8" borderId="0" xfId="0" applyFont="1" applyFill="1" applyAlignment="1">
      <alignment horizontal="center"/>
    </xf>
    <xf numFmtId="0" fontId="24" fillId="2" borderId="7" xfId="8" applyFont="1" applyFill="1" applyBorder="1" applyAlignment="1">
      <alignment horizontal="center" vertical="center" wrapText="1"/>
    </xf>
    <xf numFmtId="0" fontId="24" fillId="2" borderId="8" xfId="8" applyFont="1" applyFill="1" applyBorder="1" applyAlignment="1">
      <alignment horizontal="center" vertical="center" wrapText="1"/>
    </xf>
    <xf numFmtId="0" fontId="24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7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7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4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4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3" fillId="0" borderId="10" xfId="0" applyNumberFormat="1" applyFont="1" applyBorder="1" applyAlignment="1">
      <alignment horizontal="center"/>
    </xf>
    <xf numFmtId="165" fontId="63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1" fillId="0" borderId="0" xfId="4491" applyFont="1"/>
    <xf numFmtId="0" fontId="12" fillId="0" borderId="0" xfId="4491"/>
    <xf numFmtId="0" fontId="59" fillId="53" borderId="1" xfId="4491" applyFont="1" applyFill="1" applyBorder="1" applyAlignment="1">
      <alignment horizontal="center" vertical="center" wrapText="1"/>
    </xf>
    <xf numFmtId="0" fontId="59" fillId="0" borderId="0" xfId="4491" applyFont="1" applyAlignment="1">
      <alignment vertical="center"/>
    </xf>
    <xf numFmtId="171" fontId="12" fillId="8" borderId="1" xfId="4491" applyNumberFormat="1" applyFill="1" applyBorder="1" applyAlignment="1">
      <alignment horizontal="center" vertical="center"/>
    </xf>
    <xf numFmtId="0" fontId="12" fillId="8" borderId="1" xfId="4491" applyFill="1" applyBorder="1" applyAlignment="1">
      <alignment horizontal="center" vertical="center"/>
    </xf>
    <xf numFmtId="164" fontId="12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2" fillId="8" borderId="1" xfId="4491" applyNumberFormat="1" applyFill="1" applyBorder="1" applyAlignment="1">
      <alignment horizontal="center" vertical="center"/>
    </xf>
    <xf numFmtId="1" fontId="12" fillId="54" borderId="1" xfId="4491" applyNumberFormat="1" applyFill="1" applyBorder="1" applyAlignment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/>
    </xf>
    <xf numFmtId="10" fontId="25" fillId="8" borderId="1" xfId="4492" applyNumberFormat="1" applyFont="1" applyFill="1" applyBorder="1" applyAlignment="1" applyProtection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 wrapText="1"/>
    </xf>
    <xf numFmtId="173" fontId="12" fillId="0" borderId="1" xfId="4491" applyNumberFormat="1" applyBorder="1" applyAlignment="1">
      <alignment horizontal="center" vertical="center"/>
    </xf>
    <xf numFmtId="2" fontId="12" fillId="8" borderId="1" xfId="4491" applyNumberFormat="1" applyFill="1" applyBorder="1" applyAlignment="1">
      <alignment horizontal="center" vertical="center"/>
    </xf>
    <xf numFmtId="1" fontId="59" fillId="0" borderId="0" xfId="4491" applyNumberFormat="1" applyFont="1"/>
    <xf numFmtId="1" fontId="25" fillId="8" borderId="1" xfId="4491" applyNumberFormat="1" applyFont="1" applyFill="1" applyBorder="1" applyAlignment="1">
      <alignment horizontal="center"/>
    </xf>
    <xf numFmtId="0" fontId="12" fillId="0" borderId="0" xfId="4491" applyAlignment="1">
      <alignment horizontal="center" vertical="center"/>
    </xf>
    <xf numFmtId="0" fontId="59" fillId="0" borderId="4" xfId="4491" applyFont="1" applyBorder="1" applyAlignment="1">
      <alignment horizontal="left" vertical="center" wrapText="1"/>
    </xf>
    <xf numFmtId="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1" applyNumberFormat="1" applyFont="1" applyFill="1" applyBorder="1" applyAlignment="1">
      <alignment horizontal="center" vertical="center"/>
    </xf>
    <xf numFmtId="1" fontId="59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2" fillId="55" borderId="1" xfId="4491" applyNumberFormat="1" applyFill="1" applyBorder="1" applyAlignment="1">
      <alignment horizontal="center" vertical="center"/>
    </xf>
    <xf numFmtId="10" fontId="59" fillId="55" borderId="1" xfId="4492" applyNumberFormat="1" applyFont="1" applyFill="1" applyBorder="1" applyAlignment="1">
      <alignment horizontal="center" vertical="center"/>
    </xf>
    <xf numFmtId="0" fontId="59" fillId="55" borderId="1" xfId="4491" applyFont="1" applyFill="1" applyBorder="1" applyAlignment="1">
      <alignment horizontal="center" vertical="center"/>
    </xf>
    <xf numFmtId="1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2" applyNumberFormat="1" applyFont="1" applyFill="1" applyBorder="1" applyAlignment="1" applyProtection="1">
      <alignment horizontal="center" vertical="center"/>
    </xf>
    <xf numFmtId="0" fontId="59" fillId="0" borderId="0" xfId="4491" applyFont="1"/>
    <xf numFmtId="1" fontId="12" fillId="0" borderId="0" xfId="4491" applyNumberFormat="1"/>
    <xf numFmtId="9" fontId="0" fillId="0" borderId="0" xfId="4492" applyFont="1" applyProtection="1"/>
    <xf numFmtId="2" fontId="12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5" fillId="8" borderId="36" xfId="2" applyNumberFormat="1" applyFont="1" applyFill="1" applyBorder="1" applyAlignment="1">
      <alignment horizontal="center" vertical="center"/>
    </xf>
    <xf numFmtId="2" fontId="35" fillId="8" borderId="39" xfId="2" applyNumberFormat="1" applyFont="1" applyFill="1" applyBorder="1" applyAlignment="1">
      <alignment horizontal="center" vertical="center"/>
    </xf>
    <xf numFmtId="2" fontId="36" fillId="8" borderId="39" xfId="2" applyNumberFormat="1" applyFont="1" applyFill="1" applyBorder="1" applyAlignment="1">
      <alignment horizontal="center"/>
    </xf>
    <xf numFmtId="2" fontId="35" fillId="8" borderId="42" xfId="2" applyNumberFormat="1" applyFont="1" applyFill="1" applyBorder="1" applyAlignment="1">
      <alignment horizontal="center" vertical="center"/>
    </xf>
    <xf numFmtId="2" fontId="36" fillId="8" borderId="42" xfId="2" applyNumberFormat="1" applyFont="1" applyFill="1" applyBorder="1" applyAlignment="1">
      <alignment horizontal="center"/>
    </xf>
    <xf numFmtId="1" fontId="65" fillId="0" borderId="19" xfId="0" applyNumberFormat="1" applyFont="1" applyBorder="1" applyAlignment="1">
      <alignment horizontal="center"/>
    </xf>
    <xf numFmtId="10" fontId="65" fillId="0" borderId="19" xfId="0" applyNumberFormat="1" applyFont="1" applyBorder="1" applyAlignment="1">
      <alignment horizontal="center"/>
    </xf>
    <xf numFmtId="2" fontId="65" fillId="0" borderId="0" xfId="0" applyNumberFormat="1" applyFont="1" applyAlignment="1">
      <alignment horizontal="center"/>
    </xf>
    <xf numFmtId="43" fontId="65" fillId="0" borderId="0" xfId="0" applyNumberFormat="1" applyFont="1" applyAlignment="1">
      <alignment horizontal="center"/>
    </xf>
    <xf numFmtId="1" fontId="42" fillId="8" borderId="0" xfId="5" applyNumberFormat="1" applyFill="1"/>
    <xf numFmtId="0" fontId="0" fillId="16" borderId="55" xfId="0" applyFill="1" applyBorder="1" applyAlignment="1">
      <alignment horizontal="center"/>
    </xf>
    <xf numFmtId="167" fontId="24" fillId="0" borderId="66" xfId="4493" applyNumberFormat="1" applyFont="1" applyBorder="1" applyAlignment="1">
      <alignment horizontal="center" vertical="center" wrapText="1"/>
    </xf>
    <xf numFmtId="0" fontId="24" fillId="0" borderId="66" xfId="4493" applyFont="1" applyBorder="1" applyAlignment="1">
      <alignment horizontal="center" vertical="center" wrapText="1"/>
    </xf>
    <xf numFmtId="0" fontId="32" fillId="0" borderId="66" xfId="4494" applyFont="1" applyBorder="1" applyAlignment="1">
      <alignment horizontal="center" vertical="center" wrapText="1"/>
    </xf>
    <xf numFmtId="9" fontId="32" fillId="0" borderId="66" xfId="4495" applyFont="1" applyFill="1" applyBorder="1" applyAlignment="1">
      <alignment horizontal="center" vertical="center" wrapText="1"/>
    </xf>
    <xf numFmtId="0" fontId="73" fillId="0" borderId="0" xfId="4494"/>
    <xf numFmtId="15" fontId="73" fillId="0" borderId="0" xfId="4494" applyNumberFormat="1" applyAlignment="1">
      <alignment horizontal="center" vertical="center"/>
    </xf>
    <xf numFmtId="1" fontId="73" fillId="0" borderId="0" xfId="4494" applyNumberFormat="1" applyAlignment="1">
      <alignment horizontal="center" vertical="center"/>
    </xf>
    <xf numFmtId="0" fontId="73" fillId="0" borderId="0" xfId="4494" applyAlignment="1">
      <alignment horizontal="center" vertical="center"/>
    </xf>
    <xf numFmtId="17" fontId="73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3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3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2" fillId="0" borderId="63" xfId="4494" applyFont="1" applyBorder="1" applyAlignment="1">
      <alignment horizontal="center" vertical="center" wrapText="1"/>
    </xf>
    <xf numFmtId="2" fontId="73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3" fillId="0" borderId="67" xfId="4494" applyBorder="1" applyAlignment="1">
      <alignment horizontal="center" vertical="center"/>
    </xf>
    <xf numFmtId="2" fontId="73" fillId="0" borderId="68" xfId="4494" applyNumberFormat="1" applyBorder="1" applyAlignment="1">
      <alignment horizontal="center" vertical="center"/>
    </xf>
    <xf numFmtId="164" fontId="73" fillId="0" borderId="67" xfId="4494" applyNumberFormat="1" applyBorder="1" applyAlignment="1">
      <alignment horizontal="center" vertical="center"/>
    </xf>
    <xf numFmtId="1" fontId="73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3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3" fillId="0" borderId="68" xfId="4494" applyBorder="1" applyAlignment="1">
      <alignment horizontal="center" vertical="center"/>
    </xf>
    <xf numFmtId="164" fontId="73" fillId="0" borderId="68" xfId="4494" applyNumberFormat="1" applyBorder="1" applyAlignment="1">
      <alignment horizontal="center" vertical="center"/>
    </xf>
    <xf numFmtId="1" fontId="73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2" fillId="0" borderId="63" xfId="0" applyFont="1" applyBorder="1" applyAlignment="1">
      <alignment horizontal="center" vertical="center" wrapText="1"/>
    </xf>
    <xf numFmtId="0" fontId="25" fillId="0" borderId="63" xfId="2" applyNumberFormat="1" applyFont="1" applyFill="1" applyBorder="1" applyAlignment="1">
      <alignment horizontal="center" vertical="center"/>
    </xf>
    <xf numFmtId="164" fontId="25" fillId="0" borderId="63" xfId="2" applyNumberFormat="1" applyFont="1" applyFill="1" applyBorder="1" applyAlignment="1">
      <alignment horizontal="center" vertical="center"/>
    </xf>
    <xf numFmtId="1" fontId="25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5" fillId="8" borderId="25" xfId="6" applyNumberFormat="1" applyFont="1" applyFill="1" applyBorder="1" applyAlignment="1" applyProtection="1">
      <alignment horizontal="left" vertical="center"/>
      <protection locked="0"/>
    </xf>
    <xf numFmtId="167" fontId="35" fillId="8" borderId="25" xfId="6" applyNumberFormat="1" applyFont="1" applyFill="1" applyBorder="1" applyAlignment="1" applyProtection="1">
      <alignment horizontal="left" vertical="center"/>
      <protection locked="0"/>
    </xf>
    <xf numFmtId="1" fontId="36" fillId="8" borderId="37" xfId="0" applyNumberFormat="1" applyFont="1" applyFill="1" applyBorder="1" applyProtection="1">
      <protection locked="0"/>
    </xf>
    <xf numFmtId="0" fontId="36" fillId="8" borderId="40" xfId="0" applyFont="1" applyFill="1" applyBorder="1" applyProtection="1">
      <protection locked="0"/>
    </xf>
    <xf numFmtId="0" fontId="36" fillId="8" borderId="43" xfId="0" applyFont="1" applyFill="1" applyBorder="1" applyProtection="1">
      <protection locked="0"/>
    </xf>
    <xf numFmtId="0" fontId="32" fillId="56" borderId="64" xfId="0" applyFont="1" applyFill="1" applyBorder="1" applyAlignment="1">
      <alignment horizontal="center" vertical="center" wrapText="1"/>
    </xf>
    <xf numFmtId="0" fontId="32" fillId="56" borderId="65" xfId="0" applyFont="1" applyFill="1" applyBorder="1" applyAlignment="1">
      <alignment horizontal="center" vertical="center" wrapText="1"/>
    </xf>
    <xf numFmtId="1" fontId="65" fillId="9" borderId="15" xfId="13" applyNumberFormat="1" applyFont="1" applyFill="1" applyBorder="1" applyAlignment="1">
      <alignment horizontal="center"/>
    </xf>
    <xf numFmtId="166" fontId="65" fillId="8" borderId="14" xfId="0" applyNumberFormat="1" applyFont="1" applyFill="1" applyBorder="1" applyAlignment="1">
      <alignment horizontal="center"/>
    </xf>
    <xf numFmtId="2" fontId="65" fillId="0" borderId="19" xfId="13" applyNumberFormat="1" applyFont="1" applyFill="1" applyBorder="1" applyAlignment="1">
      <alignment horizontal="center"/>
    </xf>
    <xf numFmtId="1" fontId="65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1" fillId="16" borderId="73" xfId="0" applyNumberFormat="1" applyFont="1" applyFill="1" applyBorder="1" applyAlignment="1">
      <alignment horizontal="center"/>
    </xf>
    <xf numFmtId="165" fontId="75" fillId="0" borderId="10" xfId="0" applyNumberFormat="1" applyFont="1" applyBorder="1" applyAlignment="1">
      <alignment horizontal="center"/>
    </xf>
    <xf numFmtId="165" fontId="75" fillId="0" borderId="11" xfId="0" applyNumberFormat="1" applyFont="1" applyBorder="1" applyAlignment="1">
      <alignment horizontal="center"/>
    </xf>
    <xf numFmtId="169" fontId="76" fillId="50" borderId="10" xfId="0" applyNumberFormat="1" applyFont="1" applyFill="1" applyBorder="1" applyAlignment="1">
      <alignment horizontal="center"/>
    </xf>
    <xf numFmtId="166" fontId="76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6" fillId="50" borderId="11" xfId="0" applyNumberFormat="1" applyFont="1" applyFill="1" applyBorder="1" applyAlignment="1">
      <alignment horizontal="center"/>
    </xf>
    <xf numFmtId="166" fontId="76" fillId="8" borderId="60" xfId="0" applyNumberFormat="1" applyFont="1" applyFill="1" applyBorder="1" applyAlignment="1">
      <alignment horizontal="center"/>
    </xf>
    <xf numFmtId="0" fontId="77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0" fillId="0" borderId="0" xfId="1" applyFont="1" applyBorder="1" applyAlignment="1">
      <alignment horizontal="center"/>
    </xf>
    <xf numFmtId="0" fontId="10" fillId="5" borderId="10" xfId="0" applyFont="1" applyFill="1" applyBorder="1" applyAlignment="1">
      <alignment horizontal="left"/>
    </xf>
    <xf numFmtId="0" fontId="10" fillId="5" borderId="10" xfId="0" applyFont="1" applyFill="1" applyBorder="1"/>
    <xf numFmtId="172" fontId="78" fillId="10" borderId="19" xfId="0" applyNumberFormat="1" applyFont="1" applyFill="1" applyBorder="1" applyAlignment="1">
      <alignment horizontal="center" vertical="center"/>
    </xf>
    <xf numFmtId="166" fontId="79" fillId="8" borderId="18" xfId="0" applyNumberFormat="1" applyFont="1" applyFill="1" applyBorder="1" applyAlignment="1">
      <alignment horizontal="center"/>
    </xf>
    <xf numFmtId="166" fontId="79" fillId="8" borderId="14" xfId="0" applyNumberFormat="1" applyFont="1" applyFill="1" applyBorder="1" applyAlignment="1">
      <alignment horizontal="center"/>
    </xf>
    <xf numFmtId="1" fontId="79" fillId="0" borderId="19" xfId="13" applyNumberFormat="1" applyFont="1" applyFill="1" applyBorder="1" applyAlignment="1">
      <alignment horizontal="center"/>
    </xf>
    <xf numFmtId="2" fontId="78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0" fillId="8" borderId="1" xfId="4492" applyNumberFormat="1" applyFont="1" applyFill="1" applyBorder="1" applyAlignment="1" applyProtection="1">
      <alignment horizontal="center" vertical="center"/>
    </xf>
    <xf numFmtId="15" fontId="10" fillId="5" borderId="10" xfId="0" applyNumberFormat="1" applyFont="1" applyFill="1" applyBorder="1"/>
    <xf numFmtId="169" fontId="27" fillId="50" borderId="11" xfId="0" applyNumberFormat="1" applyFont="1" applyFill="1" applyBorder="1" applyAlignment="1">
      <alignment horizontal="center"/>
    </xf>
    <xf numFmtId="166" fontId="27" fillId="8" borderId="60" xfId="0" applyNumberFormat="1" applyFont="1" applyFill="1" applyBorder="1" applyAlignment="1">
      <alignment horizontal="center"/>
    </xf>
    <xf numFmtId="0" fontId="10" fillId="5" borderId="11" xfId="0" applyFont="1" applyFill="1" applyBorder="1" applyAlignment="1">
      <alignment horizontal="left"/>
    </xf>
    <xf numFmtId="0" fontId="10" fillId="5" borderId="0" xfId="0" applyFont="1" applyFill="1"/>
    <xf numFmtId="0" fontId="10" fillId="5" borderId="11" xfId="0" applyFont="1" applyFill="1" applyBorder="1"/>
    <xf numFmtId="43" fontId="10" fillId="49" borderId="0" xfId="1" applyFont="1" applyFill="1" applyBorder="1" applyAlignment="1">
      <alignment horizontal="center"/>
    </xf>
    <xf numFmtId="43" fontId="9" fillId="0" borderId="0" xfId="1" applyFont="1" applyBorder="1" applyAlignment="1">
      <alignment horizontal="center"/>
    </xf>
    <xf numFmtId="43" fontId="9" fillId="0" borderId="0" xfId="1" applyFont="1" applyAlignment="1">
      <alignment horizontal="center"/>
    </xf>
    <xf numFmtId="0" fontId="10" fillId="16" borderId="53" xfId="0" applyFont="1" applyFill="1" applyBorder="1" applyAlignment="1">
      <alignment horizontal="center"/>
    </xf>
    <xf numFmtId="0" fontId="10" fillId="16" borderId="56" xfId="0" applyFont="1" applyFill="1" applyBorder="1" applyAlignment="1">
      <alignment horizontal="center"/>
    </xf>
    <xf numFmtId="0" fontId="10" fillId="4" borderId="1" xfId="0" applyFont="1" applyFill="1" applyBorder="1"/>
    <xf numFmtId="0" fontId="10" fillId="0" borderId="0" xfId="0" applyFont="1"/>
    <xf numFmtId="0" fontId="59" fillId="0" borderId="74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0" fontId="59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7" fillId="5" borderId="10" xfId="0" applyFont="1" applyFill="1" applyBorder="1"/>
    <xf numFmtId="0" fontId="6" fillId="5" borderId="10" xfId="0" applyFont="1" applyFill="1" applyBorder="1"/>
    <xf numFmtId="0" fontId="6" fillId="5" borderId="10" xfId="0" applyFont="1" applyFill="1" applyBorder="1" applyAlignment="1">
      <alignment horizontal="left"/>
    </xf>
    <xf numFmtId="0" fontId="5" fillId="5" borderId="10" xfId="0" applyFont="1" applyFill="1" applyBorder="1"/>
    <xf numFmtId="0" fontId="5" fillId="0" borderId="1" xfId="0" applyFont="1" applyBorder="1"/>
    <xf numFmtId="0" fontId="4" fillId="0" borderId="1" xfId="0" applyFont="1" applyBorder="1"/>
    <xf numFmtId="0" fontId="4" fillId="5" borderId="10" xfId="0" applyFont="1" applyFill="1" applyBorder="1"/>
    <xf numFmtId="0" fontId="4" fillId="5" borderId="10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left"/>
    </xf>
    <xf numFmtId="0" fontId="4" fillId="5" borderId="11" xfId="0" applyFont="1" applyFill="1" applyBorder="1" applyAlignment="1">
      <alignment horizontal="left"/>
    </xf>
    <xf numFmtId="0" fontId="4" fillId="5" borderId="11" xfId="0" applyFont="1" applyFill="1" applyBorder="1"/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/>
    <xf numFmtId="165" fontId="80" fillId="0" borderId="10" xfId="0" applyNumberFormat="1" applyFont="1" applyBorder="1" applyAlignment="1">
      <alignment horizontal="center"/>
    </xf>
    <xf numFmtId="165" fontId="80" fillId="0" borderId="11" xfId="0" applyNumberFormat="1" applyFont="1" applyBorder="1" applyAlignment="1">
      <alignment horizontal="center"/>
    </xf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1" fillId="10" borderId="19" xfId="0" applyNumberFormat="1" applyFont="1" applyFill="1" applyBorder="1" applyAlignment="1">
      <alignment horizontal="center" vertical="center"/>
    </xf>
    <xf numFmtId="1" fontId="82" fillId="7" borderId="19" xfId="0" applyNumberFormat="1" applyFont="1" applyFill="1" applyBorder="1" applyAlignment="1">
      <alignment horizontal="center"/>
    </xf>
    <xf numFmtId="1" fontId="82" fillId="7" borderId="15" xfId="0" applyNumberFormat="1" applyFont="1" applyFill="1" applyBorder="1" applyAlignment="1">
      <alignment horizontal="center"/>
    </xf>
    <xf numFmtId="166" fontId="82" fillId="8" borderId="18" xfId="0" applyNumberFormat="1" applyFont="1" applyFill="1" applyBorder="1" applyAlignment="1">
      <alignment horizontal="center"/>
    </xf>
    <xf numFmtId="166" fontId="82" fillId="8" borderId="14" xfId="0" applyNumberFormat="1" applyFont="1" applyFill="1" applyBorder="1" applyAlignment="1">
      <alignment horizontal="center"/>
    </xf>
    <xf numFmtId="1" fontId="82" fillId="0" borderId="19" xfId="13" applyNumberFormat="1" applyFont="1" applyFill="1" applyBorder="1" applyAlignment="1">
      <alignment horizontal="center"/>
    </xf>
    <xf numFmtId="2" fontId="81" fillId="10" borderId="19" xfId="0" applyNumberFormat="1" applyFont="1" applyFill="1" applyBorder="1" applyAlignment="1">
      <alignment horizontal="center" vertical="center"/>
    </xf>
    <xf numFmtId="0" fontId="1" fillId="5" borderId="10" xfId="0" applyFont="1" applyFill="1" applyBorder="1"/>
    <xf numFmtId="0" fontId="1" fillId="16" borderId="56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left"/>
    </xf>
    <xf numFmtId="0" fontId="1" fillId="5" borderId="10" xfId="0" applyFont="1" applyFill="1" applyBorder="1" applyAlignment="1">
      <alignment horizontal="center"/>
    </xf>
    <xf numFmtId="0" fontId="33" fillId="15" borderId="21" xfId="0" applyFont="1" applyFill="1" applyBorder="1" applyAlignment="1">
      <alignment horizontal="center" vertical="center"/>
    </xf>
    <xf numFmtId="0" fontId="33" fillId="15" borderId="22" xfId="0" applyFont="1" applyFill="1" applyBorder="1" applyAlignment="1">
      <alignment horizontal="center" vertical="center"/>
    </xf>
    <xf numFmtId="0" fontId="33" fillId="15" borderId="23" xfId="0" applyFont="1" applyFill="1" applyBorder="1" applyAlignment="1">
      <alignment horizontal="center" vertical="center"/>
    </xf>
    <xf numFmtId="0" fontId="36" fillId="8" borderId="35" xfId="0" applyFont="1" applyFill="1" applyBorder="1" applyAlignment="1">
      <alignment horizontal="center" vertical="center"/>
    </xf>
    <xf numFmtId="0" fontId="36" fillId="8" borderId="38" xfId="0" applyFont="1" applyFill="1" applyBorder="1" applyAlignment="1">
      <alignment horizontal="center" vertical="center"/>
    </xf>
    <xf numFmtId="0" fontId="36" fillId="8" borderId="41" xfId="0" applyFont="1" applyFill="1" applyBorder="1" applyAlignment="1">
      <alignment horizontal="center" vertical="center"/>
    </xf>
    <xf numFmtId="0" fontId="70" fillId="51" borderId="62" xfId="4491" applyFont="1" applyFill="1" applyBorder="1" applyAlignment="1">
      <alignment horizontal="center" wrapText="1"/>
    </xf>
    <xf numFmtId="0" fontId="70" fillId="51" borderId="3" xfId="4491" applyFont="1" applyFill="1" applyBorder="1" applyAlignment="1">
      <alignment horizontal="center" wrapText="1"/>
    </xf>
    <xf numFmtId="0" fontId="70" fillId="51" borderId="1" xfId="4491" applyFont="1" applyFill="1" applyBorder="1" applyAlignment="1">
      <alignment horizontal="center" wrapText="1"/>
    </xf>
    <xf numFmtId="0" fontId="59" fillId="3" borderId="1" xfId="4491" applyFont="1" applyFill="1" applyBorder="1" applyAlignment="1">
      <alignment horizontal="center" vertical="center" wrapText="1"/>
    </xf>
    <xf numFmtId="0" fontId="59" fillId="52" borderId="1" xfId="4491" applyFont="1" applyFill="1" applyBorder="1" applyAlignment="1">
      <alignment horizontal="center" vertical="center" wrapText="1"/>
    </xf>
    <xf numFmtId="0" fontId="59" fillId="53" borderId="1" xfId="4491" applyFont="1" applyFill="1" applyBorder="1" applyAlignment="1">
      <alignment horizontal="center" vertical="center"/>
    </xf>
    <xf numFmtId="0" fontId="59" fillId="53" borderId="1" xfId="4491" applyFont="1" applyFill="1" applyBorder="1" applyAlignment="1">
      <alignment horizontal="center" vertical="center" wrapText="1"/>
    </xf>
    <xf numFmtId="0" fontId="59" fillId="53" borderId="5" xfId="4491" applyFont="1" applyFill="1" applyBorder="1" applyAlignment="1">
      <alignment horizontal="center" vertical="center" wrapText="1"/>
    </xf>
    <xf numFmtId="0" fontId="59" fillId="53" borderId="2" xfId="4491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64.350985069446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21" maxValue="13128"/>
    </cacheField>
    <cacheField name="IS8_Inv1_M2" numFmtId="1">
      <sharedItems containsString="0" containsBlank="1" containsNumber="1" containsInteger="1" minValue="3714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5248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5574"/>
    </cacheField>
    <cacheField name="IS20_Inv1_M1" numFmtId="1">
      <sharedItems containsString="0" containsBlank="1" containsNumber="1" containsInteger="1" minValue="0" maxValue="6635"/>
    </cacheField>
    <cacheField name="IS20_Inv1_M2" numFmtId="1">
      <sharedItems containsString="0" containsBlank="1" containsNumber="1" containsInteger="1" minValue="0" maxValue="2452"/>
    </cacheField>
    <cacheField name="IS20_Inv2_M1" numFmtId="1">
      <sharedItems containsString="0" containsBlank="1" containsNumber="1" containsInteger="1" minValue="0" maxValue="2539"/>
    </cacheField>
    <cacheField name="IS20_Inv2_M2" numFmtId="1">
      <sharedItems containsString="0" containsBlank="1" containsNumber="1" containsInteger="1" minValue="0" maxValue="6329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25994430693069309" maxValue="0.7657061889799629"/>
    </cacheField>
    <cacheField name="AT_MCR (°C)" numFmtId="1">
      <sharedItems containsString="0" containsBlank="1" containsNumber="1" minValue="22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0.971194200848675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5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16998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073439863533366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704.93700000000001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26.157"/>
    </cacheField>
    <cacheField name="33 kV_Wind_F4_Ex" numFmtId="169">
      <sharedItems containsString="0" containsBlank="1" containsNumber="1" minValue="204.91200000000001" maxValue="384.755"/>
    </cacheField>
    <cacheField name="33 kV_Solar_F1_Ex" numFmtId="169">
      <sharedItems containsString="0" containsBlank="1" containsNumber="1" minValue="151.25700000000001" maxValue="235.565"/>
    </cacheField>
    <cacheField name="33kV_Solar_F2_Ex" numFmtId="169">
      <sharedItems containsString="0" containsBlank="1" containsNumber="1" minValue="261.38499999999999" maxValue="336.48200000000003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27.542"/>
    </cacheField>
    <cacheField name="33kV_OG1_Ex" numFmtId="169">
      <sharedItems containsString="0" containsBlank="1" containsNumber="1" containsInteger="1" minValue="172960" maxValue="225782"/>
    </cacheField>
    <cacheField name="33kV_OG2_Ex" numFmtId="169">
      <sharedItems containsString="0" containsBlank="1" containsNumber="1" containsInteger="1" minValue="237651" maxValue="318797"/>
    </cacheField>
    <cacheField name="220kV_TX1_Ex" numFmtId="169">
      <sharedItems containsString="0" containsBlank="1" containsNumber="1" minValue="101.821" maxValue="167.11799999999999"/>
    </cacheField>
    <cacheField name="220kV_Tx2_Ex" numFmtId="169">
      <sharedItems containsString="0" containsBlank="1" containsNumber="1" minValue="56.494" maxValue="156.709"/>
    </cacheField>
    <cacheField name="220kV_TL_TVM_Ex" numFmtId="169">
      <sharedItems containsString="0" containsBlank="1" containsNumber="1" minValue="254.61799999999999" maxValue="337.74"/>
    </cacheField>
    <cacheField name="220kV_C&amp;R_PQM_Ex" numFmtId="169">
      <sharedItems containsString="0" containsBlank="1" containsNumber="1" minValue="79.673000000000002" maxValue="162.88499999999999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52.489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65620.00000000896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70.27"/>
    </cacheField>
    <cacheField name="Wind Export (33 kV)" numFmtId="43">
      <sharedItems containsMixedTypes="1" containsNumber="1" minValue="0" maxValue="1094115.0000000047"/>
    </cacheField>
    <cacheField name="Wind Net Export (33 kV)" numFmtId="43">
      <sharedItems containsMixedTypes="1" containsNumber="1" minValue="0" maxValue="1084317.3558636024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m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m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m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m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x v="113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n v="14284"/>
    <n v="159455"/>
    <n v="75447"/>
    <n v="5781"/>
    <n v="43104"/>
    <n v="62590"/>
    <n v="16998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m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x v="114"/>
    <n v="2026"/>
    <n v="2025"/>
    <d v="2025-07-01T00:00:00"/>
    <n v="31"/>
    <d v="1899-12-30T06:59:00"/>
    <d v="1899-12-30T18:25:00"/>
    <n v="4982"/>
    <n v="4980"/>
    <n v="4928"/>
    <n v="4695"/>
    <n v="4881"/>
    <n v="4827"/>
    <n v="5037"/>
    <n v="4944"/>
    <n v="4878"/>
    <n v="4949"/>
    <n v="4792"/>
    <n v="4824"/>
    <n v="4709"/>
    <n v="5001"/>
    <n v="3396"/>
    <n v="3060"/>
    <n v="3305"/>
    <n v="3162"/>
    <n v="5009"/>
    <n v="4906"/>
    <n v="4069"/>
    <n v="4561"/>
    <n v="5031"/>
    <n v="5205"/>
    <n v="5234"/>
    <n v="5438"/>
    <n v="4883"/>
    <n v="5240"/>
    <n v="4869"/>
    <n v="4761"/>
    <n v="4341"/>
    <n v="4670"/>
    <n v="3695"/>
    <n v="3706"/>
    <n v="3267"/>
    <n v="3313"/>
    <n v="3494"/>
    <n v="3609"/>
    <n v="3513"/>
    <n v="3555"/>
    <n v="3839"/>
    <n v="3628"/>
    <n v="3646"/>
    <n v="3729"/>
    <n v="3924"/>
    <n v="1192"/>
    <n v="3584"/>
    <n v="3639"/>
    <n v="3280"/>
    <n v="3498"/>
    <n v="3596"/>
    <n v="3500"/>
    <n v="3837"/>
    <n v="3198"/>
    <n v="3440"/>
    <n v="3422"/>
    <n v="3605"/>
    <n v="3552"/>
    <n v="3176"/>
    <n v="3503"/>
    <n v="3445"/>
    <n v="3414"/>
    <n v="3514"/>
    <n v="3837"/>
    <n v="5310"/>
    <n v="5004"/>
    <n v="5205"/>
    <n v="5021"/>
    <n v="4902"/>
    <n v="4419"/>
    <n v="5177"/>
    <n v="5062"/>
    <n v="3813"/>
    <n v="2985"/>
    <n v="3517"/>
    <n v="2844"/>
    <n v="2049"/>
    <n v="1952"/>
    <n v="5161"/>
    <n v="5191"/>
    <n v="5117"/>
    <n v="5327"/>
    <n v="5496"/>
    <n v="3261"/>
    <n v="2886"/>
    <n v="2821"/>
    <n v="2782"/>
    <n v="2581"/>
    <n v="2276"/>
    <n v="2964"/>
    <n v="2881"/>
    <n v="2640"/>
    <n v="3572"/>
    <n v="2239"/>
    <n v="3351"/>
    <n v="2921"/>
    <n v="3022"/>
    <n v="3583"/>
    <n v="4711"/>
    <n v="1782"/>
    <n v="1445"/>
    <n v="4874"/>
    <n v="2.5772708237797191"/>
    <n v="2.5288528292329944"/>
    <n v="2.5455406397306382"/>
    <m/>
    <m/>
    <n v="0.44978180897250392"/>
    <m/>
    <m/>
    <n v="2.4959758104196785"/>
    <n v="2.4959758104196785"/>
    <n v="0.34221253979739535"/>
    <n v="0.34221253979739535"/>
    <n v="24.007991266375171"/>
    <m/>
    <n v="37.859940521262054"/>
    <m/>
    <n v="82.684716157204264"/>
    <m/>
    <n v="22"/>
    <m/>
    <n v="4.7"/>
    <m/>
    <n v="9.1"/>
    <m/>
    <n v="9962"/>
    <n v="71388"/>
    <n v="57981"/>
    <n v="10236"/>
    <n v="111150"/>
    <n v="53259"/>
    <n v="4001"/>
    <n v="29553"/>
    <n v="40519"/>
    <n v="12812"/>
    <n v="400861"/>
    <n v="2.5505547642477837"/>
    <n v="0.44978180897250392"/>
    <n v="2.4959758104196785"/>
    <n v="0.34221253979739535"/>
    <n v="694.28899999999999"/>
    <n v="988.41"/>
    <n v="124.173"/>
    <n v="373.05900000000003"/>
    <n v="233.52799999999999"/>
    <n v="334.94499999999999"/>
    <m/>
    <n v="125.758"/>
    <n v="224576"/>
    <n v="314666"/>
    <n v="165.62799999999999"/>
    <n v="151.59399999999999"/>
    <n v="334.42500000000001"/>
    <n v="159.56700000000001"/>
    <n v="0.123"/>
    <n v="0"/>
    <n v="251.149"/>
    <n v="276045.00000000029"/>
    <s v=""/>
    <n v="109124.99999999987"/>
    <n v="308715.00000000623"/>
    <n v="107099.9999999998"/>
    <n v="81000.00000000307"/>
    <m/>
    <n v="97424.99999999837"/>
    <n v="286000"/>
    <n v="694000"/>
    <n v="282399.99999998417"/>
    <n v="687199.9999999844"/>
    <n v="972800.00000000652"/>
    <n v="974400.0000000142"/>
    <n v="0"/>
    <s v=""/>
    <n v="340.00000000000341"/>
    <n v="980000"/>
    <n v="972800.00000000652"/>
    <n v="7.4013157894670112E-3"/>
    <n v="11.433333333333334"/>
    <n v="387450.00000000757"/>
    <n v="394650.00000000111"/>
    <n v="170.27"/>
    <n v="584760.00000000652"/>
    <n v="580432.00657895778"/>
    <m/>
    <m/>
    <s v=""/>
  </r>
  <r>
    <x v="115"/>
    <n v="2026"/>
    <n v="2025"/>
    <d v="2025-07-01T00:00:00"/>
    <n v="31"/>
    <d v="1899-12-30T06:28:00"/>
    <d v="1899-12-30T18:00:00"/>
    <n v="5244"/>
    <n v="5259"/>
    <n v="5204"/>
    <n v="4954"/>
    <n v="5155"/>
    <n v="5095"/>
    <n v="5313"/>
    <n v="5217"/>
    <n v="5147"/>
    <n v="5222"/>
    <n v="5056"/>
    <n v="5084"/>
    <n v="4965"/>
    <n v="5266"/>
    <n v="3584"/>
    <n v="3231"/>
    <n v="3492"/>
    <n v="3333"/>
    <n v="5255"/>
    <n v="5160"/>
    <n v="4282"/>
    <n v="4813"/>
    <n v="5253"/>
    <n v="5435"/>
    <n v="5638"/>
    <n v="5820"/>
    <n v="5187"/>
    <n v="5569"/>
    <n v="5083"/>
    <n v="5050"/>
    <n v="4651"/>
    <n v="5056"/>
    <n v="4100"/>
    <n v="4069"/>
    <n v="3584"/>
    <n v="3592"/>
    <n v="3784"/>
    <n v="3922"/>
    <n v="3838"/>
    <n v="3925"/>
    <n v="4180"/>
    <n v="3971"/>
    <n v="4018"/>
    <n v="4138"/>
    <n v="4326"/>
    <n v="1306"/>
    <n v="3945"/>
    <n v="3983"/>
    <n v="3619"/>
    <n v="3863"/>
    <n v="3956"/>
    <n v="3890"/>
    <n v="4229"/>
    <n v="3518"/>
    <n v="3794"/>
    <n v="3794"/>
    <n v="4098"/>
    <n v="3958"/>
    <n v="3549"/>
    <n v="3946"/>
    <n v="3888"/>
    <n v="3845"/>
    <n v="3972"/>
    <n v="4362"/>
    <n v="5756"/>
    <n v="5407"/>
    <n v="5627"/>
    <n v="5381"/>
    <n v="5194"/>
    <n v="4731"/>
    <n v="5618"/>
    <n v="5439"/>
    <n v="4027"/>
    <n v="3165"/>
    <n v="3708"/>
    <n v="2974"/>
    <n v="2208"/>
    <n v="2110"/>
    <n v="5497"/>
    <n v="6164"/>
    <n v="5895"/>
    <n v="6133"/>
    <n v="6273"/>
    <n v="3740"/>
    <n v="3646"/>
    <n v="3576"/>
    <n v="3527"/>
    <n v="3217"/>
    <n v="2875"/>
    <n v="3693"/>
    <n v="3591"/>
    <n v="3291"/>
    <n v="4465"/>
    <n v="2793"/>
    <n v="4152"/>
    <n v="3555"/>
    <n v="3645"/>
    <n v="4444"/>
    <n v="5510"/>
    <n v="2150"/>
    <n v="1835"/>
    <n v="5595"/>
    <n v="2.6977515043338132"/>
    <n v="2.655133319942613"/>
    <n v="2.7543619278892075"/>
    <m/>
    <m/>
    <n v="0.46817367001434756"/>
    <m/>
    <m/>
    <n v="2.6946168783068822"/>
    <n v="2.6469777044476337"/>
    <n v="0.51602972563732585"/>
    <n v="0.3542218938307034"/>
    <n v="25.799999999999667"/>
    <m/>
    <n v="34.099228080808118"/>
    <m/>
    <n v="78.099999999999056"/>
    <m/>
    <n v="38"/>
    <m/>
    <n v="5.0999999999999996"/>
    <m/>
    <n v="12.1"/>
    <m/>
    <n v="10503"/>
    <n v="75318"/>
    <n v="61564"/>
    <n v="10688"/>
    <n v="122962"/>
    <n v="57027"/>
    <n v="4318"/>
    <n v="33702"/>
    <n v="50470"/>
    <n v="15090"/>
    <n v="441642"/>
    <n v="2.7024155840552111"/>
    <n v="0.46817367001434756"/>
    <n v="2.6707972913772577"/>
    <n v="0.4351258097340146"/>
    <n v="696.43299999999999"/>
    <n v="988.41"/>
    <n v="124.709"/>
    <n v="375.476"/>
    <n v="234.066"/>
    <n v="335.32499999999999"/>
    <m/>
    <n v="126.238"/>
    <n v="224891"/>
    <n v="315537"/>
    <n v="166.017"/>
    <n v="152.67400000000001"/>
    <n v="335.16199999999998"/>
    <n v="160.304"/>
    <n v="0.123"/>
    <n v="0"/>
    <n v="251.46899999999999"/>
    <n v="353760.00000000087"/>
    <s v=""/>
    <n v="120600.00000000031"/>
    <n v="398804.99999999558"/>
    <n v="121050.00000000246"/>
    <n v="85499.999999998981"/>
    <m/>
    <n v="108000.0000000009"/>
    <n v="315000"/>
    <n v="871000"/>
    <n v="311200.00000000803"/>
    <n v="864000.00000001001"/>
    <n v="1179199.9999999462"/>
    <n v="1179199.9999999916"/>
    <n v="0"/>
    <s v=""/>
    <n v="319.99999999999318"/>
    <n v="1186000"/>
    <n v="1179199.9999999462"/>
    <n v="5.766621438309194E-3"/>
    <n v="11.533333333333333"/>
    <n v="428349.99999994872"/>
    <n v="435150.00000000268"/>
    <n v="170.27"/>
    <n v="752564.99999999651"/>
    <n v="748225.24253727542"/>
    <m/>
    <m/>
    <s v=""/>
  </r>
  <r>
    <x v="116"/>
    <n v="2026"/>
    <n v="2025"/>
    <d v="2025-07-01T00:00:00"/>
    <n v="31"/>
    <d v="1899-12-30T06:33:00"/>
    <d v="1899-12-30T18:33:00"/>
    <n v="5826"/>
    <n v="5915"/>
    <n v="5895"/>
    <n v="5647"/>
    <n v="5888"/>
    <n v="5787"/>
    <n v="6059"/>
    <n v="5856"/>
    <n v="5913"/>
    <n v="5948"/>
    <n v="5760"/>
    <n v="5744"/>
    <n v="5662"/>
    <n v="6028"/>
    <n v="4121"/>
    <n v="3724"/>
    <n v="3999"/>
    <n v="3787"/>
    <n v="5806"/>
    <n v="5764"/>
    <n v="4817"/>
    <n v="5343"/>
    <n v="5751"/>
    <n v="5958"/>
    <n v="3421"/>
    <n v="3714"/>
    <n v="5961"/>
    <n v="6380"/>
    <n v="5900"/>
    <n v="5787"/>
    <n v="5316"/>
    <n v="5750"/>
    <n v="4213"/>
    <n v="4210"/>
    <n v="3726"/>
    <n v="3762"/>
    <n v="3956"/>
    <n v="4082"/>
    <n v="3970"/>
    <n v="4029"/>
    <n v="4307"/>
    <n v="4081"/>
    <n v="4100"/>
    <n v="4218"/>
    <n v="4446"/>
    <n v="1351"/>
    <n v="4020"/>
    <n v="4087"/>
    <n v="3670"/>
    <n v="3899"/>
    <n v="3997"/>
    <n v="3896"/>
    <n v="4266"/>
    <n v="3539"/>
    <n v="3787"/>
    <n v="3790"/>
    <n v="3928"/>
    <n v="3917"/>
    <n v="3485"/>
    <n v="3822"/>
    <n v="3729"/>
    <n v="3716"/>
    <n v="3819"/>
    <n v="4159"/>
    <n v="5900"/>
    <n v="5577"/>
    <n v="5806"/>
    <n v="5609"/>
    <n v="5449"/>
    <n v="4926"/>
    <n v="5722"/>
    <n v="5609"/>
    <n v="4273"/>
    <n v="3470"/>
    <n v="4041"/>
    <n v="3147"/>
    <n v="2301"/>
    <n v="2162"/>
    <n v="5731"/>
    <n v="6024"/>
    <n v="5440"/>
    <n v="5431"/>
    <n v="5848"/>
    <n v="3464"/>
    <n v="3416"/>
    <n v="3509"/>
    <n v="3382"/>
    <n v="3065"/>
    <n v="2747"/>
    <n v="3457"/>
    <n v="3355"/>
    <n v="3396"/>
    <n v="4183"/>
    <n v="2620"/>
    <n v="3923"/>
    <n v="3331"/>
    <n v="3307"/>
    <n v="4190"/>
    <n v="5140"/>
    <n v="2091"/>
    <n v="1781"/>
    <n v="5314"/>
    <n v="2.9855201062968075"/>
    <n v="3.0016632438572084"/>
    <n v="2.8343784383852695"/>
    <m/>
    <m/>
    <n v="0.5209128280018549"/>
    <m/>
    <m/>
    <n v="2.9781759778086019"/>
    <n v="2.9923879953639312"/>
    <n v="0.56540067128987548"/>
    <n v="0.39756395642095538"/>
    <n v="25.749056865464294"/>
    <m/>
    <n v="33.949828238557551"/>
    <m/>
    <n v="78.285852981968546"/>
    <m/>
    <n v="96.4"/>
    <m/>
    <n v="5.9"/>
    <m/>
    <n v="12.1"/>
    <m/>
    <n v="11741"/>
    <n v="85818"/>
    <n v="63959"/>
    <n v="11709"/>
    <n v="123977"/>
    <n v="59529"/>
    <n v="4463"/>
    <n v="31938"/>
    <n v="47881"/>
    <n v="14326"/>
    <n v="455341"/>
    <n v="2.9405205961797614"/>
    <n v="0.5209128280018549"/>
    <n v="2.9852819865862665"/>
    <n v="0.4814823138554154"/>
    <n v="699.18399999999997"/>
    <n v="988.41"/>
    <n v="125.248"/>
    <n v="378.51"/>
    <n v="234.607"/>
    <n v="335.755"/>
    <m/>
    <n v="126.717"/>
    <n v="225217"/>
    <n v="316618"/>
    <n v="166.42"/>
    <n v="154.012"/>
    <n v="336.03300000000002"/>
    <n v="161.17699999999999"/>
    <n v="0.123"/>
    <n v="0"/>
    <n v="251.809"/>
    <n v="453914.9999999961"/>
    <s v=""/>
    <n v="121275.00000000033"/>
    <n v="500609.99999999866"/>
    <n v="121724.99999999929"/>
    <n v="96750.000000001528"/>
    <m/>
    <n v="107774.99999999983"/>
    <n v="326000"/>
    <n v="1081000"/>
    <n v="322399.99999999325"/>
    <n v="1070399.9999999951"/>
    <n v="1393600.0000000603"/>
    <n v="1396799.9999999846"/>
    <n v="0"/>
    <s v=""/>
    <n v="340.00000000000341"/>
    <n v="1407000"/>
    <n v="1393600.0000000603"/>
    <n v="9.6153846153408384E-3"/>
    <n v="12"/>
    <n v="434125.00000006141"/>
    <n v="447525.00000000099"/>
    <n v="170.27"/>
    <n v="954524.99999999476"/>
    <n v="945346.87500003655"/>
    <m/>
    <m/>
    <s v=""/>
  </r>
  <r>
    <x v="117"/>
    <n v="2026"/>
    <n v="2025"/>
    <d v="2025-07-01T00:00:00"/>
    <n v="31"/>
    <d v="1899-12-30T06:45:00"/>
    <d v="1899-12-30T18:31:00"/>
    <n v="4074"/>
    <n v="4095"/>
    <n v="4079"/>
    <n v="3897"/>
    <n v="4050"/>
    <n v="3993"/>
    <n v="4180"/>
    <n v="4086"/>
    <n v="4058"/>
    <n v="4106"/>
    <n v="3954"/>
    <n v="3975"/>
    <n v="3882"/>
    <n v="4125"/>
    <n v="2771"/>
    <n v="2504"/>
    <n v="2691"/>
    <n v="2568"/>
    <n v="4061"/>
    <n v="3996"/>
    <n v="3328"/>
    <n v="3752"/>
    <n v="4065"/>
    <n v="4203"/>
    <n v="3869"/>
    <n v="3910"/>
    <n v="3928"/>
    <n v="4237"/>
    <n v="3882"/>
    <n v="3794"/>
    <n v="3490"/>
    <n v="3792"/>
    <n v="2692"/>
    <n v="2682"/>
    <n v="2368"/>
    <n v="2388"/>
    <n v="2511"/>
    <n v="2592"/>
    <n v="2524"/>
    <n v="2572"/>
    <n v="2740"/>
    <n v="2599"/>
    <n v="2620"/>
    <n v="2700"/>
    <n v="2843"/>
    <n v="830"/>
    <n v="2562"/>
    <n v="2597"/>
    <n v="2347"/>
    <n v="2506"/>
    <n v="2507"/>
    <n v="2508"/>
    <n v="2740"/>
    <n v="2269"/>
    <n v="2439"/>
    <n v="2440"/>
    <n v="2587"/>
    <n v="2539"/>
    <n v="2262"/>
    <n v="2503"/>
    <n v="2438"/>
    <n v="2424"/>
    <n v="2502"/>
    <n v="2743"/>
    <n v="3820"/>
    <n v="3612"/>
    <n v="3749"/>
    <n v="3618"/>
    <n v="3517"/>
    <n v="3179"/>
    <n v="3658"/>
    <n v="3638"/>
    <n v="2769"/>
    <n v="2188"/>
    <n v="2744"/>
    <n v="1979"/>
    <n v="1432"/>
    <n v="1395"/>
    <n v="3818"/>
    <n v="4004"/>
    <n v="3680"/>
    <n v="3745"/>
    <n v="3930"/>
    <n v="2337"/>
    <n v="2266"/>
    <n v="2427"/>
    <n v="2240"/>
    <n v="2090"/>
    <n v="1822"/>
    <n v="2301"/>
    <n v="2295"/>
    <n v="2261"/>
    <n v="2780"/>
    <n v="1719"/>
    <n v="2595"/>
    <n v="2202"/>
    <n v="2179"/>
    <n v="2768"/>
    <n v="3454"/>
    <n v="1473"/>
    <n v="1185"/>
    <n v="3613"/>
    <n v="2.0027937428340397"/>
    <n v="1.9789484568599729"/>
    <n v="1.7402897593659969"/>
    <m/>
    <m/>
    <n v="0.34339726826968414"/>
    <m/>
    <m/>
    <n v="1.9933855077793521"/>
    <n v="1.9761232918434697"/>
    <n v="0.37693624596888242"/>
    <n v="0.25994430693069309"/>
    <n v="22"/>
    <m/>
    <n v="30.971194200848675"/>
    <m/>
    <n v="91.5"/>
    <m/>
    <n v="42"/>
    <m/>
    <n v="5.7"/>
    <m/>
    <n v="10.199999999999999"/>
    <m/>
    <n v="8169"/>
    <n v="58919"/>
    <n v="46039"/>
    <n v="8268"/>
    <n v="79574"/>
    <n v="38471"/>
    <n v="2827"/>
    <n v="21514"/>
    <n v="31945"/>
    <n v="9725"/>
    <n v="305451"/>
    <n v="1.9073439863533366"/>
    <n v="0.34339726826968414"/>
    <n v="1.9847543998114108"/>
    <n v="0.31844027644978778"/>
    <n v="701.83199999999999"/>
    <n v="988.41"/>
    <n v="125.604"/>
    <n v="381.39600000000002"/>
    <n v="234.989"/>
    <n v="336.05200000000002"/>
    <m/>
    <n v="127.035"/>
    <n v="225442"/>
    <n v="317605"/>
    <n v="166.69800000000001"/>
    <n v="155.23400000000001"/>
    <n v="336.78899999999999"/>
    <n v="161.93199999999999"/>
    <n v="0.123"/>
    <n v="0"/>
    <n v="252.149"/>
    <n v="436920.00000000407"/>
    <s v=""/>
    <n v="80099.999999998778"/>
    <n v="476190.00000000396"/>
    <n v="85950.00000000112"/>
    <n v="66825.000000005733"/>
    <m/>
    <n v="71549.99999999952"/>
    <n v="225000"/>
    <n v="987000"/>
    <n v="222400.00000001601"/>
    <n v="977600.00000000675"/>
    <n v="1209599.9999999548"/>
    <n v="1207999.9999999928"/>
    <n v="0"/>
    <s v=""/>
    <n v="340.00000000000341"/>
    <n v="1212000"/>
    <n v="1209599.9999999548"/>
    <n v="1.9841269841645026E-3"/>
    <n v="11.766666666666666"/>
    <n v="302024.99999995989"/>
    <n v="304425.00000000512"/>
    <n v="170.27"/>
    <n v="913110.00000000803"/>
    <n v="911298.27380949759"/>
    <m/>
    <m/>
    <s v=""/>
  </r>
  <r>
    <x v="118"/>
    <n v="2026"/>
    <n v="2025"/>
    <d v="2025-07-01T00:00:00"/>
    <n v="31"/>
    <d v="1899-12-30T06:40:00"/>
    <d v="1899-12-30T18:31:00"/>
    <n v="5946"/>
    <n v="5951"/>
    <n v="5890"/>
    <n v="5626"/>
    <n v="5843"/>
    <n v="5735"/>
    <n v="6057"/>
    <n v="5935"/>
    <n v="5864"/>
    <n v="5947"/>
    <n v="5694"/>
    <n v="5746"/>
    <n v="5591"/>
    <n v="5941"/>
    <n v="4046"/>
    <n v="3707"/>
    <n v="3942"/>
    <n v="3771"/>
    <n v="5969"/>
    <n v="5820"/>
    <n v="4836"/>
    <n v="5347"/>
    <n v="6007"/>
    <n v="6210"/>
    <n v="6160"/>
    <n v="6209"/>
    <n v="5666"/>
    <n v="6097"/>
    <n v="5623"/>
    <n v="5497"/>
    <n v="5072"/>
    <n v="5513"/>
    <n v="4332"/>
    <n v="4326"/>
    <n v="3833"/>
    <n v="3879"/>
    <n v="4075"/>
    <n v="4196"/>
    <n v="4081"/>
    <n v="4134"/>
    <n v="4410"/>
    <n v="4175"/>
    <n v="4189"/>
    <n v="4114"/>
    <n v="4546"/>
    <n v="1384"/>
    <n v="4099"/>
    <n v="4169"/>
    <n v="3764"/>
    <n v="3996"/>
    <n v="4015"/>
    <n v="3992"/>
    <n v="4358"/>
    <n v="3623"/>
    <n v="3873"/>
    <n v="3885"/>
    <n v="4123"/>
    <n v="4020"/>
    <n v="3594"/>
    <n v="3969"/>
    <n v="3845"/>
    <n v="3832"/>
    <n v="3964"/>
    <n v="4346"/>
    <n v="6049"/>
    <n v="5716"/>
    <n v="5980"/>
    <n v="5821"/>
    <n v="5683"/>
    <n v="5115"/>
    <n v="6004"/>
    <n v="5823"/>
    <n v="4578"/>
    <n v="3641"/>
    <n v="4550"/>
    <n v="3315"/>
    <n v="2365"/>
    <n v="2308"/>
    <n v="6095"/>
    <n v="6253"/>
    <n v="5839"/>
    <n v="6043"/>
    <n v="6163"/>
    <n v="3688"/>
    <n v="3664"/>
    <n v="3927"/>
    <n v="3642"/>
    <n v="3422"/>
    <n v="2979"/>
    <n v="3738"/>
    <n v="3712"/>
    <n v="3655"/>
    <n v="4490"/>
    <n v="2791"/>
    <n v="4099"/>
    <n v="3568"/>
    <n v="3643"/>
    <n v="4417"/>
    <n v="5565"/>
    <n v="2438"/>
    <n v="1887"/>
    <n v="5712"/>
    <n v="3.118412879915732"/>
    <n v="3.0441812844101159"/>
    <n v="2.9123170193853425"/>
    <m/>
    <m/>
    <n v="0.53625028019662913"/>
    <m/>
    <m/>
    <n v="3.1011716382008427"/>
    <n v="3.0441812844101159"/>
    <n v="0.60010019389044966"/>
    <n v="0.40731945084269694"/>
    <n v="22"/>
    <m/>
    <n v="34.748416053370811"/>
    <m/>
    <n v="91.5"/>
    <m/>
    <n v="0"/>
    <m/>
    <n v="7.5"/>
    <m/>
    <n v="14"/>
    <m/>
    <n v="11897"/>
    <n v="85335"/>
    <n v="67809"/>
    <n v="12217"/>
    <n v="127141"/>
    <n v="62275"/>
    <n v="4673"/>
    <n v="34081"/>
    <n v="51747"/>
    <n v="15602"/>
    <n v="472777"/>
    <n v="3.024970394570397"/>
    <n v="0.53625028019662913"/>
    <n v="3.0726764613054796"/>
    <n v="0.50370982236657325"/>
    <n v="704.93700000000001"/>
    <n v="988.41"/>
    <n v="126.157"/>
    <n v="384.755"/>
    <n v="235.565"/>
    <n v="336.48200000000003"/>
    <m/>
    <n v="127.542"/>
    <n v="225782"/>
    <n v="318797"/>
    <n v="167.11799999999999"/>
    <n v="156.709"/>
    <n v="337.74"/>
    <n v="162.88499999999999"/>
    <n v="0.123"/>
    <n v="0"/>
    <n v="252.489"/>
    <n v="512325.00000000303"/>
    <s v=""/>
    <n v="124424.99999999939"/>
    <n v="554234.99999999674"/>
    <n v="129599.99999999852"/>
    <n v="96750.000000001528"/>
    <m/>
    <n v="114075.00000000112"/>
    <n v="340000"/>
    <n v="1192000"/>
    <n v="335999.99999998999"/>
    <n v="1179999.9999999953"/>
    <n v="1521600.0000000349"/>
    <n v="1524800.0000000047"/>
    <n v="0"/>
    <s v=""/>
    <n v="340.00000000000341"/>
    <n v="1532000"/>
    <n v="1521600.0000000349"/>
    <n v="6.8349106203764443E-3"/>
    <n v="11.849999999999998"/>
    <n v="454450.00000003556"/>
    <n v="464850.00000000052"/>
    <n v="170.27"/>
    <n v="1066559.9999999998"/>
    <n v="1059270.1577287312"/>
    <m/>
    <m/>
    <s v=""/>
  </r>
  <r>
    <x v="11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071" totalsRowShown="0">
  <autoFilter ref="A1:AN1071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e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abSelected="1" topLeftCell="A29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75" t="s">
        <v>0</v>
      </c>
      <c r="B3" s="376"/>
      <c r="C3" s="376"/>
      <c r="D3" s="376"/>
      <c r="E3" s="376"/>
      <c r="F3" s="377"/>
    </row>
    <row r="4" spans="1:9">
      <c r="A4" s="76" t="s">
        <v>1</v>
      </c>
      <c r="B4" s="281">
        <v>45839</v>
      </c>
      <c r="C4" s="78"/>
      <c r="D4" s="78"/>
      <c r="E4" s="78"/>
      <c r="F4" s="79"/>
    </row>
    <row r="5" spans="1:9">
      <c r="A5" s="76" t="s">
        <v>2</v>
      </c>
      <c r="B5" s="282">
        <v>45863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78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464.85000000000053</v>
      </c>
      <c r="E11" s="92">
        <f>D11/C11-1</f>
        <v>-0.36575324378243712</v>
      </c>
      <c r="F11" s="283"/>
      <c r="G11" s="231">
        <f>_xlfn.XLOOKUP($B$5,'Daily KPI'!$A:$A,'Daily KPI'!AS:AS)/1000</f>
        <v>644.24277283765264</v>
      </c>
      <c r="H11" s="231">
        <f>_xlfn.XLOOKUP($B$4,'Modelling New'!$D:$D,'Modelling New'!AM:AM)/1000</f>
        <v>19751.123146051916</v>
      </c>
      <c r="I11" s="231">
        <f>_xlfn.XLOOKUP($B$4,'Modelling New'!$D:$D,'Modelling New'!AN:AN)/1000</f>
        <v>87322.687059353659</v>
      </c>
    </row>
    <row r="12" spans="1:9">
      <c r="A12" s="379"/>
      <c r="B12" s="93" t="s">
        <v>16</v>
      </c>
      <c r="C12" s="94">
        <f>MonthlyKPI!E4</f>
        <v>18322.915940958519</v>
      </c>
      <c r="D12" s="95">
        <f>MonthlyKPI!F4</f>
        <v>13115.700000000012</v>
      </c>
      <c r="E12" s="96">
        <f>D12/C12-1</f>
        <v>-0.28419144407678287</v>
      </c>
      <c r="F12" s="284"/>
    </row>
    <row r="13" spans="1:9" ht="15" thickBot="1">
      <c r="A13" s="380"/>
      <c r="B13" s="98" t="s">
        <v>17</v>
      </c>
      <c r="C13" s="99">
        <f>AnnualKPI!E4</f>
        <v>99407.561503681238</v>
      </c>
      <c r="D13" s="100">
        <f>AnnualKPI!F4</f>
        <v>72965.924999999988</v>
      </c>
      <c r="E13" s="101">
        <f>D13/C13-1</f>
        <v>-0.26599220525796796</v>
      </c>
      <c r="F13" s="285"/>
    </row>
    <row r="14" spans="1:9">
      <c r="A14" s="378">
        <v>2</v>
      </c>
      <c r="B14" s="90" t="s">
        <v>18</v>
      </c>
      <c r="C14" s="222">
        <f>_xlfn.XLOOKUP($B$5,'Daily KPI'!$A:$A,'Daily KPI'!$AC:$AC)</f>
        <v>4.5548387096774192</v>
      </c>
      <c r="D14" s="222">
        <f>_xlfn.XLOOKUP($B$5,'Daily KPI'!$A:$A,'Daily KPI'!$I:$I)</f>
        <v>3.024970394570397</v>
      </c>
      <c r="E14" s="92">
        <f t="shared" ref="E14:E25" si="0">(D14-C14)/(C14)</f>
        <v>-0.33587760459148508</v>
      </c>
      <c r="F14" s="283"/>
    </row>
    <row r="15" spans="1:9">
      <c r="A15" s="379"/>
      <c r="B15" s="93" t="s">
        <v>19</v>
      </c>
      <c r="C15" s="223">
        <f>MonthlyKPI!C4</f>
        <v>113.87096774193549</v>
      </c>
      <c r="D15" s="224">
        <f>MonthlyKPI!D4</f>
        <v>94.172398226371683</v>
      </c>
      <c r="E15" s="96">
        <f t="shared" si="0"/>
        <v>-0.17299027053327987</v>
      </c>
      <c r="F15" s="284"/>
    </row>
    <row r="16" spans="1:9" ht="15" thickBot="1">
      <c r="A16" s="380"/>
      <c r="B16" s="98" t="s">
        <v>20</v>
      </c>
      <c r="C16" s="225">
        <f>AnnualKPI!C4</f>
        <v>666.17096774193556</v>
      </c>
      <c r="D16" s="226">
        <f>AnnualKPI!D4</f>
        <v>583.17927646766782</v>
      </c>
      <c r="E16" s="101">
        <f t="shared" si="0"/>
        <v>-0.12458016829460129</v>
      </c>
      <c r="F16" s="285"/>
    </row>
    <row r="17" spans="1:6">
      <c r="A17" s="378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0.8992914644925365</v>
      </c>
      <c r="E17" s="92">
        <f t="shared" si="0"/>
        <v>8.646353411140946E-2</v>
      </c>
      <c r="F17" s="283"/>
    </row>
    <row r="18" spans="1:6">
      <c r="A18" s="379"/>
      <c r="B18" s="93" t="s">
        <v>22</v>
      </c>
      <c r="C18" s="104">
        <f>MonthlyKPI!M4</f>
        <v>0.82772356020954152</v>
      </c>
      <c r="D18" s="105">
        <f>MonthlyKPI!N4</f>
        <v>0.81503565593656901</v>
      </c>
      <c r="E18" s="96">
        <f t="shared" si="0"/>
        <v>-1.5328673584886857E-2</v>
      </c>
      <c r="F18" s="284"/>
    </row>
    <row r="19" spans="1:6" ht="15" thickBot="1">
      <c r="A19" s="380"/>
      <c r="B19" s="98" t="s">
        <v>23</v>
      </c>
      <c r="C19" s="106">
        <f>AnnualKPI!M4</f>
        <v>0.82772356020954152</v>
      </c>
      <c r="D19" s="107">
        <f>AnnualKPI!N4</f>
        <v>0.78488659218697754</v>
      </c>
      <c r="E19" s="101">
        <f t="shared" si="0"/>
        <v>-5.1752747030324509E-2</v>
      </c>
      <c r="F19" s="285"/>
    </row>
    <row r="20" spans="1:6">
      <c r="A20" s="378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0.99647878789615407</v>
      </c>
      <c r="E20" s="92">
        <f>(D20-C20)/(C20)</f>
        <v>1.486218991109625E-3</v>
      </c>
      <c r="F20" s="283"/>
    </row>
    <row r="21" spans="1:6">
      <c r="A21" s="379"/>
      <c r="B21" s="93" t="s">
        <v>25</v>
      </c>
      <c r="C21" s="104">
        <f>_xlfn.XLOOKUP($B$4,'Modelling New'!$D:$D,'Modelling New'!AE:AE)</f>
        <v>0.995</v>
      </c>
      <c r="D21" s="105">
        <f>MonthlyKPI!L4</f>
        <v>0.97314251767778503</v>
      </c>
      <c r="E21" s="96">
        <f>(D21-C21)/(C21)</f>
        <v>-2.1967318916798956E-2</v>
      </c>
      <c r="F21" s="284"/>
    </row>
    <row r="22" spans="1:6" ht="15" thickBot="1">
      <c r="A22" s="380"/>
      <c r="B22" s="98" t="s">
        <v>26</v>
      </c>
      <c r="C22" s="104">
        <f>_xlfn.XLOOKUP($B$4,'Modelling New'!$D:$D,'Modelling New'!AE:AE)</f>
        <v>0.995</v>
      </c>
      <c r="D22" s="107">
        <f>AnnualKPI!L4</f>
        <v>0.97814695737776003</v>
      </c>
      <c r="E22" s="101">
        <f t="shared" si="0"/>
        <v>-1.6937731278633131E-2</v>
      </c>
      <c r="F22" s="285"/>
    </row>
    <row r="23" spans="1:6">
      <c r="A23" s="378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379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4"/>
    </row>
    <row r="25" spans="1:6" ht="15" thickBot="1">
      <c r="A25" s="380"/>
      <c r="B25" s="98" t="s">
        <v>29</v>
      </c>
      <c r="C25" s="104">
        <f>_xlfn.XLOOKUP($B$4,'Modelling New'!$D:$D,'Modelling New'!AF:AF)</f>
        <v>0.995</v>
      </c>
      <c r="D25" s="107">
        <f>AnnualKPI!J4</f>
        <v>0.98226610040529405</v>
      </c>
      <c r="E25" s="101">
        <f t="shared" si="0"/>
        <v>-1.2797889039905471E-2</v>
      </c>
      <c r="F25" s="285"/>
    </row>
    <row r="26" spans="1:6">
      <c r="A26" s="378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9.9633487654321104E-2</v>
      </c>
      <c r="E26" s="92">
        <f t="shared" ref="E26:E28" si="1">(D26-C26)/(C26)</f>
        <v>-0.36575324378243712</v>
      </c>
      <c r="F26" s="283"/>
    </row>
    <row r="27" spans="1:6">
      <c r="A27" s="379"/>
      <c r="B27" s="93" t="s">
        <v>31</v>
      </c>
      <c r="C27" s="104">
        <f>MonthlyKPI!G4</f>
        <v>0.15708947137310117</v>
      </c>
      <c r="D27" s="105">
        <f>MonthlyKPI!H4</f>
        <v>0.11244598765432108</v>
      </c>
      <c r="E27" s="96">
        <f t="shared" si="1"/>
        <v>-0.28419144407678304</v>
      </c>
      <c r="F27" s="284"/>
    </row>
    <row r="28" spans="1:6" ht="15" thickBot="1">
      <c r="A28" s="380"/>
      <c r="B28" s="98" t="s">
        <v>32</v>
      </c>
      <c r="C28" s="106">
        <f>AnnualKPI!G4</f>
        <v>0.18367664118242033</v>
      </c>
      <c r="D28" s="107">
        <f>AnnualKPI!H4</f>
        <v>0.13482008633993187</v>
      </c>
      <c r="E28" s="101">
        <f t="shared" si="1"/>
        <v>-0.26599220525796785</v>
      </c>
      <c r="F28" s="285"/>
    </row>
    <row r="30" spans="1:6" ht="15" thickBot="1"/>
    <row r="31" spans="1:6" ht="15.5">
      <c r="A31" s="375" t="s">
        <v>0</v>
      </c>
      <c r="B31" s="376"/>
      <c r="C31" s="376"/>
      <c r="D31" s="376"/>
      <c r="E31" s="376"/>
      <c r="F31" s="377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45863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394505.3872170666</v>
      </c>
      <c r="D39" s="94">
        <f>SUMIFS(RD[O2R4_P1],RD[Month Year],$B$32)</f>
        <v>354676</v>
      </c>
      <c r="E39" s="96">
        <f>D39/C39-1</f>
        <v>-0.10096031260316218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2925224.7826007665</v>
      </c>
      <c r="D40" s="94">
        <f>SUMIFS(RD[O2R8],RD[Month Year],$B$32)</f>
        <v>2560365</v>
      </c>
      <c r="E40" s="96">
        <f t="shared" ref="E40:E44" si="2">D40/C40-1</f>
        <v>-0.12472880196111835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2216561.0313582472</v>
      </c>
      <c r="D41" s="94">
        <f>SUMIFS(RD[O2R16],RD[Month Year],$B$32)</f>
        <v>2041339</v>
      </c>
      <c r="E41" s="96">
        <f t="shared" si="2"/>
        <v>-7.9051300135361435E-2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399890.10011679382</v>
      </c>
      <c r="D42" s="94">
        <f>SUMIFS(RD[O2R4_P2],RD[Month Year],$B$32)</f>
        <v>356965</v>
      </c>
      <c r="E42" s="96">
        <f t="shared" si="2"/>
        <v>-0.1073422425417806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4478935.0077898595</v>
      </c>
      <c r="D43" s="94">
        <f>SUMIFS(RD[O2R22],RD[Month Year],$B$32)</f>
        <v>3844271</v>
      </c>
      <c r="E43" s="96">
        <f t="shared" si="2"/>
        <v>-0.14169975824298375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2150869.0420405013</v>
      </c>
      <c r="D44" s="94">
        <f>SUMIFS(RD[O2R23],RD[Month Year],$B$32)</f>
        <v>1826581</v>
      </c>
      <c r="E44" s="96">
        <f t="shared" si="2"/>
        <v>-0.1507707050973468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166687.63807399763</v>
      </c>
      <c r="D45" s="94">
        <f>SUMIFS(RD[O2R4_P3],RD[Month Year],$B$32)</f>
        <v>140957</v>
      </c>
      <c r="E45" s="96">
        <f t="shared" ref="E45:E46" si="3">D45/C45-1</f>
        <v>-0.15436440501109649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1192874.609818781</v>
      </c>
      <c r="D46" s="94">
        <f>SUMIFS(RD[O2R13],RD[Month Year],$B$32)</f>
        <v>1026967</v>
      </c>
      <c r="E46" s="96">
        <f t="shared" si="3"/>
        <v>-0.13908218722501386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1749583.987417914</v>
      </c>
      <c r="D47" s="94">
        <f>SUMIFS(RD[O2R22_P2],RD[Month Year],$B$32)</f>
        <v>1077082</v>
      </c>
      <c r="E47" s="96">
        <f t="shared" ref="E47" si="4">D47/C47-1</f>
        <v>-0.38437822491186124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5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25" activePane="bottomRight" state="frozen"/>
      <selection pane="topRight" activeCell="Z69" sqref="Z69"/>
      <selection pane="bottomLeft" activeCell="Z69" sqref="Z69"/>
      <selection pane="bottomRight" activeCell="A30" sqref="A30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1"/>
      <c r="B1" s="383" t="s">
        <v>43</v>
      </c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  <c r="P1" s="383"/>
      <c r="Q1" s="383"/>
      <c r="R1" s="383"/>
      <c r="S1" s="383"/>
      <c r="T1" s="383"/>
      <c r="U1" s="383"/>
      <c r="V1" s="383"/>
      <c r="W1" s="383"/>
      <c r="X1" s="383"/>
      <c r="Y1" s="383"/>
      <c r="Z1" s="383"/>
      <c r="AA1" s="383"/>
    </row>
    <row r="2" spans="1:29" s="184" customFormat="1" ht="19.5" customHeight="1">
      <c r="A2" s="382"/>
      <c r="B2" s="383" t="s">
        <v>44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  <c r="S2" s="383"/>
      <c r="T2" s="383"/>
      <c r="U2" s="383"/>
      <c r="V2" s="383"/>
      <c r="W2" s="383"/>
      <c r="X2" s="383"/>
      <c r="Y2" s="383"/>
      <c r="Z2" s="383"/>
      <c r="AA2" s="383"/>
    </row>
    <row r="3" spans="1:29" ht="24" customHeight="1">
      <c r="A3" s="384" t="s">
        <v>45</v>
      </c>
      <c r="B3" s="384" t="s">
        <v>46</v>
      </c>
      <c r="C3" s="384" t="s">
        <v>47</v>
      </c>
      <c r="D3" s="384" t="s">
        <v>48</v>
      </c>
      <c r="E3" s="384" t="s">
        <v>49</v>
      </c>
      <c r="F3" s="384" t="s">
        <v>50</v>
      </c>
      <c r="G3" s="385" t="s">
        <v>51</v>
      </c>
      <c r="H3" s="385" t="s">
        <v>52</v>
      </c>
      <c r="I3" s="385" t="s">
        <v>53</v>
      </c>
      <c r="J3" s="385" t="s">
        <v>54</v>
      </c>
      <c r="K3" s="385" t="s">
        <v>55</v>
      </c>
      <c r="L3" s="385" t="s">
        <v>56</v>
      </c>
      <c r="M3" s="385" t="s">
        <v>57</v>
      </c>
      <c r="N3" s="385" t="s">
        <v>58</v>
      </c>
      <c r="O3" s="385" t="s">
        <v>59</v>
      </c>
      <c r="P3" s="385" t="s">
        <v>60</v>
      </c>
      <c r="Q3" s="385" t="s">
        <v>61</v>
      </c>
      <c r="R3" s="385" t="s">
        <v>62</v>
      </c>
      <c r="S3" s="385" t="s">
        <v>63</v>
      </c>
      <c r="T3" s="386" t="s">
        <v>64</v>
      </c>
      <c r="U3" s="386"/>
      <c r="V3" s="386"/>
      <c r="W3" s="386"/>
      <c r="X3" s="386"/>
      <c r="Y3" s="386"/>
      <c r="Z3" s="386"/>
      <c r="AA3" s="386"/>
    </row>
    <row r="4" spans="1:29" s="187" customFormat="1" ht="27.75" customHeight="1">
      <c r="A4" s="384"/>
      <c r="B4" s="384"/>
      <c r="C4" s="384"/>
      <c r="D4" s="384"/>
      <c r="E4" s="384"/>
      <c r="F4" s="384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385"/>
      <c r="R4" s="385"/>
      <c r="S4" s="385"/>
      <c r="T4" s="387" t="s">
        <v>65</v>
      </c>
      <c r="U4" s="387"/>
      <c r="V4" s="388" t="s">
        <v>66</v>
      </c>
      <c r="W4" s="388" t="s">
        <v>67</v>
      </c>
      <c r="X4" s="388" t="s">
        <v>68</v>
      </c>
      <c r="Y4" s="388" t="s">
        <v>69</v>
      </c>
      <c r="Z4" s="388" t="s">
        <v>70</v>
      </c>
      <c r="AA4" s="388" t="s">
        <v>71</v>
      </c>
    </row>
    <row r="5" spans="1:29" s="187" customFormat="1" ht="14.25" customHeight="1">
      <c r="A5" s="384"/>
      <c r="B5" s="384"/>
      <c r="C5" s="384"/>
      <c r="D5" s="384"/>
      <c r="E5" s="384"/>
      <c r="F5" s="384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385"/>
      <c r="R5" s="385"/>
      <c r="S5" s="385"/>
      <c r="T5" s="186" t="s">
        <v>72</v>
      </c>
      <c r="U5" s="186" t="s">
        <v>73</v>
      </c>
      <c r="V5" s="389"/>
      <c r="W5" s="389"/>
      <c r="X5" s="389"/>
      <c r="Y5" s="389"/>
      <c r="Z5" s="389"/>
      <c r="AA5" s="389"/>
    </row>
    <row r="6" spans="1:29" ht="15" customHeight="1">
      <c r="A6" s="188">
        <v>45839</v>
      </c>
      <c r="B6" s="189">
        <v>47520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179157.40031159439</v>
      </c>
      <c r="E6" s="191">
        <f>IFERROR(D6/(B6*C6),0)</f>
        <v>0.82772356020954141</v>
      </c>
      <c r="F6" s="191">
        <f>IFERROR(D6/(24*1*B6),0)</f>
        <v>0.15708947137310114</v>
      </c>
      <c r="G6" s="190">
        <f>IFERROR(_xlfn.XLOOKUP($A6,Input_Raw!$A:$A,Input_Raw!$DH:$DH),"")</f>
        <v>3.5466696607815451</v>
      </c>
      <c r="H6" s="192">
        <f>IFERROR(D6*(G6/C6),0)</f>
        <v>139502.66006996037</v>
      </c>
      <c r="I6" s="190">
        <v>149849.99999999927</v>
      </c>
      <c r="J6" s="193">
        <v>450</v>
      </c>
      <c r="K6" s="192">
        <f>I6-J6</f>
        <v>149399.99999999927</v>
      </c>
      <c r="L6" s="192">
        <f>Z6</f>
        <v>0</v>
      </c>
      <c r="M6" s="191">
        <f>IFERROR(I6/(B6*G6),0)</f>
        <v>0.88911835398117944</v>
      </c>
      <c r="N6" s="191">
        <f>IFERROR((I6+L6)/(B6*G6),0)</f>
        <v>0.88911835398117944</v>
      </c>
      <c r="O6" s="191">
        <f>IFERROR(I6/(24*1*B6),0)</f>
        <v>0.1313920454545448</v>
      </c>
      <c r="P6" s="191">
        <f>IFERROR((I6+L6)/(24*1*B6),0)</f>
        <v>0.1313920454545448</v>
      </c>
      <c r="Q6" s="194">
        <f>(I6+L6)-H6</f>
        <v>10347.339930038899</v>
      </c>
      <c r="R6" s="195">
        <f>N6-E6</f>
        <v>6.1394793771638034E-2</v>
      </c>
      <c r="S6" s="196"/>
      <c r="T6" s="197"/>
      <c r="U6" s="197"/>
      <c r="V6" s="192">
        <f>(U6-T6)*(24*60)</f>
        <v>0</v>
      </c>
      <c r="W6" s="198"/>
      <c r="X6" s="321">
        <f>E6</f>
        <v>0.82772356020954141</v>
      </c>
      <c r="Y6" s="192"/>
      <c r="Z6" s="192"/>
      <c r="AA6" s="196" t="s">
        <v>74</v>
      </c>
      <c r="AC6" s="199"/>
    </row>
    <row r="7" spans="1:29">
      <c r="A7" s="188">
        <v>45840</v>
      </c>
      <c r="B7" s="189">
        <v>47520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179157.40031159439</v>
      </c>
      <c r="E7" s="191">
        <f t="shared" ref="E7:E35" si="0">IFERROR(D7/(B7*C7),0)</f>
        <v>0.82772356020954141</v>
      </c>
      <c r="F7" s="191">
        <f t="shared" ref="F7:F35" si="1">IFERROR(D7/(24*1*B7),0)</f>
        <v>0.15708947137310114</v>
      </c>
      <c r="G7" s="190">
        <f>IFERROR(_xlfn.XLOOKUP($A7,Input_Raw!$A:$A,Input_Raw!$DH:$DH),"")</f>
        <v>3.4986750734870302</v>
      </c>
      <c r="H7" s="192">
        <f>IFERROR(D7*(G7/C7),0)</f>
        <v>137614.8686383024</v>
      </c>
      <c r="I7" s="190">
        <v>141750.00000000218</v>
      </c>
      <c r="J7" s="193">
        <v>225</v>
      </c>
      <c r="K7" s="192">
        <f t="shared" ref="K7:K35" si="2">I7-J7</f>
        <v>141525.00000000218</v>
      </c>
      <c r="L7" s="192">
        <f t="shared" ref="L7:L35" si="3">Z7</f>
        <v>0</v>
      </c>
      <c r="M7" s="191">
        <f t="shared" ref="M7:M35" si="4">IFERROR(I7/(B7*G7),0)</f>
        <v>0.85259547765936583</v>
      </c>
      <c r="N7" s="191">
        <f t="shared" ref="N7:N35" si="5">IFERROR((I7+L7)/(B7*G7),0)</f>
        <v>0.85259547765936583</v>
      </c>
      <c r="O7" s="191">
        <f t="shared" ref="O7:O35" si="6">IFERROR(I7/(24*1*B7),0)</f>
        <v>0.12428977272727464</v>
      </c>
      <c r="P7" s="191">
        <f t="shared" ref="P7:P35" si="7">IFERROR((I7+L7)/(24*1*B7),0)</f>
        <v>0.12428977272727464</v>
      </c>
      <c r="Q7" s="194">
        <f t="shared" ref="Q7:Q35" si="8">(I7+L7)-H7</f>
        <v>4135.1313616997795</v>
      </c>
      <c r="R7" s="195">
        <f t="shared" ref="R7:R35" si="9">N7-E7</f>
        <v>2.4871917449824421E-2</v>
      </c>
      <c r="S7" s="196"/>
      <c r="T7" s="197"/>
      <c r="U7" s="197"/>
      <c r="V7" s="192">
        <f t="shared" ref="V7:V35" si="10">(U7-T7)*(24*60)</f>
        <v>0</v>
      </c>
      <c r="W7" s="198"/>
      <c r="X7" s="321">
        <f t="shared" ref="X7:X35" si="11">E7</f>
        <v>0.82772356020954141</v>
      </c>
      <c r="Y7" s="192"/>
      <c r="Z7" s="192"/>
      <c r="AA7" s="196" t="s">
        <v>74</v>
      </c>
      <c r="AC7" s="199"/>
    </row>
    <row r="8" spans="1:29">
      <c r="A8" s="188">
        <v>45841</v>
      </c>
      <c r="B8" s="189">
        <v>47520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179157.40031159439</v>
      </c>
      <c r="E8" s="191">
        <f t="shared" si="0"/>
        <v>0.82772356020954141</v>
      </c>
      <c r="F8" s="191">
        <f t="shared" si="1"/>
        <v>0.15708947137310114</v>
      </c>
      <c r="G8" s="190">
        <f>IFERROR(_xlfn.XLOOKUP($A8,Input_Raw!$A:$A,Input_Raw!$DH:$DH),"")</f>
        <v>3.3650104211956551</v>
      </c>
      <c r="H8" s="192">
        <f t="shared" ref="H8:H35" si="12">IFERROR(D8*(G8/C8),0)</f>
        <v>132357.38025189759</v>
      </c>
      <c r="I8" s="190">
        <v>142199.99999999793</v>
      </c>
      <c r="J8" s="193">
        <v>450</v>
      </c>
      <c r="K8" s="192">
        <f t="shared" si="2"/>
        <v>141749.99999999793</v>
      </c>
      <c r="L8" s="192">
        <f t="shared" si="3"/>
        <v>0</v>
      </c>
      <c r="M8" s="191">
        <f t="shared" si="4"/>
        <v>0.88927636704344315</v>
      </c>
      <c r="N8" s="191">
        <f t="shared" si="5"/>
        <v>0.88927636704344315</v>
      </c>
      <c r="O8" s="191">
        <f t="shared" si="6"/>
        <v>0.12468434343434162</v>
      </c>
      <c r="P8" s="191">
        <f t="shared" si="7"/>
        <v>0.12468434343434162</v>
      </c>
      <c r="Q8" s="194">
        <f t="shared" si="8"/>
        <v>9842.6197481003474</v>
      </c>
      <c r="R8" s="195">
        <f t="shared" si="9"/>
        <v>6.1552806833901741E-2</v>
      </c>
      <c r="S8" s="196"/>
      <c r="T8" s="197"/>
      <c r="U8" s="197"/>
      <c r="V8" s="192">
        <f t="shared" si="10"/>
        <v>0</v>
      </c>
      <c r="W8" s="198"/>
      <c r="X8" s="321">
        <f t="shared" si="11"/>
        <v>0.82772356020954141</v>
      </c>
      <c r="Y8" s="198"/>
      <c r="Z8" s="192"/>
      <c r="AA8" s="196" t="s">
        <v>74</v>
      </c>
      <c r="AC8" s="199"/>
    </row>
    <row r="9" spans="1:29">
      <c r="A9" s="188">
        <v>45842</v>
      </c>
      <c r="B9" s="189">
        <v>47520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179157.40031159439</v>
      </c>
      <c r="E9" s="191">
        <f t="shared" si="0"/>
        <v>0.82772356020954141</v>
      </c>
      <c r="F9" s="191">
        <f t="shared" si="1"/>
        <v>0.15708947137310114</v>
      </c>
      <c r="G9" s="190">
        <f>IFERROR(_xlfn.XLOOKUP($A9,Input_Raw!$A:$A,Input_Raw!$DH:$DH),"")</f>
        <v>4.0424075307377061</v>
      </c>
      <c r="H9" s="192">
        <f t="shared" si="12"/>
        <v>159001.7276941668</v>
      </c>
      <c r="I9" s="190">
        <v>158400.00000000175</v>
      </c>
      <c r="J9" s="193">
        <v>225</v>
      </c>
      <c r="K9" s="192">
        <f t="shared" si="2"/>
        <v>158175.00000000175</v>
      </c>
      <c r="L9" s="192">
        <f t="shared" si="3"/>
        <v>0</v>
      </c>
      <c r="M9" s="191">
        <f t="shared" si="4"/>
        <v>0.82459111506876304</v>
      </c>
      <c r="N9" s="191">
        <f t="shared" si="5"/>
        <v>0.82459111506876304</v>
      </c>
      <c r="O9" s="191">
        <f t="shared" si="6"/>
        <v>0.13888888888889042</v>
      </c>
      <c r="P9" s="191">
        <f t="shared" si="7"/>
        <v>0.13888888888889042</v>
      </c>
      <c r="Q9" s="194">
        <f t="shared" si="8"/>
        <v>-601.72769416504889</v>
      </c>
      <c r="R9" s="195">
        <f t="shared" si="9"/>
        <v>-3.1324451407783727E-3</v>
      </c>
      <c r="S9" s="196"/>
      <c r="T9" s="197"/>
      <c r="U9" s="197"/>
      <c r="V9" s="192">
        <f t="shared" si="10"/>
        <v>0</v>
      </c>
      <c r="W9" s="198"/>
      <c r="X9" s="321">
        <f t="shared" si="11"/>
        <v>0.82772356020954141</v>
      </c>
      <c r="Y9" s="198"/>
      <c r="Z9" s="192"/>
      <c r="AA9" s="196" t="s">
        <v>74</v>
      </c>
      <c r="AC9" s="199"/>
    </row>
    <row r="10" spans="1:29">
      <c r="A10" s="188">
        <v>45843</v>
      </c>
      <c r="B10" s="189">
        <v>47520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179157.40031159439</v>
      </c>
      <c r="E10" s="191">
        <f t="shared" si="0"/>
        <v>0.82772356020954141</v>
      </c>
      <c r="F10" s="191">
        <f t="shared" si="1"/>
        <v>0.15708947137310114</v>
      </c>
      <c r="G10" s="190">
        <f>IFERROR(_xlfn.XLOOKUP($A10,Input_Raw!$A:$A,Input_Raw!$DH:$DH),"")</f>
        <v>3.9172524468232082</v>
      </c>
      <c r="H10" s="192">
        <f t="shared" si="12"/>
        <v>154078.94976522253</v>
      </c>
      <c r="I10" s="190">
        <v>154574.99999999948</v>
      </c>
      <c r="J10" s="193">
        <v>450</v>
      </c>
      <c r="K10" s="192">
        <f t="shared" si="2"/>
        <v>154124.99999999948</v>
      </c>
      <c r="L10" s="192">
        <f t="shared" si="3"/>
        <v>0</v>
      </c>
      <c r="M10" s="191">
        <f t="shared" si="4"/>
        <v>0.83038837890799433</v>
      </c>
      <c r="N10" s="191">
        <f t="shared" si="5"/>
        <v>0.83038837890799433</v>
      </c>
      <c r="O10" s="191">
        <f t="shared" si="6"/>
        <v>0.13553503787878743</v>
      </c>
      <c r="P10" s="191">
        <f t="shared" si="7"/>
        <v>0.13553503787878743</v>
      </c>
      <c r="Q10" s="194">
        <f t="shared" si="8"/>
        <v>496.05023477695067</v>
      </c>
      <c r="R10" s="195">
        <f t="shared" si="9"/>
        <v>2.6648186984529199E-3</v>
      </c>
      <c r="S10" s="196"/>
      <c r="T10" s="197"/>
      <c r="U10" s="197"/>
      <c r="V10" s="192">
        <f t="shared" si="10"/>
        <v>0</v>
      </c>
      <c r="W10" s="198"/>
      <c r="X10" s="321">
        <f t="shared" si="11"/>
        <v>0.82772356020954141</v>
      </c>
      <c r="Y10" s="198"/>
      <c r="Z10" s="192"/>
      <c r="AA10" s="196" t="s">
        <v>74</v>
      </c>
      <c r="AC10" s="199"/>
    </row>
    <row r="11" spans="1:29">
      <c r="A11" s="188">
        <v>45844</v>
      </c>
      <c r="B11" s="189">
        <v>47520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179157.40031159439</v>
      </c>
      <c r="E11" s="191">
        <f t="shared" si="0"/>
        <v>0.82772356020954141</v>
      </c>
      <c r="F11" s="191">
        <f t="shared" si="1"/>
        <v>0.15708947137310114</v>
      </c>
      <c r="G11" s="190">
        <f>IFERROR(_xlfn.XLOOKUP($A11,Input_Raw!$A:$A,Input_Raw!$DH:$DH),"")</f>
        <v>4.0426241043115452</v>
      </c>
      <c r="H11" s="192">
        <f t="shared" si="12"/>
        <v>159010.24627428307</v>
      </c>
      <c r="I11" s="190">
        <v>166275.00000000096</v>
      </c>
      <c r="J11" s="193">
        <v>225</v>
      </c>
      <c r="K11" s="192">
        <f t="shared" si="2"/>
        <v>166050.00000000096</v>
      </c>
      <c r="L11" s="192">
        <f t="shared" si="3"/>
        <v>0</v>
      </c>
      <c r="M11" s="191">
        <f t="shared" si="4"/>
        <v>0.86554004033450349</v>
      </c>
      <c r="N11" s="191">
        <f t="shared" si="5"/>
        <v>0.86554004033450349</v>
      </c>
      <c r="O11" s="191">
        <f t="shared" si="6"/>
        <v>0.1457938762626271</v>
      </c>
      <c r="P11" s="191">
        <f t="shared" si="7"/>
        <v>0.1457938762626271</v>
      </c>
      <c r="Q11" s="194">
        <f t="shared" si="8"/>
        <v>7264.7537257178919</v>
      </c>
      <c r="R11" s="195">
        <f t="shared" si="9"/>
        <v>3.7816480124962082E-2</v>
      </c>
      <c r="S11" s="196"/>
      <c r="T11" s="197"/>
      <c r="U11" s="197"/>
      <c r="V11" s="192">
        <f t="shared" si="10"/>
        <v>0</v>
      </c>
      <c r="W11" s="198"/>
      <c r="X11" s="321">
        <f t="shared" si="11"/>
        <v>0.82772356020954141</v>
      </c>
      <c r="Y11" s="198"/>
      <c r="Z11" s="192"/>
      <c r="AA11" s="196" t="s">
        <v>74</v>
      </c>
      <c r="AC11" s="199"/>
    </row>
    <row r="12" spans="1:29">
      <c r="A12" s="188">
        <v>45845</v>
      </c>
      <c r="B12" s="189">
        <v>47520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179157.40031159439</v>
      </c>
      <c r="E12" s="191">
        <f t="shared" si="0"/>
        <v>0.82772356020954141</v>
      </c>
      <c r="F12" s="191">
        <f t="shared" si="1"/>
        <v>0.15708947137310114</v>
      </c>
      <c r="G12" s="190">
        <f>IFERROR(_xlfn.XLOOKUP($A12,Input_Raw!$A:$A,Input_Raw!$DH:$DH),"")</f>
        <v>4.976107021490626</v>
      </c>
      <c r="H12" s="192">
        <f t="shared" si="12"/>
        <v>195727.32526146236</v>
      </c>
      <c r="I12" s="190">
        <v>196875</v>
      </c>
      <c r="J12" s="193">
        <v>450</v>
      </c>
      <c r="K12" s="192">
        <f t="shared" si="2"/>
        <v>196425</v>
      </c>
      <c r="L12" s="192">
        <f t="shared" si="3"/>
        <v>0</v>
      </c>
      <c r="M12" s="191">
        <f t="shared" si="4"/>
        <v>0.832577033884083</v>
      </c>
      <c r="N12" s="191">
        <f t="shared" si="5"/>
        <v>0.832577033884083</v>
      </c>
      <c r="O12" s="191">
        <f t="shared" si="6"/>
        <v>0.17262468434343434</v>
      </c>
      <c r="P12" s="191">
        <f t="shared" si="7"/>
        <v>0.17262468434343434</v>
      </c>
      <c r="Q12" s="194">
        <f t="shared" si="8"/>
        <v>1147.6747385376366</v>
      </c>
      <c r="R12" s="195">
        <f t="shared" si="9"/>
        <v>4.8534736745415863E-3</v>
      </c>
      <c r="S12" s="196"/>
      <c r="T12" s="197"/>
      <c r="U12" s="197"/>
      <c r="V12" s="192">
        <f t="shared" si="10"/>
        <v>0</v>
      </c>
      <c r="W12" s="198"/>
      <c r="X12" s="321">
        <f t="shared" si="11"/>
        <v>0.82772356020954141</v>
      </c>
      <c r="Y12" s="198"/>
      <c r="Z12" s="192"/>
      <c r="AA12" s="196" t="s">
        <v>74</v>
      </c>
      <c r="AC12" s="199"/>
    </row>
    <row r="13" spans="1:29">
      <c r="A13" s="188">
        <v>45846</v>
      </c>
      <c r="B13" s="189">
        <v>47520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179157.40031159439</v>
      </c>
      <c r="E13" s="191">
        <f t="shared" si="0"/>
        <v>0.82772356020954141</v>
      </c>
      <c r="F13" s="191">
        <f t="shared" si="1"/>
        <v>0.15708947137310114</v>
      </c>
      <c r="G13" s="190">
        <f>IFERROR(_xlfn.XLOOKUP($A13,Input_Raw!$A:$A,Input_Raw!$DH:$DH),"")</f>
        <v>4.0084543333333347</v>
      </c>
      <c r="H13" s="192">
        <f t="shared" si="12"/>
        <v>157666.23219872598</v>
      </c>
      <c r="I13" s="190">
        <v>159074.99999999857</v>
      </c>
      <c r="J13" s="193">
        <v>225</v>
      </c>
      <c r="K13" s="192">
        <f t="shared" si="2"/>
        <v>158849.99999999857</v>
      </c>
      <c r="L13" s="192">
        <f t="shared" si="3"/>
        <v>0</v>
      </c>
      <c r="M13" s="191">
        <f t="shared" si="4"/>
        <v>0.83511937530397573</v>
      </c>
      <c r="N13" s="191">
        <f t="shared" si="5"/>
        <v>0.83511937530397573</v>
      </c>
      <c r="O13" s="191">
        <f t="shared" si="6"/>
        <v>0.1394807449494937</v>
      </c>
      <c r="P13" s="191">
        <f t="shared" si="7"/>
        <v>0.1394807449494937</v>
      </c>
      <c r="Q13" s="194">
        <f t="shared" si="8"/>
        <v>1408.7678012725955</v>
      </c>
      <c r="R13" s="195">
        <f t="shared" si="9"/>
        <v>7.3958150944343215E-3</v>
      </c>
      <c r="S13" s="196"/>
      <c r="T13" s="197"/>
      <c r="U13" s="197"/>
      <c r="V13" s="192">
        <f t="shared" si="10"/>
        <v>0</v>
      </c>
      <c r="W13" s="198"/>
      <c r="X13" s="321">
        <f t="shared" si="11"/>
        <v>0.82772356020954141</v>
      </c>
      <c r="Y13" s="198"/>
      <c r="Z13" s="192"/>
      <c r="AA13" s="196" t="s">
        <v>74</v>
      </c>
      <c r="AC13" s="199"/>
    </row>
    <row r="14" spans="1:29">
      <c r="A14" s="188">
        <v>45847</v>
      </c>
      <c r="B14" s="189">
        <v>47520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179157.40031159439</v>
      </c>
      <c r="E14" s="191">
        <f t="shared" si="0"/>
        <v>0.82772356020954141</v>
      </c>
      <c r="F14" s="191">
        <f t="shared" si="1"/>
        <v>0.15708947137310114</v>
      </c>
      <c r="G14" s="190">
        <f>IFERROR(_xlfn.XLOOKUP($A14,Input_Raw!$A:$A,Input_Raw!$DH:$DH),"")</f>
        <v>4.0049918648097869</v>
      </c>
      <c r="H14" s="192">
        <f t="shared" si="12"/>
        <v>157530.04145765284</v>
      </c>
      <c r="I14" s="190">
        <v>164475.00000000198</v>
      </c>
      <c r="J14" s="193">
        <v>450</v>
      </c>
      <c r="K14" s="192">
        <f t="shared" si="2"/>
        <v>164025.00000000198</v>
      </c>
      <c r="L14" s="192">
        <f t="shared" si="3"/>
        <v>0</v>
      </c>
      <c r="M14" s="191">
        <f t="shared" si="4"/>
        <v>0.8642150494327332</v>
      </c>
      <c r="N14" s="191">
        <f t="shared" si="5"/>
        <v>0.8642150494327332</v>
      </c>
      <c r="O14" s="191">
        <f t="shared" si="6"/>
        <v>0.14421559343434517</v>
      </c>
      <c r="P14" s="191">
        <f t="shared" si="7"/>
        <v>0.14421559343434517</v>
      </c>
      <c r="Q14" s="194">
        <f t="shared" si="8"/>
        <v>6944.9585423491371</v>
      </c>
      <c r="R14" s="195">
        <f t="shared" si="9"/>
        <v>3.6491489223191786E-2</v>
      </c>
      <c r="S14" s="196"/>
      <c r="T14" s="197"/>
      <c r="U14" s="197"/>
      <c r="V14" s="192">
        <f t="shared" si="10"/>
        <v>0</v>
      </c>
      <c r="W14" s="198"/>
      <c r="X14" s="321">
        <f t="shared" si="11"/>
        <v>0.82772356020954141</v>
      </c>
      <c r="Y14" s="198"/>
      <c r="Z14" s="192"/>
      <c r="AA14" s="196" t="s">
        <v>74</v>
      </c>
      <c r="AC14" s="199"/>
    </row>
    <row r="15" spans="1:29">
      <c r="A15" s="188">
        <v>45848</v>
      </c>
      <c r="B15" s="189">
        <v>47520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179157.40031159439</v>
      </c>
      <c r="E15" s="191">
        <f t="shared" si="0"/>
        <v>0.82772356020954141</v>
      </c>
      <c r="F15" s="191">
        <f t="shared" si="1"/>
        <v>0.15708947137310114</v>
      </c>
      <c r="G15" s="190">
        <f>IFERROR(_xlfn.XLOOKUP($A15,Input_Raw!$A:$A,Input_Raw!$DH:$DH),"")</f>
        <v>5.3710942438356213</v>
      </c>
      <c r="H15" s="192">
        <f t="shared" si="12"/>
        <v>211263.52498710286</v>
      </c>
      <c r="I15" s="190">
        <v>195299.99999999886</v>
      </c>
      <c r="J15" s="193">
        <v>225</v>
      </c>
      <c r="K15" s="192">
        <f t="shared" si="2"/>
        <v>195074.99999999886</v>
      </c>
      <c r="L15" s="192">
        <f t="shared" si="3"/>
        <v>0</v>
      </c>
      <c r="M15" s="191">
        <f t="shared" si="4"/>
        <v>0.7651789930078613</v>
      </c>
      <c r="N15" s="191">
        <f t="shared" si="5"/>
        <v>0.7651789930078613</v>
      </c>
      <c r="O15" s="191">
        <f t="shared" si="6"/>
        <v>0.17124368686868588</v>
      </c>
      <c r="P15" s="191">
        <f t="shared" si="7"/>
        <v>0.17124368686868588</v>
      </c>
      <c r="Q15" s="194">
        <f t="shared" si="8"/>
        <v>-15963.524987104</v>
      </c>
      <c r="R15" s="195">
        <f t="shared" si="9"/>
        <v>-6.2544567201680112E-2</v>
      </c>
      <c r="S15" s="196"/>
      <c r="T15" s="197"/>
      <c r="U15" s="197"/>
      <c r="V15" s="192">
        <f t="shared" si="10"/>
        <v>0</v>
      </c>
      <c r="W15" s="198"/>
      <c r="X15" s="321">
        <f t="shared" si="11"/>
        <v>0.82772356020954141</v>
      </c>
      <c r="Y15" s="198"/>
      <c r="Z15" s="192"/>
      <c r="AA15" s="196" t="s">
        <v>74</v>
      </c>
      <c r="AC15" s="199"/>
    </row>
    <row r="16" spans="1:29">
      <c r="A16" s="188">
        <v>45849</v>
      </c>
      <c r="B16" s="189">
        <v>47520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179157.40031159439</v>
      </c>
      <c r="E16" s="191">
        <f t="shared" si="0"/>
        <v>0.82772356020954141</v>
      </c>
      <c r="F16" s="191">
        <f t="shared" si="1"/>
        <v>0.15708947137310114</v>
      </c>
      <c r="G16" s="190">
        <f>IFERROR(_xlfn.XLOOKUP($A16,Input_Raw!$A:$A,Input_Raw!$DH:$DH),"")</f>
        <v>4.4412565174129401</v>
      </c>
      <c r="H16" s="192">
        <f t="shared" si="12"/>
        <v>174689.82383197916</v>
      </c>
      <c r="I16" s="190">
        <v>166275.00000000096</v>
      </c>
      <c r="J16" s="193">
        <v>450</v>
      </c>
      <c r="K16" s="192">
        <f t="shared" si="2"/>
        <v>165825.00000000096</v>
      </c>
      <c r="L16" s="192">
        <f t="shared" si="3"/>
        <v>0</v>
      </c>
      <c r="M16" s="191">
        <f t="shared" si="4"/>
        <v>0.78785204515529106</v>
      </c>
      <c r="N16" s="191">
        <f t="shared" si="5"/>
        <v>0.78785204515529106</v>
      </c>
      <c r="O16" s="191">
        <f t="shared" si="6"/>
        <v>0.1457938762626271</v>
      </c>
      <c r="P16" s="191">
        <f t="shared" si="7"/>
        <v>0.1457938762626271</v>
      </c>
      <c r="Q16" s="194">
        <f t="shared" si="8"/>
        <v>-8414.8238319781958</v>
      </c>
      <c r="R16" s="195">
        <f t="shared" si="9"/>
        <v>-3.987151505425035E-2</v>
      </c>
      <c r="S16" s="196"/>
      <c r="T16" s="197"/>
      <c r="U16" s="197"/>
      <c r="V16" s="192">
        <f t="shared" si="10"/>
        <v>0</v>
      </c>
      <c r="W16" s="198"/>
      <c r="X16" s="321">
        <f t="shared" si="11"/>
        <v>0.82772356020954141</v>
      </c>
      <c r="Y16" s="198"/>
      <c r="Z16" s="192"/>
      <c r="AA16" s="196" t="s">
        <v>74</v>
      </c>
      <c r="AC16" s="199"/>
    </row>
    <row r="17" spans="1:29">
      <c r="A17" s="188">
        <v>45850</v>
      </c>
      <c r="B17" s="189">
        <v>47520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179157.40031159439</v>
      </c>
      <c r="E17" s="191">
        <f t="shared" si="0"/>
        <v>0.82772356020954141</v>
      </c>
      <c r="F17" s="191">
        <f t="shared" si="1"/>
        <v>0.15708947137310114</v>
      </c>
      <c r="G17" s="190">
        <f>IFERROR(_xlfn.XLOOKUP($A17,Input_Raw!$A:$A,Input_Raw!$DH:$DH),"")</f>
        <v>4.2669145659019341</v>
      </c>
      <c r="H17" s="192">
        <f t="shared" si="12"/>
        <v>167832.35800523116</v>
      </c>
      <c r="I17" s="190">
        <v>166049.99999999988</v>
      </c>
      <c r="J17" s="193">
        <v>225</v>
      </c>
      <c r="K17" s="192">
        <f t="shared" si="2"/>
        <v>165824.99999999988</v>
      </c>
      <c r="L17" s="192">
        <f t="shared" si="3"/>
        <v>0</v>
      </c>
      <c r="M17" s="191">
        <f t="shared" si="4"/>
        <v>0.81893324270943202</v>
      </c>
      <c r="N17" s="191">
        <f t="shared" si="5"/>
        <v>0.81893324270943202</v>
      </c>
      <c r="O17" s="191">
        <f t="shared" si="6"/>
        <v>0.1455965909090908</v>
      </c>
      <c r="P17" s="191">
        <f t="shared" si="7"/>
        <v>0.1455965909090908</v>
      </c>
      <c r="Q17" s="194">
        <f t="shared" si="8"/>
        <v>-1782.3580052312755</v>
      </c>
      <c r="R17" s="195">
        <f t="shared" si="9"/>
        <v>-8.7903175001093903E-3</v>
      </c>
      <c r="S17" s="196"/>
      <c r="T17" s="197"/>
      <c r="U17" s="197"/>
      <c r="V17" s="192">
        <f t="shared" si="10"/>
        <v>0</v>
      </c>
      <c r="W17" s="198"/>
      <c r="X17" s="321">
        <f t="shared" si="11"/>
        <v>0.82772356020954141</v>
      </c>
      <c r="Y17" s="198"/>
      <c r="Z17" s="192"/>
      <c r="AA17" s="196" t="s">
        <v>74</v>
      </c>
      <c r="AC17" s="199"/>
    </row>
    <row r="18" spans="1:29">
      <c r="A18" s="188">
        <v>45851</v>
      </c>
      <c r="B18" s="189">
        <v>47520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179157.40031159439</v>
      </c>
      <c r="E18" s="191">
        <f t="shared" si="0"/>
        <v>0.82772356020954141</v>
      </c>
      <c r="F18" s="191">
        <f t="shared" si="1"/>
        <v>0.15708947137310114</v>
      </c>
      <c r="G18" s="190">
        <f>IFERROR(_xlfn.XLOOKUP($A18,Input_Raw!$A:$A,Input_Raw!$DH:$DH),"")</f>
        <v>4.3374229165545097</v>
      </c>
      <c r="H18" s="192">
        <f t="shared" si="12"/>
        <v>170605.69282745771</v>
      </c>
      <c r="I18" s="190">
        <v>168750</v>
      </c>
      <c r="J18" s="193">
        <v>450</v>
      </c>
      <c r="K18" s="192">
        <f t="shared" si="2"/>
        <v>168300</v>
      </c>
      <c r="L18" s="192">
        <f t="shared" si="3"/>
        <v>0</v>
      </c>
      <c r="M18" s="191">
        <f t="shared" si="4"/>
        <v>0.81872033969361158</v>
      </c>
      <c r="N18" s="191">
        <f t="shared" si="5"/>
        <v>0.81872033969361158</v>
      </c>
      <c r="O18" s="191">
        <f t="shared" si="6"/>
        <v>0.14796401515151514</v>
      </c>
      <c r="P18" s="191">
        <f t="shared" si="7"/>
        <v>0.14796401515151514</v>
      </c>
      <c r="Q18" s="194">
        <f t="shared" si="8"/>
        <v>-1855.6928274577076</v>
      </c>
      <c r="R18" s="195">
        <f t="shared" si="9"/>
        <v>-9.0032205159298329E-3</v>
      </c>
      <c r="S18" s="196"/>
      <c r="T18" s="197"/>
      <c r="U18" s="197"/>
      <c r="V18" s="192">
        <f t="shared" si="10"/>
        <v>0</v>
      </c>
      <c r="W18" s="198"/>
      <c r="X18" s="321">
        <f t="shared" si="11"/>
        <v>0.82772356020954141</v>
      </c>
      <c r="Y18" s="198"/>
      <c r="Z18" s="192"/>
      <c r="AA18" s="196" t="s">
        <v>74</v>
      </c>
      <c r="AC18" s="199"/>
    </row>
    <row r="19" spans="1:29">
      <c r="A19" s="188">
        <v>45852</v>
      </c>
      <c r="B19" s="189">
        <v>47520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179157.40031159439</v>
      </c>
      <c r="E19" s="191">
        <f t="shared" si="0"/>
        <v>0.82772356020954141</v>
      </c>
      <c r="F19" s="191">
        <f t="shared" si="1"/>
        <v>0.15708947137310114</v>
      </c>
      <c r="G19" s="190">
        <f>IFERROR(_xlfn.XLOOKUP($A19,Input_Raw!$A:$A,Input_Raw!$DH:$DH),"")</f>
        <v>5.1330299623955531</v>
      </c>
      <c r="H19" s="192">
        <f t="shared" si="12"/>
        <v>201899.64176567676</v>
      </c>
      <c r="I19" s="190">
        <v>197999.99999999898</v>
      </c>
      <c r="J19" s="193">
        <v>225</v>
      </c>
      <c r="K19" s="192">
        <f t="shared" si="2"/>
        <v>197774.99999999898</v>
      </c>
      <c r="L19" s="192">
        <f t="shared" si="3"/>
        <v>0</v>
      </c>
      <c r="M19" s="191">
        <f t="shared" si="4"/>
        <v>0.81173628386967134</v>
      </c>
      <c r="N19" s="191">
        <f t="shared" si="5"/>
        <v>0.81173628386967134</v>
      </c>
      <c r="O19" s="191">
        <f t="shared" si="6"/>
        <v>0.17361111111111022</v>
      </c>
      <c r="P19" s="191">
        <f t="shared" si="7"/>
        <v>0.17361111111111022</v>
      </c>
      <c r="Q19" s="194">
        <f t="shared" si="8"/>
        <v>-3899.6417656777776</v>
      </c>
      <c r="R19" s="195">
        <f t="shared" si="9"/>
        <v>-1.5987276339870071E-2</v>
      </c>
      <c r="S19" s="196"/>
      <c r="T19" s="197"/>
      <c r="U19" s="197"/>
      <c r="V19" s="192">
        <f t="shared" si="10"/>
        <v>0</v>
      </c>
      <c r="W19" s="198"/>
      <c r="X19" s="321">
        <f t="shared" si="11"/>
        <v>0.82772356020954141</v>
      </c>
      <c r="Y19" s="198"/>
      <c r="Z19" s="192"/>
      <c r="AA19" s="196" t="s">
        <v>74</v>
      </c>
      <c r="AC19" s="199"/>
    </row>
    <row r="20" spans="1:29">
      <c r="A20" s="188">
        <v>45853</v>
      </c>
      <c r="B20" s="189">
        <v>47520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179157.40031159439</v>
      </c>
      <c r="E20" s="191">
        <f t="shared" si="0"/>
        <v>0.82772356020954141</v>
      </c>
      <c r="F20" s="191">
        <f t="shared" si="1"/>
        <v>0.15708947137310114</v>
      </c>
      <c r="G20" s="190">
        <f>IFERROR(_xlfn.XLOOKUP($A20,Input_Raw!$A:$A,Input_Raw!$DH:$DH),"")</f>
        <v>3.6468722696420306</v>
      </c>
      <c r="H20" s="192">
        <f t="shared" si="12"/>
        <v>143443.9717282069</v>
      </c>
      <c r="I20" s="190">
        <v>147600.00000000134</v>
      </c>
      <c r="J20" s="193">
        <v>450</v>
      </c>
      <c r="K20" s="192">
        <f t="shared" si="2"/>
        <v>147150.00000000134</v>
      </c>
      <c r="L20" s="192">
        <f t="shared" si="3"/>
        <v>0</v>
      </c>
      <c r="M20" s="191">
        <f t="shared" si="4"/>
        <v>0.85170534540424658</v>
      </c>
      <c r="N20" s="191">
        <f t="shared" si="5"/>
        <v>0.85170534540424658</v>
      </c>
      <c r="O20" s="191">
        <f t="shared" si="6"/>
        <v>0.1294191919191931</v>
      </c>
      <c r="P20" s="191">
        <f t="shared" si="7"/>
        <v>0.1294191919191931</v>
      </c>
      <c r="Q20" s="194">
        <f t="shared" si="8"/>
        <v>4156.0282717944356</v>
      </c>
      <c r="R20" s="195">
        <f t="shared" si="9"/>
        <v>2.3981785194705174E-2</v>
      </c>
      <c r="S20" s="196"/>
      <c r="T20" s="197"/>
      <c r="U20" s="197"/>
      <c r="V20" s="192">
        <f t="shared" si="10"/>
        <v>0</v>
      </c>
      <c r="W20" s="198"/>
      <c r="X20" s="321">
        <f t="shared" si="11"/>
        <v>0.82772356020954141</v>
      </c>
      <c r="Y20" s="198"/>
      <c r="Z20" s="192"/>
      <c r="AA20" s="196" t="s">
        <v>74</v>
      </c>
      <c r="AC20" s="199"/>
    </row>
    <row r="21" spans="1:29">
      <c r="A21" s="188">
        <v>45854</v>
      </c>
      <c r="B21" s="189">
        <v>47520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179157.40031159439</v>
      </c>
      <c r="E21" s="191">
        <f t="shared" si="0"/>
        <v>0.82772356020954141</v>
      </c>
      <c r="F21" s="191">
        <f t="shared" si="1"/>
        <v>0.15708947137310114</v>
      </c>
      <c r="G21" s="190">
        <f>IFERROR(_xlfn.XLOOKUP($A21,Input_Raw!$A:$A,Input_Raw!$DH:$DH),"")</f>
        <v>2.4199799116438343</v>
      </c>
      <c r="H21" s="192">
        <f t="shared" si="12"/>
        <v>95186.094922578821</v>
      </c>
      <c r="I21" s="190">
        <v>103949.99999999754</v>
      </c>
      <c r="J21" s="193">
        <v>450</v>
      </c>
      <c r="K21" s="192">
        <f t="shared" si="2"/>
        <v>103499.99999999754</v>
      </c>
      <c r="L21" s="192">
        <f t="shared" si="3"/>
        <v>0</v>
      </c>
      <c r="M21" s="191">
        <f t="shared" si="4"/>
        <v>0.90393312335970255</v>
      </c>
      <c r="N21" s="191">
        <f t="shared" si="5"/>
        <v>0.90393312335970255</v>
      </c>
      <c r="O21" s="191">
        <f t="shared" si="6"/>
        <v>9.1145833333331178E-2</v>
      </c>
      <c r="P21" s="191">
        <f t="shared" si="7"/>
        <v>9.1145833333331178E-2</v>
      </c>
      <c r="Q21" s="194">
        <f t="shared" si="8"/>
        <v>8763.9050774187199</v>
      </c>
      <c r="R21" s="195">
        <f t="shared" si="9"/>
        <v>7.6209563150161141E-2</v>
      </c>
      <c r="S21" s="196"/>
      <c r="T21" s="197"/>
      <c r="U21" s="197"/>
      <c r="V21" s="192">
        <f t="shared" si="10"/>
        <v>0</v>
      </c>
      <c r="W21" s="198"/>
      <c r="X21" s="321">
        <f t="shared" si="11"/>
        <v>0.82772356020954141</v>
      </c>
      <c r="Y21" s="198"/>
      <c r="Z21" s="192"/>
      <c r="AA21" s="196" t="s">
        <v>74</v>
      </c>
      <c r="AC21" s="199"/>
    </row>
    <row r="22" spans="1:29">
      <c r="A22" s="188">
        <v>45855</v>
      </c>
      <c r="B22" s="189">
        <v>47520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179157.40031159439</v>
      </c>
      <c r="E22" s="191">
        <f t="shared" si="0"/>
        <v>0.82772356020954141</v>
      </c>
      <c r="F22" s="191">
        <f t="shared" si="1"/>
        <v>0.15708947137310114</v>
      </c>
      <c r="G22" s="190">
        <f>IFERROR(_xlfn.XLOOKUP($A22,Input_Raw!$A:$A,Input_Raw!$DH:$DH),"")</f>
        <v>3.0119748648901394</v>
      </c>
      <c r="H22" s="192">
        <f t="shared" si="12"/>
        <v>118471.28317652321</v>
      </c>
      <c r="I22" s="190">
        <v>124650.00000000047</v>
      </c>
      <c r="J22" s="193">
        <v>225</v>
      </c>
      <c r="K22" s="192">
        <f t="shared" si="2"/>
        <v>124425.00000000047</v>
      </c>
      <c r="L22" s="192">
        <f t="shared" si="3"/>
        <v>0</v>
      </c>
      <c r="M22" s="191">
        <f t="shared" si="4"/>
        <v>0.87089241387203509</v>
      </c>
      <c r="N22" s="191">
        <f t="shared" si="5"/>
        <v>0.87089241387203509</v>
      </c>
      <c r="O22" s="191">
        <f t="shared" si="6"/>
        <v>0.10929608585858627</v>
      </c>
      <c r="P22" s="191">
        <f t="shared" si="7"/>
        <v>0.10929608585858627</v>
      </c>
      <c r="Q22" s="194">
        <f t="shared" si="8"/>
        <v>6178.7168234772544</v>
      </c>
      <c r="R22" s="195">
        <f t="shared" si="9"/>
        <v>4.3168853662493678E-2</v>
      </c>
      <c r="S22" s="200"/>
      <c r="T22" s="197"/>
      <c r="U22" s="197"/>
      <c r="V22" s="192">
        <f>(U22-T22)*(24*60)</f>
        <v>0</v>
      </c>
      <c r="W22" s="198"/>
      <c r="X22" s="321">
        <f t="shared" si="11"/>
        <v>0.82772356020954141</v>
      </c>
      <c r="Y22" s="198"/>
      <c r="Z22" s="192"/>
      <c r="AA22" s="196" t="s">
        <v>74</v>
      </c>
      <c r="AC22" s="199"/>
    </row>
    <row r="23" spans="1:29" s="201" customFormat="1">
      <c r="A23" s="188">
        <v>45856</v>
      </c>
      <c r="B23" s="189">
        <v>47520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179157.40031159439</v>
      </c>
      <c r="E23" s="191">
        <f t="shared" si="0"/>
        <v>0.82772356020954141</v>
      </c>
      <c r="F23" s="191">
        <f t="shared" si="1"/>
        <v>0.15708947137310114</v>
      </c>
      <c r="G23" s="190">
        <f>IFERROR(_xlfn.XLOOKUP($A23,Input_Raw!$A:$A,Input_Raw!$DH:$DH),"")</f>
        <v>3.1062634776828091</v>
      </c>
      <c r="H23" s="192">
        <f t="shared" si="12"/>
        <v>122179.97712237702</v>
      </c>
      <c r="I23" s="190">
        <v>131849.99999999968</v>
      </c>
      <c r="J23" s="193">
        <v>450</v>
      </c>
      <c r="K23" s="192">
        <f t="shared" si="2"/>
        <v>131399.99999999968</v>
      </c>
      <c r="L23" s="192">
        <f t="shared" si="3"/>
        <v>0</v>
      </c>
      <c r="M23" s="191">
        <f t="shared" si="4"/>
        <v>0.89323434153467229</v>
      </c>
      <c r="N23" s="191">
        <f t="shared" si="5"/>
        <v>0.89323434153467229</v>
      </c>
      <c r="O23" s="191">
        <f t="shared" si="6"/>
        <v>0.11560921717171689</v>
      </c>
      <c r="P23" s="191">
        <f t="shared" si="7"/>
        <v>0.11560921717171689</v>
      </c>
      <c r="Q23" s="194">
        <f t="shared" si="8"/>
        <v>9670.0228776226577</v>
      </c>
      <c r="R23" s="195">
        <f t="shared" si="9"/>
        <v>6.5510781325130885E-2</v>
      </c>
      <c r="S23" s="200"/>
      <c r="T23" s="197"/>
      <c r="U23" s="197"/>
      <c r="V23" s="192">
        <f t="shared" si="10"/>
        <v>0</v>
      </c>
      <c r="W23" s="198"/>
      <c r="X23" s="321">
        <f t="shared" si="11"/>
        <v>0.82772356020954141</v>
      </c>
      <c r="Y23" s="198"/>
      <c r="Z23" s="192"/>
      <c r="AA23" s="196" t="s">
        <v>74</v>
      </c>
      <c r="AC23" s="199"/>
    </row>
    <row r="24" spans="1:29" s="201" customFormat="1">
      <c r="A24" s="188">
        <v>45857</v>
      </c>
      <c r="B24" s="189">
        <v>47520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179157.40031159439</v>
      </c>
      <c r="E24" s="191">
        <f t="shared" si="0"/>
        <v>0.82772356020954141</v>
      </c>
      <c r="F24" s="191">
        <f t="shared" si="1"/>
        <v>0.15708947137310114</v>
      </c>
      <c r="G24" s="190">
        <f>IFERROR(_xlfn.XLOOKUP($A24,Input_Raw!$A:$A,Input_Raw!$DH:$DH),"")</f>
        <v>4.1898770539682513</v>
      </c>
      <c r="H24" s="192">
        <f t="shared" si="12"/>
        <v>164802.20891670516</v>
      </c>
      <c r="I24" s="190">
        <v>169425.00000000003</v>
      </c>
      <c r="J24" s="193">
        <v>225</v>
      </c>
      <c r="K24" s="192">
        <f t="shared" si="2"/>
        <v>169200.00000000003</v>
      </c>
      <c r="L24" s="192">
        <f t="shared" si="3"/>
        <v>0</v>
      </c>
      <c r="M24" s="191">
        <f t="shared" si="4"/>
        <v>0.85094165369701225</v>
      </c>
      <c r="N24" s="191">
        <f t="shared" si="5"/>
        <v>0.85094165369701225</v>
      </c>
      <c r="O24" s="191">
        <f t="shared" si="6"/>
        <v>0.14855587121212124</v>
      </c>
      <c r="P24" s="191">
        <f t="shared" si="7"/>
        <v>0.14855587121212124</v>
      </c>
      <c r="Q24" s="194">
        <f t="shared" si="8"/>
        <v>4622.7910832948692</v>
      </c>
      <c r="R24" s="195">
        <f t="shared" si="9"/>
        <v>2.3218093487470837E-2</v>
      </c>
      <c r="S24" s="200"/>
      <c r="T24" s="197"/>
      <c r="U24" s="197"/>
      <c r="V24" s="192">
        <f t="shared" si="10"/>
        <v>0</v>
      </c>
      <c r="W24" s="198"/>
      <c r="X24" s="321">
        <f t="shared" si="11"/>
        <v>0.82772356020954141</v>
      </c>
      <c r="Y24" s="198"/>
      <c r="Z24" s="192"/>
      <c r="AA24" s="196" t="s">
        <v>74</v>
      </c>
      <c r="AC24" s="199"/>
    </row>
    <row r="25" spans="1:29">
      <c r="A25" s="188">
        <v>45858</v>
      </c>
      <c r="B25" s="189">
        <v>47520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179157.40031159439</v>
      </c>
      <c r="E25" s="191">
        <f t="shared" si="0"/>
        <v>0.82772356020954141</v>
      </c>
      <c r="F25" s="191">
        <f t="shared" si="1"/>
        <v>0.15708947137310114</v>
      </c>
      <c r="G25" s="190">
        <f>IFERROR(_xlfn.XLOOKUP($A25,Input_Raw!$A:$A,Input_Raw!$DH:$DH),"")</f>
        <v>3.7645494619385351</v>
      </c>
      <c r="H25" s="192">
        <f t="shared" si="12"/>
        <v>148072.61857864662</v>
      </c>
      <c r="I25" s="190">
        <v>153675.00000000157</v>
      </c>
      <c r="J25" s="193">
        <v>450</v>
      </c>
      <c r="K25" s="192">
        <f t="shared" si="2"/>
        <v>153225.00000000157</v>
      </c>
      <c r="L25" s="192">
        <f t="shared" si="3"/>
        <v>0</v>
      </c>
      <c r="M25" s="191">
        <f t="shared" si="4"/>
        <v>0.85904078239584813</v>
      </c>
      <c r="N25" s="191">
        <f t="shared" si="5"/>
        <v>0.85904078239584813</v>
      </c>
      <c r="O25" s="191">
        <f t="shared" si="6"/>
        <v>0.13474589646464785</v>
      </c>
      <c r="P25" s="191">
        <f t="shared" si="7"/>
        <v>0.13474589646464785</v>
      </c>
      <c r="Q25" s="194">
        <f t="shared" si="8"/>
        <v>5602.3814213549485</v>
      </c>
      <c r="R25" s="195">
        <f t="shared" si="9"/>
        <v>3.1317222186306726E-2</v>
      </c>
      <c r="S25" s="200"/>
      <c r="T25" s="197"/>
      <c r="U25" s="197"/>
      <c r="V25" s="192">
        <f t="shared" si="10"/>
        <v>0</v>
      </c>
      <c r="W25" s="198"/>
      <c r="X25" s="321">
        <f t="shared" si="11"/>
        <v>0.82772356020954141</v>
      </c>
      <c r="Y25" s="198"/>
      <c r="Z25" s="192"/>
      <c r="AA25" s="196" t="s">
        <v>74</v>
      </c>
      <c r="AC25" s="199"/>
    </row>
    <row r="26" spans="1:29">
      <c r="A26" s="188">
        <v>45859</v>
      </c>
      <c r="B26" s="189">
        <v>47520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179157.40031159439</v>
      </c>
      <c r="E26" s="191">
        <f t="shared" si="0"/>
        <v>0.82772356020954141</v>
      </c>
      <c r="F26" s="191">
        <f t="shared" si="1"/>
        <v>0.15708947137310114</v>
      </c>
      <c r="G26" s="190">
        <f>IFERROR(_xlfn.XLOOKUP($A26,Input_Raw!$A:$A,Input_Raw!$DH:$DH),"")</f>
        <v>2.5455406397306382</v>
      </c>
      <c r="H26" s="192">
        <f t="shared" si="12"/>
        <v>100124.82822557561</v>
      </c>
      <c r="I26" s="190">
        <v>109124.99999999987</v>
      </c>
      <c r="J26" s="193">
        <v>225</v>
      </c>
      <c r="K26" s="192">
        <f t="shared" si="2"/>
        <v>108899.99999999987</v>
      </c>
      <c r="L26" s="192">
        <f t="shared" si="3"/>
        <v>0</v>
      </c>
      <c r="M26" s="191">
        <f t="shared" si="4"/>
        <v>0.90212722567042225</v>
      </c>
      <c r="N26" s="191">
        <f t="shared" si="5"/>
        <v>0.90212722567042225</v>
      </c>
      <c r="O26" s="191">
        <f t="shared" si="6"/>
        <v>9.5683396464646353E-2</v>
      </c>
      <c r="P26" s="191">
        <f t="shared" si="7"/>
        <v>9.5683396464646353E-2</v>
      </c>
      <c r="Q26" s="194">
        <f t="shared" si="8"/>
        <v>9000.1717744242633</v>
      </c>
      <c r="R26" s="195">
        <f t="shared" si="9"/>
        <v>7.4403665460880841E-2</v>
      </c>
      <c r="S26" s="196"/>
      <c r="T26" s="197"/>
      <c r="U26" s="197"/>
      <c r="V26" s="192">
        <f t="shared" si="10"/>
        <v>0</v>
      </c>
      <c r="W26" s="198"/>
      <c r="X26" s="321">
        <f t="shared" si="11"/>
        <v>0.82772356020954141</v>
      </c>
      <c r="Y26" s="198"/>
      <c r="Z26" s="192"/>
      <c r="AA26" s="196" t="s">
        <v>74</v>
      </c>
      <c r="AC26" s="199"/>
    </row>
    <row r="27" spans="1:29">
      <c r="A27" s="188">
        <v>45860</v>
      </c>
      <c r="B27" s="189">
        <v>47520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179157.40031159439</v>
      </c>
      <c r="E27" s="191">
        <f t="shared" si="0"/>
        <v>0.82772356020954141</v>
      </c>
      <c r="F27" s="191">
        <f t="shared" si="1"/>
        <v>0.15708947137310114</v>
      </c>
      <c r="G27" s="190">
        <f>IFERROR(_xlfn.XLOOKUP($A27,Input_Raw!$A:$A,Input_Raw!$DH:$DH),"")</f>
        <v>2.7543619278892075</v>
      </c>
      <c r="H27" s="192">
        <f t="shared" si="12"/>
        <v>108338.48440547954</v>
      </c>
      <c r="I27" s="190">
        <v>120600.00000000031</v>
      </c>
      <c r="J27" s="193">
        <v>450</v>
      </c>
      <c r="K27" s="192">
        <f t="shared" si="2"/>
        <v>120150.00000000031</v>
      </c>
      <c r="L27" s="192">
        <f t="shared" si="3"/>
        <v>0</v>
      </c>
      <c r="M27" s="191">
        <f t="shared" si="4"/>
        <v>0.92140352441760842</v>
      </c>
      <c r="N27" s="191">
        <f t="shared" si="5"/>
        <v>0.92140352441760842</v>
      </c>
      <c r="O27" s="191">
        <f t="shared" si="6"/>
        <v>0.10574494949494977</v>
      </c>
      <c r="P27" s="191">
        <f t="shared" si="7"/>
        <v>0.10574494949494977</v>
      </c>
      <c r="Q27" s="194">
        <f t="shared" si="8"/>
        <v>12261.515594520766</v>
      </c>
      <c r="R27" s="195">
        <f t="shared" si="9"/>
        <v>9.3679964208067013E-2</v>
      </c>
      <c r="S27" s="196"/>
      <c r="T27" s="197"/>
      <c r="U27" s="197"/>
      <c r="V27" s="192">
        <f t="shared" si="10"/>
        <v>0</v>
      </c>
      <c r="W27" s="198"/>
      <c r="X27" s="321">
        <f t="shared" si="11"/>
        <v>0.82772356020954141</v>
      </c>
      <c r="Y27" s="198"/>
      <c r="Z27" s="192"/>
      <c r="AA27" s="196" t="s">
        <v>74</v>
      </c>
      <c r="AC27" s="199"/>
    </row>
    <row r="28" spans="1:29">
      <c r="A28" s="188">
        <v>45861</v>
      </c>
      <c r="B28" s="189">
        <v>47520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179157.40031159439</v>
      </c>
      <c r="E28" s="191">
        <f t="shared" si="0"/>
        <v>0.82772356020954141</v>
      </c>
      <c r="F28" s="191">
        <f t="shared" si="1"/>
        <v>0.15708947137310114</v>
      </c>
      <c r="G28" s="190">
        <f>IFERROR(_xlfn.XLOOKUP($A28,Input_Raw!$A:$A,Input_Raw!$DH:$DH),"")</f>
        <v>2.8343784383852695</v>
      </c>
      <c r="H28" s="192">
        <f t="shared" si="12"/>
        <v>111485.80770630729</v>
      </c>
      <c r="I28" s="190">
        <v>121275.00000000033</v>
      </c>
      <c r="J28" s="193">
        <v>225</v>
      </c>
      <c r="K28" s="192">
        <f t="shared" si="2"/>
        <v>121050.00000000033</v>
      </c>
      <c r="L28" s="192">
        <f t="shared" si="3"/>
        <v>0</v>
      </c>
      <c r="M28" s="191">
        <f t="shared" si="4"/>
        <v>0.90040317085789323</v>
      </c>
      <c r="N28" s="191">
        <f t="shared" si="5"/>
        <v>0.90040317085789323</v>
      </c>
      <c r="O28" s="191">
        <f t="shared" si="6"/>
        <v>0.10633680555555584</v>
      </c>
      <c r="P28" s="191">
        <f t="shared" si="7"/>
        <v>0.10633680555555584</v>
      </c>
      <c r="Q28" s="194">
        <f t="shared" si="8"/>
        <v>9789.1922936930496</v>
      </c>
      <c r="R28" s="195">
        <f t="shared" si="9"/>
        <v>7.2679610648351822E-2</v>
      </c>
      <c r="S28" s="196"/>
      <c r="T28" s="197"/>
      <c r="U28" s="197"/>
      <c r="V28" s="192">
        <f t="shared" si="10"/>
        <v>0</v>
      </c>
      <c r="W28" s="198"/>
      <c r="X28" s="321">
        <f t="shared" si="11"/>
        <v>0.82772356020954141</v>
      </c>
      <c r="Y28" s="198"/>
      <c r="Z28" s="192"/>
      <c r="AA28" s="196" t="s">
        <v>74</v>
      </c>
      <c r="AC28" s="199"/>
    </row>
    <row r="29" spans="1:29">
      <c r="A29" s="188">
        <v>45862</v>
      </c>
      <c r="B29" s="189">
        <v>47520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179157.40031159439</v>
      </c>
      <c r="E29" s="191">
        <f t="shared" si="0"/>
        <v>0.82772356020954141</v>
      </c>
      <c r="F29" s="191">
        <f t="shared" si="1"/>
        <v>0.15708947137310114</v>
      </c>
      <c r="G29" s="190">
        <f>IFERROR(_xlfn.XLOOKUP($A29,Input_Raw!$A:$A,Input_Raw!$DH:$DH),"")</f>
        <v>1.7402897593659969</v>
      </c>
      <c r="H29" s="192">
        <f>IFERROR(D29*(G29/C29),0)</f>
        <v>68451.55425909326</v>
      </c>
      <c r="I29" s="190">
        <v>80099.999999998778</v>
      </c>
      <c r="J29" s="193">
        <v>450</v>
      </c>
      <c r="K29" s="192">
        <f t="shared" si="2"/>
        <v>79649.999999998778</v>
      </c>
      <c r="L29" s="192">
        <f t="shared" si="3"/>
        <v>0</v>
      </c>
      <c r="M29" s="191">
        <f t="shared" si="4"/>
        <v>0.96857781960408484</v>
      </c>
      <c r="N29" s="191">
        <f t="shared" si="5"/>
        <v>0.96857781960408484</v>
      </c>
      <c r="O29" s="191">
        <f t="shared" si="6"/>
        <v>7.0233585858584788E-2</v>
      </c>
      <c r="P29" s="191">
        <f t="shared" si="7"/>
        <v>7.0233585858584788E-2</v>
      </c>
      <c r="Q29" s="194">
        <f t="shared" si="8"/>
        <v>11648.445740905518</v>
      </c>
      <c r="R29" s="195">
        <f t="shared" si="9"/>
        <v>0.14085425939454344</v>
      </c>
      <c r="S29" s="196"/>
      <c r="T29" s="197"/>
      <c r="U29" s="197"/>
      <c r="V29" s="192">
        <f t="shared" si="10"/>
        <v>0</v>
      </c>
      <c r="W29" s="198"/>
      <c r="X29" s="321">
        <f t="shared" si="11"/>
        <v>0.82772356020954141</v>
      </c>
      <c r="Y29" s="198"/>
      <c r="Z29" s="192"/>
      <c r="AA29" s="196" t="s">
        <v>74</v>
      </c>
      <c r="AC29" s="199"/>
    </row>
    <row r="30" spans="1:29" ht="16.5" customHeight="1">
      <c r="A30" s="188">
        <v>45863</v>
      </c>
      <c r="B30" s="189">
        <v>47520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179157.40031159439</v>
      </c>
      <c r="E30" s="191">
        <f t="shared" si="0"/>
        <v>0.82772356020954141</v>
      </c>
      <c r="F30" s="191">
        <f t="shared" si="1"/>
        <v>0.15708947137310114</v>
      </c>
      <c r="G30" s="190">
        <f>IFERROR(_xlfn.XLOOKUP($A30,Input_Raw!$A:$A,Input_Raw!$DH:$DH),"")</f>
        <v>2.9123170193853425</v>
      </c>
      <c r="H30" s="192">
        <f t="shared" si="12"/>
        <v>114551.39892609749</v>
      </c>
      <c r="I30" s="190">
        <v>124424.99999999939</v>
      </c>
      <c r="J30" s="193">
        <v>225</v>
      </c>
      <c r="K30" s="192">
        <f t="shared" si="2"/>
        <v>124199.99999999939</v>
      </c>
      <c r="L30" s="192">
        <f t="shared" si="3"/>
        <v>0</v>
      </c>
      <c r="M30" s="191">
        <f t="shared" si="4"/>
        <v>0.89906805979309834</v>
      </c>
      <c r="N30" s="191">
        <f t="shared" si="5"/>
        <v>0.89906805979309834</v>
      </c>
      <c r="O30" s="191">
        <f t="shared" si="6"/>
        <v>0.10909880050504997</v>
      </c>
      <c r="P30" s="191">
        <f t="shared" si="7"/>
        <v>0.10909880050504997</v>
      </c>
      <c r="Q30" s="194">
        <f t="shared" si="8"/>
        <v>9873.6010739018966</v>
      </c>
      <c r="R30" s="195">
        <f t="shared" si="9"/>
        <v>7.1344499583556931E-2</v>
      </c>
      <c r="S30" s="196"/>
      <c r="T30" s="197"/>
      <c r="U30" s="197"/>
      <c r="V30" s="192">
        <f t="shared" si="10"/>
        <v>0</v>
      </c>
      <c r="W30" s="198"/>
      <c r="X30" s="321">
        <f t="shared" si="11"/>
        <v>0.82772356020954141</v>
      </c>
      <c r="Y30" s="198"/>
      <c r="Z30" s="192"/>
      <c r="AA30" s="196" t="s">
        <v>74</v>
      </c>
      <c r="AC30" s="199"/>
    </row>
    <row r="31" spans="1:29">
      <c r="A31" s="188">
        <v>45864</v>
      </c>
      <c r="B31" s="189">
        <v>47520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179157.40031159439</v>
      </c>
      <c r="E31" s="191">
        <f t="shared" si="0"/>
        <v>0.82772356020954141</v>
      </c>
      <c r="F31" s="191">
        <f t="shared" si="1"/>
        <v>0.15708947137310114</v>
      </c>
      <c r="G31" s="190">
        <f>IFERROR(_xlfn.XLOOKUP($A31,Input_Raw!$A:$A,Input_Raw!$DH:$DH),"")</f>
        <v>0</v>
      </c>
      <c r="H31" s="192">
        <f t="shared" si="12"/>
        <v>0</v>
      </c>
      <c r="I31" s="190"/>
      <c r="J31" s="193"/>
      <c r="K31" s="192">
        <f t="shared" si="2"/>
        <v>0</v>
      </c>
      <c r="L31" s="192">
        <f t="shared" si="3"/>
        <v>0</v>
      </c>
      <c r="M31" s="191">
        <f t="shared" si="4"/>
        <v>0</v>
      </c>
      <c r="N31" s="191">
        <f t="shared" si="5"/>
        <v>0</v>
      </c>
      <c r="O31" s="191">
        <f t="shared" si="6"/>
        <v>0</v>
      </c>
      <c r="P31" s="191">
        <f t="shared" si="7"/>
        <v>0</v>
      </c>
      <c r="Q31" s="194">
        <f t="shared" si="8"/>
        <v>0</v>
      </c>
      <c r="R31" s="195">
        <f t="shared" si="9"/>
        <v>-0.82772356020954141</v>
      </c>
      <c r="S31" s="196"/>
      <c r="T31" s="197"/>
      <c r="U31" s="197"/>
      <c r="V31" s="192">
        <f t="shared" si="10"/>
        <v>0</v>
      </c>
      <c r="W31" s="198"/>
      <c r="X31" s="321">
        <f t="shared" si="11"/>
        <v>0.82772356020954141</v>
      </c>
      <c r="Y31" s="198"/>
      <c r="Z31" s="192"/>
      <c r="AA31" s="196"/>
      <c r="AC31" s="199"/>
    </row>
    <row r="32" spans="1:29">
      <c r="A32" s="188">
        <v>45865</v>
      </c>
      <c r="B32" s="189">
        <v>47520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179157.40031159439</v>
      </c>
      <c r="E32" s="191">
        <f t="shared" si="0"/>
        <v>0.82772356020954141</v>
      </c>
      <c r="F32" s="191">
        <f t="shared" si="1"/>
        <v>0.15708947137310114</v>
      </c>
      <c r="G32" s="190">
        <f>IFERROR(_xlfn.XLOOKUP($A32,Input_Raw!$A:$A,Input_Raw!$DH:$DH),"")</f>
        <v>0</v>
      </c>
      <c r="H32" s="192">
        <f t="shared" si="12"/>
        <v>0</v>
      </c>
      <c r="I32" s="190"/>
      <c r="J32" s="193"/>
      <c r="K32" s="192">
        <f t="shared" si="2"/>
        <v>0</v>
      </c>
      <c r="L32" s="192">
        <f t="shared" si="3"/>
        <v>0</v>
      </c>
      <c r="M32" s="191">
        <f t="shared" ref="M32:M34" si="13">IFERROR(I32/(B32*G32),0)</f>
        <v>0</v>
      </c>
      <c r="N32" s="191">
        <f t="shared" ref="N32:N34" si="14">IFERROR((I32+L32)/(B32*G32),0)</f>
        <v>0</v>
      </c>
      <c r="O32" s="191">
        <f t="shared" ref="O32:O34" si="15">IFERROR(I32/(24*1*B32),0)</f>
        <v>0</v>
      </c>
      <c r="P32" s="191">
        <f t="shared" ref="P32:P34" si="16">IFERROR((I32+L32)/(24*1*B32),0)</f>
        <v>0</v>
      </c>
      <c r="Q32" s="194">
        <f t="shared" ref="Q32:Q34" si="17">(I32+L32)-H32</f>
        <v>0</v>
      </c>
      <c r="R32" s="195">
        <f t="shared" ref="R32:R34" si="18">N32-E32</f>
        <v>-0.82772356020954141</v>
      </c>
      <c r="S32" s="196"/>
      <c r="T32" s="197"/>
      <c r="U32" s="197"/>
      <c r="V32" s="192">
        <f t="shared" si="10"/>
        <v>0</v>
      </c>
      <c r="W32" s="198"/>
      <c r="X32" s="321">
        <f t="shared" si="11"/>
        <v>0.82772356020954141</v>
      </c>
      <c r="Y32" s="198"/>
      <c r="Z32" s="192"/>
      <c r="AA32" s="196"/>
      <c r="AC32" s="199"/>
    </row>
    <row r="33" spans="1:29">
      <c r="A33" s="188">
        <v>45866</v>
      </c>
      <c r="B33" s="189">
        <v>47520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179157.40031159439</v>
      </c>
      <c r="E33" s="191">
        <f t="shared" si="0"/>
        <v>0.82772356020954141</v>
      </c>
      <c r="F33" s="191">
        <f t="shared" si="1"/>
        <v>0.15708947137310114</v>
      </c>
      <c r="G33" s="190">
        <f>IFERROR(_xlfn.XLOOKUP($A33,Input_Raw!$A:$A,Input_Raw!$DH:$DH),"")</f>
        <v>0</v>
      </c>
      <c r="H33" s="192">
        <f t="shared" si="12"/>
        <v>0</v>
      </c>
      <c r="I33" s="190"/>
      <c r="J33" s="193"/>
      <c r="K33" s="192">
        <f t="shared" si="2"/>
        <v>0</v>
      </c>
      <c r="L33" s="192">
        <f t="shared" si="3"/>
        <v>0</v>
      </c>
      <c r="M33" s="191">
        <f t="shared" si="13"/>
        <v>0</v>
      </c>
      <c r="N33" s="191">
        <f t="shared" si="14"/>
        <v>0</v>
      </c>
      <c r="O33" s="191">
        <f t="shared" si="15"/>
        <v>0</v>
      </c>
      <c r="P33" s="191">
        <f t="shared" si="16"/>
        <v>0</v>
      </c>
      <c r="Q33" s="194">
        <f t="shared" si="17"/>
        <v>0</v>
      </c>
      <c r="R33" s="195">
        <f t="shared" si="18"/>
        <v>-0.82772356020954141</v>
      </c>
      <c r="S33" s="196"/>
      <c r="T33" s="197"/>
      <c r="U33" s="197"/>
      <c r="V33" s="192">
        <f t="shared" si="10"/>
        <v>0</v>
      </c>
      <c r="W33" s="198"/>
      <c r="X33" s="321">
        <f t="shared" si="11"/>
        <v>0.82772356020954141</v>
      </c>
      <c r="Y33" s="198"/>
      <c r="Z33" s="192"/>
      <c r="AA33" s="196"/>
      <c r="AC33" s="199"/>
    </row>
    <row r="34" spans="1:29">
      <c r="A34" s="188">
        <v>45867</v>
      </c>
      <c r="B34" s="189">
        <v>47520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179157.40031159439</v>
      </c>
      <c r="E34" s="191">
        <f t="shared" si="0"/>
        <v>0.82772356020954141</v>
      </c>
      <c r="F34" s="191">
        <f t="shared" si="1"/>
        <v>0.15708947137310114</v>
      </c>
      <c r="G34" s="190">
        <f>IFERROR(_xlfn.XLOOKUP($A34,Input_Raw!$A:$A,Input_Raw!$DH:$DH),"")</f>
        <v>0</v>
      </c>
      <c r="H34" s="192">
        <f t="shared" si="12"/>
        <v>0</v>
      </c>
      <c r="I34" s="190"/>
      <c r="J34" s="193"/>
      <c r="K34" s="192">
        <f t="shared" si="2"/>
        <v>0</v>
      </c>
      <c r="L34" s="192">
        <f t="shared" si="3"/>
        <v>0</v>
      </c>
      <c r="M34" s="191">
        <f t="shared" si="13"/>
        <v>0</v>
      </c>
      <c r="N34" s="191">
        <f t="shared" si="14"/>
        <v>0</v>
      </c>
      <c r="O34" s="191">
        <f t="shared" si="15"/>
        <v>0</v>
      </c>
      <c r="P34" s="191">
        <f t="shared" si="16"/>
        <v>0</v>
      </c>
      <c r="Q34" s="194">
        <f t="shared" si="17"/>
        <v>0</v>
      </c>
      <c r="R34" s="195">
        <f t="shared" si="18"/>
        <v>-0.82772356020954141</v>
      </c>
      <c r="S34" s="196"/>
      <c r="T34" s="197"/>
      <c r="U34" s="197"/>
      <c r="V34" s="192">
        <f t="shared" si="10"/>
        <v>0</v>
      </c>
      <c r="W34" s="198"/>
      <c r="X34" s="321">
        <f t="shared" si="11"/>
        <v>0.82772356020954141</v>
      </c>
      <c r="Y34" s="198"/>
      <c r="Z34" s="192"/>
      <c r="AA34" s="196"/>
      <c r="AC34" s="199"/>
    </row>
    <row r="35" spans="1:29">
      <c r="A35" s="188">
        <v>45868</v>
      </c>
      <c r="B35" s="189">
        <v>47520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179157.40031159439</v>
      </c>
      <c r="E35" s="191">
        <f t="shared" si="0"/>
        <v>0.82772356020954141</v>
      </c>
      <c r="F35" s="191">
        <f t="shared" si="1"/>
        <v>0.15708947137310114</v>
      </c>
      <c r="G35" s="190">
        <f>IFERROR(_xlfn.XLOOKUP($A35,Input_Raw!$A:$A,Input_Raw!$DH:$DH),"")</f>
        <v>0</v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-0.82772356020954141</v>
      </c>
      <c r="S35" s="196"/>
      <c r="T35" s="197"/>
      <c r="U35" s="197"/>
      <c r="V35" s="192">
        <f t="shared" si="10"/>
        <v>0</v>
      </c>
      <c r="W35" s="198"/>
      <c r="X35" s="321">
        <f t="shared" si="11"/>
        <v>0.82772356020954141</v>
      </c>
      <c r="Y35" s="198"/>
      <c r="Z35" s="192"/>
      <c r="AA35" s="196"/>
      <c r="AC35" s="199"/>
    </row>
    <row r="36" spans="1:29">
      <c r="A36" s="188">
        <v>45869</v>
      </c>
      <c r="B36" s="189">
        <v>47520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179157.40031159439</v>
      </c>
      <c r="E36" s="191">
        <f t="shared" ref="E36" si="19">IFERROR(D36/(B36*C36),0)</f>
        <v>0.82772356020954141</v>
      </c>
      <c r="F36" s="191">
        <f t="shared" ref="F36" si="20">IFERROR(D36/(24*1*B36),0)</f>
        <v>0.15708947137310114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-0.82772356020954141</v>
      </c>
      <c r="S36" s="196"/>
      <c r="T36" s="197"/>
      <c r="U36" s="197"/>
      <c r="V36" s="192">
        <f t="shared" ref="V36" si="30">(U36-T36)*(24*60)</f>
        <v>0</v>
      </c>
      <c r="W36" s="198"/>
      <c r="X36" s="321">
        <f t="shared" ref="X36" si="31">E36</f>
        <v>0.82772356020954141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141.2000000000001</v>
      </c>
      <c r="D37" s="205">
        <f>SUM(D6:D36)</f>
        <v>5553879.4096594295</v>
      </c>
      <c r="E37" s="206">
        <f>IFERROR(D37/(B37*C37),0)</f>
        <v>0.8277235602095413</v>
      </c>
      <c r="F37" s="206">
        <f>IFERROR(AVERAGEIF(F6:F36,"&lt;&gt;0"),0)</f>
        <v>0.15708947137310114</v>
      </c>
      <c r="G37" s="204">
        <f>SUM(G6:G36)</f>
        <v>91.878315487593028</v>
      </c>
      <c r="H37" s="207">
        <f>IFERROR(D37*(G37/C37),0)</f>
        <v>3613888.7009967114</v>
      </c>
      <c r="I37" s="205">
        <f>SUM(I6:I36)</f>
        <v>3714525.0000000005</v>
      </c>
      <c r="J37" s="205">
        <f>SUM(J6:J36)</f>
        <v>8550</v>
      </c>
      <c r="K37" s="205">
        <f>SUM(K6:K36)</f>
        <v>3705975.0000000005</v>
      </c>
      <c r="L37" s="205">
        <f>SUM(L6:L36)</f>
        <v>0</v>
      </c>
      <c r="M37" s="206">
        <f>IFERROR(I37/(B37*G37),0)</f>
        <v>0.85077325614354748</v>
      </c>
      <c r="N37" s="206">
        <f>IFERROR((I37+L37)/(B37*G37),0)</f>
        <v>0.85077325614354748</v>
      </c>
      <c r="O37" s="206">
        <f>IFERROR(AVERAGEIF(O6:O36,"&lt;&gt;0"),0)</f>
        <v>0.13027935606060606</v>
      </c>
      <c r="P37" s="206">
        <f>IFERROR(AVERAGEIF(P6:P36,"&lt;&gt;0"),0)</f>
        <v>0.13027935606060606</v>
      </c>
      <c r="Q37" s="205">
        <f>(I37+L37)-H37</f>
        <v>100636.29900328908</v>
      </c>
      <c r="R37" s="208">
        <f>N37-E37</f>
        <v>2.3049695934006187E-2</v>
      </c>
      <c r="S37" s="209"/>
      <c r="T37" s="209"/>
      <c r="U37" s="209"/>
      <c r="V37" s="205">
        <f>SUM(V6:V36)</f>
        <v>0</v>
      </c>
      <c r="W37" s="204"/>
      <c r="X37" s="210"/>
      <c r="Y37" s="211"/>
      <c r="Z37" s="205">
        <f>SUM(Z6:Z36)</f>
        <v>0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21" activePane="bottomRight" state="frozen"/>
      <selection pane="topRight" activeCell="Z69" sqref="Z69"/>
      <selection pane="bottomLeft" activeCell="Z69" sqref="Z69"/>
      <selection pane="bottomRight" activeCell="A30" sqref="A30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1"/>
      <c r="B1" s="383" t="s">
        <v>43</v>
      </c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  <c r="P1" s="383"/>
      <c r="Q1" s="383"/>
      <c r="R1" s="383"/>
      <c r="S1" s="383"/>
      <c r="T1" s="383"/>
      <c r="U1" s="383"/>
      <c r="V1" s="383"/>
      <c r="W1" s="383"/>
      <c r="X1" s="383"/>
      <c r="Y1" s="383"/>
      <c r="Z1" s="383"/>
      <c r="AA1" s="383"/>
    </row>
    <row r="2" spans="1:29" s="184" customFormat="1" ht="19.5" customHeight="1">
      <c r="A2" s="382"/>
      <c r="B2" s="383" t="s">
        <v>1828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  <c r="S2" s="383"/>
      <c r="T2" s="383"/>
      <c r="U2" s="383"/>
      <c r="V2" s="383"/>
      <c r="W2" s="383"/>
      <c r="X2" s="383"/>
      <c r="Y2" s="383"/>
      <c r="Z2" s="383"/>
      <c r="AA2" s="383"/>
    </row>
    <row r="3" spans="1:29" ht="24" customHeight="1">
      <c r="A3" s="384" t="s">
        <v>45</v>
      </c>
      <c r="B3" s="384" t="s">
        <v>46</v>
      </c>
      <c r="C3" s="384" t="s">
        <v>47</v>
      </c>
      <c r="D3" s="384" t="s">
        <v>48</v>
      </c>
      <c r="E3" s="384" t="s">
        <v>49</v>
      </c>
      <c r="F3" s="384" t="s">
        <v>50</v>
      </c>
      <c r="G3" s="385" t="s">
        <v>51</v>
      </c>
      <c r="H3" s="385" t="s">
        <v>52</v>
      </c>
      <c r="I3" s="385" t="s">
        <v>53</v>
      </c>
      <c r="J3" s="385" t="s">
        <v>54</v>
      </c>
      <c r="K3" s="385" t="s">
        <v>55</v>
      </c>
      <c r="L3" s="385" t="s">
        <v>56</v>
      </c>
      <c r="M3" s="385" t="s">
        <v>57</v>
      </c>
      <c r="N3" s="385" t="s">
        <v>58</v>
      </c>
      <c r="O3" s="385" t="s">
        <v>59</v>
      </c>
      <c r="P3" s="385" t="s">
        <v>60</v>
      </c>
      <c r="Q3" s="385" t="s">
        <v>61</v>
      </c>
      <c r="R3" s="385" t="s">
        <v>62</v>
      </c>
      <c r="S3" s="385" t="s">
        <v>63</v>
      </c>
      <c r="T3" s="386" t="s">
        <v>64</v>
      </c>
      <c r="U3" s="386"/>
      <c r="V3" s="386"/>
      <c r="W3" s="386"/>
      <c r="X3" s="386"/>
      <c r="Y3" s="386"/>
      <c r="Z3" s="386"/>
      <c r="AA3" s="386"/>
    </row>
    <row r="4" spans="1:29" s="187" customFormat="1" ht="27.75" customHeight="1">
      <c r="A4" s="384"/>
      <c r="B4" s="384"/>
      <c r="C4" s="384"/>
      <c r="D4" s="384"/>
      <c r="E4" s="384"/>
      <c r="F4" s="384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385"/>
      <c r="R4" s="385"/>
      <c r="S4" s="385"/>
      <c r="T4" s="387" t="s">
        <v>65</v>
      </c>
      <c r="U4" s="387"/>
      <c r="V4" s="388" t="s">
        <v>66</v>
      </c>
      <c r="W4" s="388" t="s">
        <v>67</v>
      </c>
      <c r="X4" s="388" t="s">
        <v>68</v>
      </c>
      <c r="Y4" s="388" t="s">
        <v>69</v>
      </c>
      <c r="Z4" s="388" t="s">
        <v>70</v>
      </c>
      <c r="AA4" s="388" t="s">
        <v>71</v>
      </c>
    </row>
    <row r="5" spans="1:29" s="187" customFormat="1" ht="14.25" customHeight="1">
      <c r="A5" s="384"/>
      <c r="B5" s="384"/>
      <c r="C5" s="384"/>
      <c r="D5" s="384"/>
      <c r="E5" s="384"/>
      <c r="F5" s="384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385"/>
      <c r="R5" s="385"/>
      <c r="S5" s="385"/>
      <c r="T5" s="186" t="s">
        <v>72</v>
      </c>
      <c r="U5" s="186" t="s">
        <v>73</v>
      </c>
      <c r="V5" s="389"/>
      <c r="W5" s="389"/>
      <c r="X5" s="389"/>
      <c r="Y5" s="389"/>
      <c r="Z5" s="389"/>
      <c r="AA5" s="389"/>
    </row>
    <row r="6" spans="1:29" ht="15" customHeight="1">
      <c r="A6" s="188">
        <v>45839</v>
      </c>
      <c r="B6" s="189">
        <v>18560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69973.934128434179</v>
      </c>
      <c r="E6" s="191">
        <f>IFERROR(D6/(B6*C6),0)</f>
        <v>0.82772356020954163</v>
      </c>
      <c r="F6" s="191">
        <f>IFERROR(D6/(24*1*B6),0)</f>
        <v>0.15708947137310117</v>
      </c>
      <c r="G6" s="190">
        <f>IFERROR(_xlfn.XLOOKUP($A6,Input_Raw!$A:$A,Input_Raw!$DH:$DH),"")</f>
        <v>3.5466696607815451</v>
      </c>
      <c r="H6" s="192">
        <f>IFERROR(D6*(G6/C6),0)</f>
        <v>54485.887434732009</v>
      </c>
      <c r="I6" s="190">
        <f>SUM(Input_Raw!CN99:CZ99)</f>
        <v>28671</v>
      </c>
      <c r="J6" s="193">
        <f>I6*0.3%</f>
        <v>86.013000000000005</v>
      </c>
      <c r="K6" s="192">
        <f>I6-J6</f>
        <v>28584.987000000001</v>
      </c>
      <c r="L6" s="192">
        <f>Z6</f>
        <v>23373</v>
      </c>
      <c r="M6" s="191">
        <f>IFERROR(I6/(B6*G6),0)</f>
        <v>0.43555612860661652</v>
      </c>
      <c r="N6" s="191">
        <f>IFERROR((I6+L6)/(B6*G6),0)</f>
        <v>0.79062757340876666</v>
      </c>
      <c r="O6" s="191">
        <f>IFERROR(I6/(24*1*B6),0)</f>
        <v>6.4365571120689649E-2</v>
      </c>
      <c r="P6" s="191">
        <f>IFERROR((I6+L6)/(24*1*B6),0)</f>
        <v>0.11683728448275862</v>
      </c>
      <c r="Q6" s="194">
        <f>(I6+L6)-H6</f>
        <v>-2441.8874347320088</v>
      </c>
      <c r="R6" s="195">
        <f>N6-E6</f>
        <v>-3.7095986800774972E-2</v>
      </c>
      <c r="S6" s="196"/>
      <c r="T6" s="197">
        <v>0.28541666666666665</v>
      </c>
      <c r="U6" s="197">
        <v>0.77500000000000002</v>
      </c>
      <c r="V6" s="192">
        <f>(U6-T6)*(24*60)</f>
        <v>705</v>
      </c>
      <c r="W6" s="198">
        <v>3.55</v>
      </c>
      <c r="X6" s="321">
        <f>E6</f>
        <v>0.82772356020954163</v>
      </c>
      <c r="Y6" s="192"/>
      <c r="Z6" s="192">
        <v>23373</v>
      </c>
      <c r="AA6" s="196" t="s">
        <v>78</v>
      </c>
      <c r="AC6" s="199"/>
    </row>
    <row r="7" spans="1:29">
      <c r="A7" s="188">
        <v>45840</v>
      </c>
      <c r="B7" s="189">
        <v>18560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69973.934128434179</v>
      </c>
      <c r="E7" s="191">
        <f t="shared" ref="E7:E35" si="0">IFERROR(D7/(B7*C7),0)</f>
        <v>0.82772356020954163</v>
      </c>
      <c r="F7" s="191">
        <f t="shared" ref="F7:F35" si="1">IFERROR(D7/(24*1*B7),0)</f>
        <v>0.15708947137310117</v>
      </c>
      <c r="G7" s="190">
        <f>IFERROR(_xlfn.XLOOKUP($A7,Input_Raw!$A:$A,Input_Raw!$DH:$DH),"")</f>
        <v>3.4986750734870302</v>
      </c>
      <c r="H7" s="192">
        <f>IFERROR(D7*(G7/C7),0)</f>
        <v>53748.56822236727</v>
      </c>
      <c r="I7" s="190">
        <f>SUM(Input_Raw!CN100:CZ100)</f>
        <v>29208</v>
      </c>
      <c r="J7" s="193">
        <f t="shared" ref="J7:J35" si="2">I7*0.3%</f>
        <v>87.623999999999995</v>
      </c>
      <c r="K7" s="192">
        <f t="shared" ref="K7:K35" si="3">I7-J7</f>
        <v>29120.376</v>
      </c>
      <c r="L7" s="192">
        <f t="shared" ref="L7:L35" si="4">Z7</f>
        <v>23057</v>
      </c>
      <c r="M7" s="191">
        <f t="shared" ref="M7:M35" si="5">IFERROR(I7/(B7*G7),0)</f>
        <v>0.44980081416456175</v>
      </c>
      <c r="N7" s="191">
        <f t="shared" ref="N7:N35" si="6">IFERROR((I7+L7)/(B7*G7),0)</f>
        <v>0.80487673076933786</v>
      </c>
      <c r="O7" s="191">
        <f t="shared" ref="O7:O35" si="7">IFERROR(I7/(24*1*B7),0)</f>
        <v>6.5571120689655177E-2</v>
      </c>
      <c r="P7" s="191">
        <f t="shared" ref="P7:P35" si="8">IFERROR((I7+L7)/(24*1*B7),0)</f>
        <v>0.11733342313218391</v>
      </c>
      <c r="Q7" s="194">
        <f t="shared" ref="Q7:Q35" si="9">(I7+L7)-H7</f>
        <v>-1483.5682223672702</v>
      </c>
      <c r="R7" s="195">
        <f t="shared" ref="R7:R35" si="10">N7-E7</f>
        <v>-2.2846829440203775E-2</v>
      </c>
      <c r="S7" s="196"/>
      <c r="T7" s="197">
        <v>0.28263888888888888</v>
      </c>
      <c r="U7" s="197">
        <v>0.75902777777777775</v>
      </c>
      <c r="V7" s="192">
        <f t="shared" ref="V7:V35" si="11">(U7-T7)*(24*60)</f>
        <v>686</v>
      </c>
      <c r="W7" s="198">
        <v>3.5</v>
      </c>
      <c r="X7" s="321">
        <f t="shared" ref="X7:X35" si="12">E7</f>
        <v>0.82772356020954163</v>
      </c>
      <c r="Y7" s="192"/>
      <c r="Z7" s="192">
        <v>23057</v>
      </c>
      <c r="AA7" s="196" t="s">
        <v>78</v>
      </c>
      <c r="AC7" s="199"/>
    </row>
    <row r="8" spans="1:29">
      <c r="A8" s="188">
        <v>45841</v>
      </c>
      <c r="B8" s="189">
        <v>18560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69973.934128434179</v>
      </c>
      <c r="E8" s="191">
        <f t="shared" si="0"/>
        <v>0.82772356020954163</v>
      </c>
      <c r="F8" s="191">
        <f t="shared" si="1"/>
        <v>0.15708947137310117</v>
      </c>
      <c r="G8" s="190">
        <f>IFERROR(_xlfn.XLOOKUP($A8,Input_Raw!$A:$A,Input_Raw!$DH:$DH),"")</f>
        <v>3.3650104211956551</v>
      </c>
      <c r="H8" s="192">
        <f t="shared" ref="H8:H35" si="13">IFERROR(D8*(G8/C8),0)</f>
        <v>51695.138414882567</v>
      </c>
      <c r="I8" s="190">
        <f>SUM(Input_Raw!CN101:CZ101)</f>
        <v>32993</v>
      </c>
      <c r="J8" s="193">
        <f t="shared" si="2"/>
        <v>98.978999999999999</v>
      </c>
      <c r="K8" s="192">
        <f t="shared" si="3"/>
        <v>32894.021000000001</v>
      </c>
      <c r="L8" s="192">
        <f t="shared" si="4"/>
        <v>22169</v>
      </c>
      <c r="M8" s="191">
        <f t="shared" si="5"/>
        <v>0.52827179226840726</v>
      </c>
      <c r="N8" s="191">
        <f t="shared" si="6"/>
        <v>0.88323367396447372</v>
      </c>
      <c r="O8" s="191">
        <f t="shared" si="7"/>
        <v>7.4068336925287359E-2</v>
      </c>
      <c r="P8" s="191">
        <f t="shared" si="8"/>
        <v>0.12383710488505748</v>
      </c>
      <c r="Q8" s="194">
        <f t="shared" si="9"/>
        <v>3466.8615851174327</v>
      </c>
      <c r="R8" s="195">
        <f t="shared" si="10"/>
        <v>5.5510113754932089E-2</v>
      </c>
      <c r="S8" s="196"/>
      <c r="T8" s="197">
        <v>0.26458333333333334</v>
      </c>
      <c r="U8" s="197">
        <v>0.77638888888888891</v>
      </c>
      <c r="V8" s="192">
        <f t="shared" si="11"/>
        <v>737.00000000000011</v>
      </c>
      <c r="W8" s="198">
        <v>3.37</v>
      </c>
      <c r="X8" s="321">
        <f t="shared" si="12"/>
        <v>0.82772356020954163</v>
      </c>
      <c r="Y8" s="198"/>
      <c r="Z8" s="192">
        <v>22169</v>
      </c>
      <c r="AA8" s="196" t="s">
        <v>78</v>
      </c>
      <c r="AC8" s="199"/>
    </row>
    <row r="9" spans="1:29">
      <c r="A9" s="188">
        <v>45842</v>
      </c>
      <c r="B9" s="189">
        <v>18560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69973.934128434179</v>
      </c>
      <c r="E9" s="191">
        <f t="shared" si="0"/>
        <v>0.82772356020954163</v>
      </c>
      <c r="F9" s="191">
        <f t="shared" si="1"/>
        <v>0.15708947137310117</v>
      </c>
      <c r="G9" s="190">
        <f>IFERROR(_xlfn.XLOOKUP($A9,Input_Raw!$A:$A,Input_Raw!$DH:$DH),"")</f>
        <v>4.0424075307377061</v>
      </c>
      <c r="H9" s="192">
        <f t="shared" si="13"/>
        <v>62101.684890651006</v>
      </c>
      <c r="I9" s="190">
        <f>SUM(Input_Raw!CN102:CZ102)</f>
        <v>35743</v>
      </c>
      <c r="J9" s="193">
        <f t="shared" si="2"/>
        <v>107.229</v>
      </c>
      <c r="K9" s="192">
        <f t="shared" si="3"/>
        <v>35635.771000000001</v>
      </c>
      <c r="L9" s="192">
        <f t="shared" si="4"/>
        <v>26637</v>
      </c>
      <c r="M9" s="191">
        <f t="shared" si="5"/>
        <v>0.47640129675488913</v>
      </c>
      <c r="N9" s="191">
        <f t="shared" si="6"/>
        <v>0.83143308876059596</v>
      </c>
      <c r="O9" s="191">
        <f t="shared" si="7"/>
        <v>8.0242007902298851E-2</v>
      </c>
      <c r="P9" s="191">
        <f t="shared" si="8"/>
        <v>0.14004130747126436</v>
      </c>
      <c r="Q9" s="194">
        <f t="shared" si="9"/>
        <v>278.31510934899416</v>
      </c>
      <c r="R9" s="195">
        <f t="shared" si="10"/>
        <v>3.7095285510543308E-3</v>
      </c>
      <c r="S9" s="196"/>
      <c r="T9" s="197">
        <v>0.26527777777777778</v>
      </c>
      <c r="U9" s="197">
        <v>0.77083333333333337</v>
      </c>
      <c r="V9" s="192">
        <f t="shared" si="11"/>
        <v>728</v>
      </c>
      <c r="W9" s="198">
        <v>4.05</v>
      </c>
      <c r="X9" s="321">
        <f t="shared" si="12"/>
        <v>0.82772356020954163</v>
      </c>
      <c r="Y9" s="198"/>
      <c r="Z9" s="192">
        <v>26637</v>
      </c>
      <c r="AA9" s="196" t="s">
        <v>78</v>
      </c>
      <c r="AC9" s="199"/>
    </row>
    <row r="10" spans="1:29">
      <c r="A10" s="188">
        <v>45843</v>
      </c>
      <c r="B10" s="189">
        <v>18560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69973.934128434179</v>
      </c>
      <c r="E10" s="191">
        <f t="shared" si="0"/>
        <v>0.82772356020954163</v>
      </c>
      <c r="F10" s="191">
        <f t="shared" si="1"/>
        <v>0.15708947137310117</v>
      </c>
      <c r="G10" s="190">
        <f>IFERROR(_xlfn.XLOOKUP($A10,Input_Raw!$A:$A,Input_Raw!$DH:$DH),"")</f>
        <v>3.9172524468232082</v>
      </c>
      <c r="H10" s="192">
        <f t="shared" si="13"/>
        <v>60178.983746686245</v>
      </c>
      <c r="I10" s="190">
        <f>SUM(Input_Raw!CN103:CZ103)</f>
        <v>35952</v>
      </c>
      <c r="J10" s="193">
        <f t="shared" si="2"/>
        <v>107.85600000000001</v>
      </c>
      <c r="K10" s="192">
        <f t="shared" si="3"/>
        <v>35844.144</v>
      </c>
      <c r="L10" s="192">
        <f t="shared" si="4"/>
        <v>25815</v>
      </c>
      <c r="M10" s="191">
        <f t="shared" si="5"/>
        <v>0.4944968423181802</v>
      </c>
      <c r="N10" s="191">
        <f t="shared" si="6"/>
        <v>0.84956571148940352</v>
      </c>
      <c r="O10" s="191">
        <f t="shared" si="7"/>
        <v>8.0711206896551729E-2</v>
      </c>
      <c r="P10" s="191">
        <f t="shared" si="8"/>
        <v>0.1386651400862069</v>
      </c>
      <c r="Q10" s="194">
        <f t="shared" si="9"/>
        <v>1588.0162533137554</v>
      </c>
      <c r="R10" s="195">
        <f t="shared" si="10"/>
        <v>2.1842151279861888E-2</v>
      </c>
      <c r="S10" s="196"/>
      <c r="T10" s="197">
        <v>0.27569444444444446</v>
      </c>
      <c r="U10" s="197">
        <v>0.77777777777777779</v>
      </c>
      <c r="V10" s="192">
        <f t="shared" si="11"/>
        <v>723</v>
      </c>
      <c r="W10" s="198">
        <v>3.92</v>
      </c>
      <c r="X10" s="321">
        <f t="shared" si="12"/>
        <v>0.82772356020954163</v>
      </c>
      <c r="Y10" s="198"/>
      <c r="Z10" s="192">
        <v>25815</v>
      </c>
      <c r="AA10" s="196" t="s">
        <v>78</v>
      </c>
      <c r="AC10" s="199"/>
    </row>
    <row r="11" spans="1:29">
      <c r="A11" s="188">
        <v>45844</v>
      </c>
      <c r="B11" s="189">
        <v>18560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69973.934128434179</v>
      </c>
      <c r="E11" s="191">
        <f t="shared" si="0"/>
        <v>0.82772356020954163</v>
      </c>
      <c r="F11" s="191">
        <f t="shared" si="1"/>
        <v>0.15708947137310117</v>
      </c>
      <c r="G11" s="190">
        <f>IFERROR(_xlfn.XLOOKUP($A11,Input_Raw!$A:$A,Input_Raw!$DH:$DH),"")</f>
        <v>4.0426241043115452</v>
      </c>
      <c r="H11" s="192">
        <f t="shared" si="13"/>
        <v>62105.012012851308</v>
      </c>
      <c r="I11" s="190">
        <f>SUM(Input_Raw!CN104:CZ104)</f>
        <v>34719</v>
      </c>
      <c r="J11" s="193">
        <f t="shared" si="2"/>
        <v>104.157</v>
      </c>
      <c r="K11" s="192">
        <f t="shared" si="3"/>
        <v>34614.843000000001</v>
      </c>
      <c r="L11" s="192">
        <f t="shared" si="4"/>
        <v>26637</v>
      </c>
      <c r="M11" s="191">
        <f t="shared" si="5"/>
        <v>0.46272810125160929</v>
      </c>
      <c r="N11" s="191">
        <f t="shared" si="6"/>
        <v>0.81774087330838274</v>
      </c>
      <c r="O11" s="191">
        <f t="shared" si="7"/>
        <v>7.7943157327586207E-2</v>
      </c>
      <c r="P11" s="191">
        <f t="shared" si="8"/>
        <v>0.13774245689655173</v>
      </c>
      <c r="Q11" s="194">
        <f t="shared" si="9"/>
        <v>-749.0120128513081</v>
      </c>
      <c r="R11" s="195">
        <f t="shared" si="10"/>
        <v>-9.9826869011588881E-3</v>
      </c>
      <c r="S11" s="196"/>
      <c r="T11" s="197">
        <v>0.28055555555555556</v>
      </c>
      <c r="U11" s="197">
        <v>0.77986111111111112</v>
      </c>
      <c r="V11" s="192">
        <f t="shared" si="11"/>
        <v>719</v>
      </c>
      <c r="W11" s="198">
        <v>4.05</v>
      </c>
      <c r="X11" s="321">
        <f t="shared" si="12"/>
        <v>0.82772356020954163</v>
      </c>
      <c r="Y11" s="198"/>
      <c r="Z11" s="192">
        <v>26637</v>
      </c>
      <c r="AA11" s="196" t="s">
        <v>78</v>
      </c>
      <c r="AC11" s="199"/>
    </row>
    <row r="12" spans="1:29">
      <c r="A12" s="188">
        <v>45845</v>
      </c>
      <c r="B12" s="189">
        <v>18560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69973.934128434179</v>
      </c>
      <c r="E12" s="191">
        <f t="shared" si="0"/>
        <v>0.82772356020954163</v>
      </c>
      <c r="F12" s="191">
        <f t="shared" si="1"/>
        <v>0.15708947137310117</v>
      </c>
      <c r="G12" s="190">
        <f>IFERROR(_xlfn.XLOOKUP($A12,Input_Raw!$A:$A,Input_Raw!$DH:$DH),"")</f>
        <v>4.976107021490626</v>
      </c>
      <c r="H12" s="192">
        <f t="shared" si="13"/>
        <v>76445.689327709217</v>
      </c>
      <c r="I12" s="190">
        <f>SUM(Input_Raw!CN105:CZ105)</f>
        <v>42402</v>
      </c>
      <c r="J12" s="193">
        <f t="shared" si="2"/>
        <v>127.206</v>
      </c>
      <c r="K12" s="192">
        <f t="shared" si="3"/>
        <v>42274.794000000002</v>
      </c>
      <c r="L12" s="192">
        <f t="shared" si="4"/>
        <v>32790</v>
      </c>
      <c r="M12" s="191">
        <f t="shared" si="5"/>
        <v>0.45911201414575181</v>
      </c>
      <c r="N12" s="191">
        <f t="shared" si="6"/>
        <v>0.81414911012799795</v>
      </c>
      <c r="O12" s="191">
        <f t="shared" si="7"/>
        <v>9.5191271551724133E-2</v>
      </c>
      <c r="P12" s="191">
        <f t="shared" si="8"/>
        <v>0.16880387931034482</v>
      </c>
      <c r="Q12" s="194">
        <f t="shared" si="9"/>
        <v>-1253.6893277092167</v>
      </c>
      <c r="R12" s="195">
        <f t="shared" si="10"/>
        <v>-1.3574450081543676E-2</v>
      </c>
      <c r="S12" s="196"/>
      <c r="T12" s="197">
        <v>0.27083333333333331</v>
      </c>
      <c r="U12" s="197">
        <v>0.7715277777777777</v>
      </c>
      <c r="V12" s="192">
        <f t="shared" si="11"/>
        <v>720.99999999999989</v>
      </c>
      <c r="W12" s="198">
        <v>4.9800000000000004</v>
      </c>
      <c r="X12" s="321">
        <f t="shared" si="12"/>
        <v>0.82772356020954163</v>
      </c>
      <c r="Y12" s="198"/>
      <c r="Z12" s="192">
        <v>32790</v>
      </c>
      <c r="AA12" s="196" t="s">
        <v>78</v>
      </c>
      <c r="AC12" s="199"/>
    </row>
    <row r="13" spans="1:29">
      <c r="A13" s="188">
        <v>45846</v>
      </c>
      <c r="B13" s="189">
        <v>18560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69973.934128434179</v>
      </c>
      <c r="E13" s="191">
        <f t="shared" si="0"/>
        <v>0.82772356020954163</v>
      </c>
      <c r="F13" s="191">
        <f t="shared" si="1"/>
        <v>0.15708947137310117</v>
      </c>
      <c r="G13" s="190">
        <f>IFERROR(_xlfn.XLOOKUP($A13,Input_Raw!$A:$A,Input_Raw!$DH:$DH),"")</f>
        <v>4.0084543333333347</v>
      </c>
      <c r="H13" s="192">
        <f t="shared" si="13"/>
        <v>61580.077222398031</v>
      </c>
      <c r="I13" s="190">
        <f>SUM(Input_Raw!CN106:CZ106)</f>
        <v>32607</v>
      </c>
      <c r="J13" s="193">
        <f t="shared" si="2"/>
        <v>97.820999999999998</v>
      </c>
      <c r="K13" s="192">
        <f t="shared" si="3"/>
        <v>32509.179</v>
      </c>
      <c r="L13" s="192">
        <f t="shared" si="4"/>
        <v>26413</v>
      </c>
      <c r="M13" s="191">
        <f t="shared" si="5"/>
        <v>0.43828431767435028</v>
      </c>
      <c r="N13" s="191">
        <f t="shared" si="6"/>
        <v>0.79331249207655263</v>
      </c>
      <c r="O13" s="191">
        <f t="shared" si="7"/>
        <v>7.3201778017241384E-2</v>
      </c>
      <c r="P13" s="191">
        <f t="shared" si="8"/>
        <v>0.13249820402298851</v>
      </c>
      <c r="Q13" s="194">
        <f t="shared" si="9"/>
        <v>-2560.0772223980312</v>
      </c>
      <c r="R13" s="195">
        <f t="shared" si="10"/>
        <v>-3.4411068132988998E-2</v>
      </c>
      <c r="S13" s="196"/>
      <c r="T13" s="197">
        <v>0.26874999999999999</v>
      </c>
      <c r="U13" s="197">
        <v>0.77430555555555558</v>
      </c>
      <c r="V13" s="192">
        <f t="shared" si="11"/>
        <v>728</v>
      </c>
      <c r="W13" s="198">
        <v>4.01</v>
      </c>
      <c r="X13" s="321">
        <f t="shared" si="12"/>
        <v>0.82772356020954163</v>
      </c>
      <c r="Y13" s="198"/>
      <c r="Z13" s="192">
        <v>26413</v>
      </c>
      <c r="AA13" s="196" t="s">
        <v>78</v>
      </c>
      <c r="AC13" s="199"/>
    </row>
    <row r="14" spans="1:29">
      <c r="A14" s="188">
        <v>45847</v>
      </c>
      <c r="B14" s="189">
        <v>18560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69973.934128434179</v>
      </c>
      <c r="E14" s="191">
        <f t="shared" si="0"/>
        <v>0.82772356020954163</v>
      </c>
      <c r="F14" s="191">
        <f t="shared" si="1"/>
        <v>0.15708947137310117</v>
      </c>
      <c r="G14" s="190">
        <f>IFERROR(_xlfn.XLOOKUP($A14,Input_Raw!$A:$A,Input_Raw!$DH:$DH),"")</f>
        <v>4.0049918648097869</v>
      </c>
      <c r="H14" s="192">
        <f t="shared" si="13"/>
        <v>61526.884879083278</v>
      </c>
      <c r="I14" s="190">
        <f>SUM(Input_Raw!CN107:CZ107)</f>
        <v>36205</v>
      </c>
      <c r="J14" s="193">
        <f t="shared" si="2"/>
        <v>108.61500000000001</v>
      </c>
      <c r="K14" s="192">
        <f t="shared" si="3"/>
        <v>36096.385000000002</v>
      </c>
      <c r="L14" s="192">
        <f t="shared" si="4"/>
        <v>26387</v>
      </c>
      <c r="M14" s="191">
        <f t="shared" si="5"/>
        <v>0.48706726427448793</v>
      </c>
      <c r="N14" s="191">
        <f t="shared" si="6"/>
        <v>0.8420525950964991</v>
      </c>
      <c r="O14" s="191">
        <f t="shared" si="7"/>
        <v>8.1279184626436782E-2</v>
      </c>
      <c r="P14" s="191">
        <f t="shared" si="8"/>
        <v>0.14051724137931035</v>
      </c>
      <c r="Q14" s="194">
        <f t="shared" si="9"/>
        <v>1065.1151209167219</v>
      </c>
      <c r="R14" s="195">
        <f t="shared" si="10"/>
        <v>1.432903488695747E-2</v>
      </c>
      <c r="S14" s="196"/>
      <c r="T14" s="197">
        <v>0.26874999999999999</v>
      </c>
      <c r="U14" s="197">
        <v>0.77638888888888891</v>
      </c>
      <c r="V14" s="192">
        <f t="shared" si="11"/>
        <v>731.00000000000011</v>
      </c>
      <c r="W14" s="198">
        <v>4.01</v>
      </c>
      <c r="X14" s="321">
        <f t="shared" si="12"/>
        <v>0.82772356020954163</v>
      </c>
      <c r="Y14" s="198"/>
      <c r="Z14" s="192">
        <v>26387</v>
      </c>
      <c r="AA14" s="196" t="s">
        <v>78</v>
      </c>
      <c r="AC14" s="199"/>
    </row>
    <row r="15" spans="1:29">
      <c r="A15" s="188">
        <v>45848</v>
      </c>
      <c r="B15" s="189">
        <v>18560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69973.934128434179</v>
      </c>
      <c r="E15" s="191">
        <f t="shared" si="0"/>
        <v>0.82772356020954163</v>
      </c>
      <c r="F15" s="191">
        <f t="shared" si="1"/>
        <v>0.15708947137310117</v>
      </c>
      <c r="G15" s="190">
        <f>IFERROR(_xlfn.XLOOKUP($A15,Input_Raw!$A:$A,Input_Raw!$DH:$DH),"")</f>
        <v>5.3710942438356213</v>
      </c>
      <c r="H15" s="192">
        <f t="shared" si="13"/>
        <v>82513.69999496275</v>
      </c>
      <c r="I15" s="190">
        <f>SUM(Input_Raw!CN108:CZ108)</f>
        <v>41969</v>
      </c>
      <c r="J15" s="193">
        <f t="shared" si="2"/>
        <v>125.907</v>
      </c>
      <c r="K15" s="192">
        <f t="shared" si="3"/>
        <v>41843.093000000001</v>
      </c>
      <c r="L15" s="192">
        <f t="shared" si="4"/>
        <v>35389</v>
      </c>
      <c r="M15" s="191">
        <f t="shared" si="5"/>
        <v>0.42100560392462055</v>
      </c>
      <c r="N15" s="191">
        <f t="shared" si="6"/>
        <v>0.77600494432559264</v>
      </c>
      <c r="O15" s="191">
        <f t="shared" si="7"/>
        <v>9.4219198994252878E-2</v>
      </c>
      <c r="P15" s="191">
        <f t="shared" si="8"/>
        <v>0.17366648706896551</v>
      </c>
      <c r="Q15" s="194">
        <f t="shared" si="9"/>
        <v>-5155.6999949627498</v>
      </c>
      <c r="R15" s="195">
        <f t="shared" si="10"/>
        <v>-5.1718615883948993E-2</v>
      </c>
      <c r="S15" s="196"/>
      <c r="T15" s="197">
        <v>0.26666666666666666</v>
      </c>
      <c r="U15" s="197">
        <v>0.77500000000000002</v>
      </c>
      <c r="V15" s="192">
        <f t="shared" si="11"/>
        <v>732</v>
      </c>
      <c r="W15" s="198">
        <v>5.38</v>
      </c>
      <c r="X15" s="321">
        <f t="shared" si="12"/>
        <v>0.82772356020954163</v>
      </c>
      <c r="Y15" s="198"/>
      <c r="Z15" s="192">
        <v>35389</v>
      </c>
      <c r="AA15" s="196" t="s">
        <v>78</v>
      </c>
      <c r="AC15" s="199"/>
    </row>
    <row r="16" spans="1:29">
      <c r="A16" s="188">
        <v>45849</v>
      </c>
      <c r="B16" s="189">
        <v>18560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69973.934128434179</v>
      </c>
      <c r="E16" s="191">
        <f t="shared" si="0"/>
        <v>0.82772356020954163</v>
      </c>
      <c r="F16" s="191">
        <f t="shared" si="1"/>
        <v>0.15708947137310117</v>
      </c>
      <c r="G16" s="190">
        <f>IFERROR(_xlfn.XLOOKUP($A16,Input_Raw!$A:$A,Input_Raw!$DH:$DH),"")</f>
        <v>4.4412565174129401</v>
      </c>
      <c r="H16" s="192">
        <f t="shared" si="13"/>
        <v>68229.022102725881</v>
      </c>
      <c r="I16" s="190">
        <f>SUM(Input_Raw!CN109:CZ109)</f>
        <v>36765</v>
      </c>
      <c r="J16" s="193">
        <f t="shared" si="2"/>
        <v>110.295</v>
      </c>
      <c r="K16" s="192">
        <f t="shared" si="3"/>
        <v>36654.705000000002</v>
      </c>
      <c r="L16" s="192">
        <f t="shared" si="4"/>
        <v>29263</v>
      </c>
      <c r="M16" s="191">
        <f t="shared" si="5"/>
        <v>0.44601631026290217</v>
      </c>
      <c r="N16" s="191">
        <f t="shared" si="6"/>
        <v>0.80102175803179387</v>
      </c>
      <c r="O16" s="191">
        <f t="shared" si="7"/>
        <v>8.2536368534482762E-2</v>
      </c>
      <c r="P16" s="191">
        <f t="shared" si="8"/>
        <v>0.14823096264367816</v>
      </c>
      <c r="Q16" s="194">
        <f t="shared" si="9"/>
        <v>-2201.0221027258813</v>
      </c>
      <c r="R16" s="195">
        <f t="shared" si="10"/>
        <v>-2.6701802177747758E-2</v>
      </c>
      <c r="S16" s="196"/>
      <c r="T16" s="197">
        <v>0.26944444444444443</v>
      </c>
      <c r="U16" s="197">
        <v>0.77361111111111114</v>
      </c>
      <c r="V16" s="192">
        <f t="shared" si="11"/>
        <v>726</v>
      </c>
      <c r="W16" s="198">
        <v>4.45</v>
      </c>
      <c r="X16" s="321">
        <f t="shared" si="12"/>
        <v>0.82772356020954163</v>
      </c>
      <c r="Y16" s="198"/>
      <c r="Z16" s="192">
        <v>29263</v>
      </c>
      <c r="AA16" s="196" t="s">
        <v>78</v>
      </c>
      <c r="AC16" s="199"/>
    </row>
    <row r="17" spans="1:29">
      <c r="A17" s="188">
        <v>45850</v>
      </c>
      <c r="B17" s="189">
        <v>18560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69973.934128434179</v>
      </c>
      <c r="E17" s="191">
        <f t="shared" si="0"/>
        <v>0.82772356020954163</v>
      </c>
      <c r="F17" s="191">
        <f t="shared" si="1"/>
        <v>0.15708947137310117</v>
      </c>
      <c r="G17" s="190">
        <f>IFERROR(_xlfn.XLOOKUP($A17,Input_Raw!$A:$A,Input_Raw!$DH:$DH),"")</f>
        <v>4.2669145659019341</v>
      </c>
      <c r="H17" s="192">
        <f t="shared" si="13"/>
        <v>65550.685281504426</v>
      </c>
      <c r="I17" s="190">
        <f>SUM(Input_Raw!CN110:CZ110)</f>
        <v>51134</v>
      </c>
      <c r="J17" s="193">
        <f t="shared" si="2"/>
        <v>153.40200000000002</v>
      </c>
      <c r="K17" s="192">
        <f t="shared" si="3"/>
        <v>50980.597999999998</v>
      </c>
      <c r="L17" s="192">
        <f t="shared" si="4"/>
        <v>11868</v>
      </c>
      <c r="M17" s="191">
        <f t="shared" si="5"/>
        <v>0.64568076361052051</v>
      </c>
      <c r="N17" s="191">
        <f t="shared" si="6"/>
        <v>0.79554072572046031</v>
      </c>
      <c r="O17" s="191">
        <f t="shared" si="7"/>
        <v>0.11479436063218391</v>
      </c>
      <c r="P17" s="191">
        <f t="shared" si="8"/>
        <v>0.14143767959770115</v>
      </c>
      <c r="Q17" s="194">
        <f t="shared" si="9"/>
        <v>-2548.6852815044258</v>
      </c>
      <c r="R17" s="195">
        <f t="shared" si="10"/>
        <v>-3.2182834489081324E-2</v>
      </c>
      <c r="S17" s="196"/>
      <c r="T17" s="197">
        <v>0.2638888888888889</v>
      </c>
      <c r="U17" s="197">
        <v>0.77430555555555558</v>
      </c>
      <c r="V17" s="192">
        <f t="shared" si="11"/>
        <v>735.00000000000011</v>
      </c>
      <c r="W17" s="198">
        <v>4.2699999999999996</v>
      </c>
      <c r="X17" s="321">
        <f t="shared" si="12"/>
        <v>0.82772356020954163</v>
      </c>
      <c r="Y17" s="198"/>
      <c r="Z17" s="192">
        <v>11868</v>
      </c>
      <c r="AA17" s="196" t="s">
        <v>1911</v>
      </c>
      <c r="AC17" s="199"/>
    </row>
    <row r="18" spans="1:29">
      <c r="A18" s="188">
        <v>45851</v>
      </c>
      <c r="B18" s="189">
        <v>18560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69973.934128434179</v>
      </c>
      <c r="E18" s="191">
        <f t="shared" si="0"/>
        <v>0.82772356020954163</v>
      </c>
      <c r="F18" s="191">
        <f t="shared" si="1"/>
        <v>0.15708947137310117</v>
      </c>
      <c r="G18" s="190">
        <f>IFERROR(_xlfn.XLOOKUP($A18,Input_Raw!$A:$A,Input_Raw!$DH:$DH),"")</f>
        <v>4.3374229165545097</v>
      </c>
      <c r="H18" s="192">
        <f t="shared" si="13"/>
        <v>66633.873292879114</v>
      </c>
      <c r="I18" s="190">
        <f>SUM(Input_Raw!CN111:CZ111)</f>
        <v>49042</v>
      </c>
      <c r="J18" s="193">
        <f t="shared" si="2"/>
        <v>147.126</v>
      </c>
      <c r="K18" s="192">
        <f t="shared" si="3"/>
        <v>48894.874000000003</v>
      </c>
      <c r="L18" s="192">
        <f t="shared" si="4"/>
        <v>11250</v>
      </c>
      <c r="M18" s="191">
        <f t="shared" si="5"/>
        <v>0.60919794743695876</v>
      </c>
      <c r="N18" s="191">
        <f t="shared" si="6"/>
        <v>0.74894503990190286</v>
      </c>
      <c r="O18" s="191">
        <f t="shared" si="7"/>
        <v>0.11009788074712644</v>
      </c>
      <c r="P18" s="191">
        <f t="shared" si="8"/>
        <v>0.13535380747126438</v>
      </c>
      <c r="Q18" s="194">
        <f t="shared" si="9"/>
        <v>-6341.8732928791142</v>
      </c>
      <c r="R18" s="195">
        <f t="shared" si="10"/>
        <v>-7.8778520307638766E-2</v>
      </c>
      <c r="S18" s="196"/>
      <c r="T18" s="197">
        <v>0.26527777777777778</v>
      </c>
      <c r="U18" s="197">
        <v>0.76388888888888884</v>
      </c>
      <c r="V18" s="192">
        <f t="shared" si="11"/>
        <v>717.99999999999989</v>
      </c>
      <c r="W18" s="198">
        <v>4.34</v>
      </c>
      <c r="X18" s="321">
        <f t="shared" si="12"/>
        <v>0.82772356020954163</v>
      </c>
      <c r="Y18" s="198"/>
      <c r="Z18" s="192">
        <v>11250</v>
      </c>
      <c r="AA18" s="196" t="s">
        <v>1911</v>
      </c>
      <c r="AC18" s="199"/>
    </row>
    <row r="19" spans="1:29">
      <c r="A19" s="188">
        <v>45852</v>
      </c>
      <c r="B19" s="189">
        <v>18560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69973.934128434179</v>
      </c>
      <c r="E19" s="191">
        <f t="shared" si="0"/>
        <v>0.82772356020954163</v>
      </c>
      <c r="F19" s="191">
        <f t="shared" si="1"/>
        <v>0.15708947137310117</v>
      </c>
      <c r="G19" s="190">
        <f>IFERROR(_xlfn.XLOOKUP($A19,Input_Raw!$A:$A,Input_Raw!$DH:$DH),"")</f>
        <v>5.1330299623955531</v>
      </c>
      <c r="H19" s="192">
        <f t="shared" si="13"/>
        <v>78856.425740129649</v>
      </c>
      <c r="I19" s="190">
        <f>SUM(Input_Raw!CN112:CZ112)</f>
        <v>55977</v>
      </c>
      <c r="J19" s="193">
        <f t="shared" si="2"/>
        <v>167.93100000000001</v>
      </c>
      <c r="K19" s="192">
        <f t="shared" si="3"/>
        <v>55809.069000000003</v>
      </c>
      <c r="L19" s="192">
        <f t="shared" si="4"/>
        <v>21432</v>
      </c>
      <c r="M19" s="191">
        <f t="shared" si="5"/>
        <v>0.58756761157982107</v>
      </c>
      <c r="N19" s="191">
        <f t="shared" si="6"/>
        <v>0.81253052583708252</v>
      </c>
      <c r="O19" s="191">
        <f t="shared" si="7"/>
        <v>0.12566675646551725</v>
      </c>
      <c r="P19" s="191">
        <f t="shared" si="8"/>
        <v>0.17378098060344827</v>
      </c>
      <c r="Q19" s="194">
        <f t="shared" si="9"/>
        <v>-1447.4257401296491</v>
      </c>
      <c r="R19" s="195">
        <f t="shared" si="10"/>
        <v>-1.5193034372459113E-2</v>
      </c>
      <c r="S19" s="196"/>
      <c r="T19" s="197">
        <v>0.27013888888888887</v>
      </c>
      <c r="U19" s="197">
        <v>0.77777777777777779</v>
      </c>
      <c r="V19" s="192">
        <f t="shared" si="11"/>
        <v>731.00000000000011</v>
      </c>
      <c r="W19" s="198">
        <v>5.0999999999999996</v>
      </c>
      <c r="X19" s="321">
        <f t="shared" si="12"/>
        <v>0.82772356020954163</v>
      </c>
      <c r="Y19" s="198"/>
      <c r="Z19" s="192">
        <v>21432</v>
      </c>
      <c r="AA19" s="196" t="s">
        <v>1915</v>
      </c>
      <c r="AC19" s="199"/>
    </row>
    <row r="20" spans="1:29">
      <c r="A20" s="188">
        <v>45853</v>
      </c>
      <c r="B20" s="189">
        <v>18560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69973.934128434179</v>
      </c>
      <c r="E20" s="191">
        <f t="shared" si="0"/>
        <v>0.82772356020954163</v>
      </c>
      <c r="F20" s="191">
        <f t="shared" si="1"/>
        <v>0.15708947137310117</v>
      </c>
      <c r="G20" s="190">
        <f>IFERROR(_xlfn.XLOOKUP($A20,Input_Raw!$A:$A,Input_Raw!$DH:$DH),"")</f>
        <v>3.6468722696420306</v>
      </c>
      <c r="H20" s="192">
        <f t="shared" si="13"/>
        <v>56025.254951084178</v>
      </c>
      <c r="I20" s="190">
        <f>SUM(Input_Raw!CN113:CZ113)</f>
        <v>48950</v>
      </c>
      <c r="J20" s="193">
        <f t="shared" si="2"/>
        <v>146.85</v>
      </c>
      <c r="K20" s="192">
        <f t="shared" si="3"/>
        <v>48803.15</v>
      </c>
      <c r="L20" s="192">
        <f t="shared" si="4"/>
        <v>6689</v>
      </c>
      <c r="M20" s="191">
        <f t="shared" si="5"/>
        <v>0.72319292982481975</v>
      </c>
      <c r="N20" s="191">
        <f t="shared" si="6"/>
        <v>0.82201698513836874</v>
      </c>
      <c r="O20" s="191">
        <f t="shared" si="7"/>
        <v>0.1098913433908046</v>
      </c>
      <c r="P20" s="191">
        <f t="shared" si="8"/>
        <v>0.12490795617816092</v>
      </c>
      <c r="Q20" s="194">
        <f t="shared" si="9"/>
        <v>-386.25495108417817</v>
      </c>
      <c r="R20" s="195">
        <f t="shared" si="10"/>
        <v>-5.7065750711728924E-3</v>
      </c>
      <c r="S20" s="196"/>
      <c r="T20" s="197">
        <v>0.27013888888888887</v>
      </c>
      <c r="U20" s="197">
        <v>0.7715277777777777</v>
      </c>
      <c r="V20" s="192">
        <f t="shared" si="11"/>
        <v>722</v>
      </c>
      <c r="W20" s="198">
        <v>3.65</v>
      </c>
      <c r="X20" s="321">
        <f t="shared" si="12"/>
        <v>0.82772356020954163</v>
      </c>
      <c r="Y20" s="198"/>
      <c r="Z20" s="192">
        <v>6689</v>
      </c>
      <c r="AA20" s="196" t="s">
        <v>1915</v>
      </c>
      <c r="AC20" s="199"/>
    </row>
    <row r="21" spans="1:29">
      <c r="A21" s="188">
        <v>45854</v>
      </c>
      <c r="B21" s="189">
        <v>18560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69973.934128434179</v>
      </c>
      <c r="E21" s="191">
        <f t="shared" si="0"/>
        <v>0.82772356020954163</v>
      </c>
      <c r="F21" s="191">
        <f t="shared" si="1"/>
        <v>0.15708947137310117</v>
      </c>
      <c r="G21" s="190">
        <f>IFERROR(_xlfn.XLOOKUP($A21,Input_Raw!$A:$A,Input_Raw!$DH:$DH),"")</f>
        <v>2.4199799116438343</v>
      </c>
      <c r="H21" s="192">
        <f t="shared" si="13"/>
        <v>37177.060643162098</v>
      </c>
      <c r="I21" s="190">
        <f>SUM(Input_Raw!CN114:CZ114)</f>
        <v>32823</v>
      </c>
      <c r="J21" s="193">
        <f t="shared" si="2"/>
        <v>98.469000000000008</v>
      </c>
      <c r="K21" s="192">
        <f t="shared" si="3"/>
        <v>32724.530999999999</v>
      </c>
      <c r="L21" s="192">
        <f t="shared" si="4"/>
        <v>5076</v>
      </c>
      <c r="M21" s="191">
        <f t="shared" si="5"/>
        <v>0.73078317507478374</v>
      </c>
      <c r="N21" s="191">
        <f t="shared" si="6"/>
        <v>0.84379707985739361</v>
      </c>
      <c r="O21" s="191">
        <f t="shared" si="7"/>
        <v>7.3686691810344832E-2</v>
      </c>
      <c r="P21" s="191">
        <f t="shared" si="8"/>
        <v>8.5082165948275862E-2</v>
      </c>
      <c r="Q21" s="194">
        <f t="shared" si="9"/>
        <v>721.93935683790187</v>
      </c>
      <c r="R21" s="195">
        <f t="shared" si="10"/>
        <v>1.6073519647851975E-2</v>
      </c>
      <c r="S21" s="196"/>
      <c r="T21" s="197">
        <v>0.26597222222222222</v>
      </c>
      <c r="U21" s="197">
        <v>0.77361111111111114</v>
      </c>
      <c r="V21" s="192">
        <f t="shared" si="11"/>
        <v>731.00000000000011</v>
      </c>
      <c r="W21" s="198">
        <v>2.42</v>
      </c>
      <c r="X21" s="321">
        <f t="shared" si="12"/>
        <v>0.82772356020954163</v>
      </c>
      <c r="Y21" s="198"/>
      <c r="Z21" s="192">
        <v>5076</v>
      </c>
      <c r="AA21" s="196" t="s">
        <v>1915</v>
      </c>
      <c r="AC21" s="199"/>
    </row>
    <row r="22" spans="1:29">
      <c r="A22" s="188">
        <v>45855</v>
      </c>
      <c r="B22" s="189">
        <v>18560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69973.934128434179</v>
      </c>
      <c r="E22" s="191">
        <f t="shared" si="0"/>
        <v>0.82772356020954163</v>
      </c>
      <c r="F22" s="191">
        <f t="shared" si="1"/>
        <v>0.15708947137310117</v>
      </c>
      <c r="G22" s="190">
        <f>IFERROR(_xlfn.XLOOKUP($A22,Input_Raw!$A:$A,Input_Raw!$DH:$DH),"")</f>
        <v>3.0119748648901394</v>
      </c>
      <c r="H22" s="192">
        <f t="shared" si="13"/>
        <v>46271.612284433315</v>
      </c>
      <c r="I22" s="190">
        <f>SUM(Input_Raw!CN115:CZ115)</f>
        <v>45054</v>
      </c>
      <c r="J22" s="193">
        <f t="shared" si="2"/>
        <v>135.16200000000001</v>
      </c>
      <c r="K22" s="192">
        <f t="shared" si="3"/>
        <v>44918.838000000003</v>
      </c>
      <c r="L22" s="192">
        <f t="shared" si="4"/>
        <v>5524</v>
      </c>
      <c r="M22" s="191">
        <f t="shared" si="5"/>
        <v>0.80594246538123204</v>
      </c>
      <c r="N22" s="191">
        <f t="shared" si="6"/>
        <v>0.90475780206090362</v>
      </c>
      <c r="O22" s="191">
        <f t="shared" si="7"/>
        <v>0.10114493534482759</v>
      </c>
      <c r="P22" s="191">
        <f t="shared" si="8"/>
        <v>0.1135461566091954</v>
      </c>
      <c r="Q22" s="194">
        <f t="shared" si="9"/>
        <v>4306.3877155666851</v>
      </c>
      <c r="R22" s="195">
        <f t="shared" si="10"/>
        <v>7.7034241851361984E-2</v>
      </c>
      <c r="S22" s="200"/>
      <c r="T22" s="197">
        <v>0.28263888888888888</v>
      </c>
      <c r="U22" s="197">
        <v>0.77430555555555558</v>
      </c>
      <c r="V22" s="192">
        <f>(U22-T22)*(24*60)</f>
        <v>708</v>
      </c>
      <c r="W22" s="198">
        <v>3.01</v>
      </c>
      <c r="X22" s="321">
        <f t="shared" si="12"/>
        <v>0.82772356020954163</v>
      </c>
      <c r="Y22" s="198"/>
      <c r="Z22" s="192">
        <v>5524</v>
      </c>
      <c r="AA22" s="196" t="s">
        <v>1915</v>
      </c>
      <c r="AC22" s="199"/>
    </row>
    <row r="23" spans="1:29" s="201" customFormat="1">
      <c r="A23" s="188">
        <v>45856</v>
      </c>
      <c r="B23" s="189">
        <v>18560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69973.934128434179</v>
      </c>
      <c r="E23" s="191">
        <f t="shared" si="0"/>
        <v>0.82772356020954163</v>
      </c>
      <c r="F23" s="191">
        <f t="shared" si="1"/>
        <v>0.15708947137310117</v>
      </c>
      <c r="G23" s="190">
        <f>IFERROR(_xlfn.XLOOKUP($A23,Input_Raw!$A:$A,Input_Raw!$DH:$DH),"")</f>
        <v>3.1062634776828091</v>
      </c>
      <c r="H23" s="192">
        <f t="shared" si="13"/>
        <v>47720.125744766789</v>
      </c>
      <c r="I23" s="190">
        <f>SUM(Input_Raw!CN116:CZ116)</f>
        <v>41257</v>
      </c>
      <c r="J23" s="193">
        <f t="shared" si="2"/>
        <v>123.771</v>
      </c>
      <c r="K23" s="192">
        <f t="shared" si="3"/>
        <v>41133.228999999999</v>
      </c>
      <c r="L23" s="192">
        <f t="shared" si="4"/>
        <v>3739</v>
      </c>
      <c r="M23" s="191">
        <f t="shared" si="5"/>
        <v>0.71561820910143004</v>
      </c>
      <c r="N23" s="191">
        <f t="shared" si="6"/>
        <v>0.78047257281741145</v>
      </c>
      <c r="O23" s="191">
        <f t="shared" si="7"/>
        <v>9.2620779454022986E-2</v>
      </c>
      <c r="P23" s="191">
        <f t="shared" si="8"/>
        <v>0.10101472701149425</v>
      </c>
      <c r="Q23" s="194">
        <f t="shared" si="9"/>
        <v>-2724.1257447667886</v>
      </c>
      <c r="R23" s="195">
        <f t="shared" si="10"/>
        <v>-4.7250987392130184E-2</v>
      </c>
      <c r="S23" s="200"/>
      <c r="T23" s="197">
        <v>0.2722222222222222</v>
      </c>
      <c r="U23" s="197">
        <v>0.74305555555555558</v>
      </c>
      <c r="V23" s="192">
        <f t="shared" si="11"/>
        <v>678.00000000000011</v>
      </c>
      <c r="W23" s="198">
        <v>3.11</v>
      </c>
      <c r="X23" s="321">
        <f t="shared" si="12"/>
        <v>0.82772356020954163</v>
      </c>
      <c r="Y23" s="198"/>
      <c r="Z23" s="192">
        <v>3739</v>
      </c>
      <c r="AA23" s="196" t="s">
        <v>1932</v>
      </c>
      <c r="AC23" s="199"/>
    </row>
    <row r="24" spans="1:29" s="201" customFormat="1">
      <c r="A24" s="188">
        <v>45857</v>
      </c>
      <c r="B24" s="189">
        <v>18560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69973.934128434179</v>
      </c>
      <c r="E24" s="191">
        <f t="shared" si="0"/>
        <v>0.82772356020954163</v>
      </c>
      <c r="F24" s="191">
        <f t="shared" si="1"/>
        <v>0.15708947137310117</v>
      </c>
      <c r="G24" s="190">
        <f>IFERROR(_xlfn.XLOOKUP($A24,Input_Raw!$A:$A,Input_Raw!$DH:$DH),"")</f>
        <v>4.1898770539682513</v>
      </c>
      <c r="H24" s="192">
        <f t="shared" si="13"/>
        <v>64367.19270820808</v>
      </c>
      <c r="I24" s="190">
        <f>SUM(Input_Raw!CN117:CZ117)</f>
        <v>54212</v>
      </c>
      <c r="J24" s="193">
        <f t="shared" si="2"/>
        <v>162.636</v>
      </c>
      <c r="K24" s="192">
        <f t="shared" si="3"/>
        <v>54049.364000000001</v>
      </c>
      <c r="L24" s="192">
        <f t="shared" si="4"/>
        <v>4482</v>
      </c>
      <c r="M24" s="191">
        <f t="shared" si="5"/>
        <v>0.69713386211354123</v>
      </c>
      <c r="N24" s="191">
        <f t="shared" si="6"/>
        <v>0.75476969864406751</v>
      </c>
      <c r="O24" s="191">
        <f t="shared" si="7"/>
        <v>0.12170438218390804</v>
      </c>
      <c r="P24" s="191">
        <f t="shared" si="8"/>
        <v>0.13176634339080459</v>
      </c>
      <c r="Q24" s="194">
        <f t="shared" si="9"/>
        <v>-5673.1927082080801</v>
      </c>
      <c r="R24" s="195">
        <f t="shared" si="10"/>
        <v>-7.2953861565474121E-2</v>
      </c>
      <c r="S24" s="200"/>
      <c r="T24" s="197">
        <v>0.26180555555555557</v>
      </c>
      <c r="U24" s="197">
        <v>0.77430555555555558</v>
      </c>
      <c r="V24" s="192">
        <f t="shared" si="11"/>
        <v>737.99999999999989</v>
      </c>
      <c r="W24" s="198">
        <v>4.1900000000000004</v>
      </c>
      <c r="X24" s="321">
        <f t="shared" si="12"/>
        <v>0.82772356020954163</v>
      </c>
      <c r="Y24" s="198"/>
      <c r="Z24" s="192">
        <v>4482</v>
      </c>
      <c r="AA24" s="196" t="s">
        <v>1933</v>
      </c>
      <c r="AC24" s="199"/>
    </row>
    <row r="25" spans="1:29">
      <c r="A25" s="188">
        <v>45858</v>
      </c>
      <c r="B25" s="189">
        <v>18560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69973.934128434179</v>
      </c>
      <c r="E25" s="191">
        <f t="shared" si="0"/>
        <v>0.82772356020954163</v>
      </c>
      <c r="F25" s="191">
        <f t="shared" si="1"/>
        <v>0.15708947137310117</v>
      </c>
      <c r="G25" s="190">
        <f>IFERROR(_xlfn.XLOOKUP($A25,Input_Raw!$A:$A,Input_Raw!$DH:$DH),"")</f>
        <v>3.7645494619385351</v>
      </c>
      <c r="H25" s="192">
        <f t="shared" si="13"/>
        <v>57833.076616575789</v>
      </c>
      <c r="I25" s="190">
        <f>SUM(Input_Raw!CN118:CZ118)</f>
        <v>57016</v>
      </c>
      <c r="J25" s="193">
        <f t="shared" si="2"/>
        <v>171.048</v>
      </c>
      <c r="K25" s="192">
        <f t="shared" si="3"/>
        <v>56844.951999999997</v>
      </c>
      <c r="L25" s="192">
        <f t="shared" si="4"/>
        <v>1332</v>
      </c>
      <c r="M25" s="191">
        <f t="shared" si="5"/>
        <v>0.81602932560189778</v>
      </c>
      <c r="N25" s="191">
        <f t="shared" si="6"/>
        <v>0.83509329118527309</v>
      </c>
      <c r="O25" s="191">
        <f t="shared" si="7"/>
        <v>0.12799928160919541</v>
      </c>
      <c r="P25" s="191">
        <f t="shared" si="8"/>
        <v>0.13098958333333333</v>
      </c>
      <c r="Q25" s="194">
        <f t="shared" si="9"/>
        <v>514.92338342421135</v>
      </c>
      <c r="R25" s="195">
        <f t="shared" si="10"/>
        <v>7.3697309757314589E-3</v>
      </c>
      <c r="S25" s="200"/>
      <c r="T25" s="197">
        <v>0.28402777777777777</v>
      </c>
      <c r="U25" s="197">
        <v>0.77013888888888893</v>
      </c>
      <c r="V25" s="192">
        <f t="shared" si="11"/>
        <v>700.00000000000011</v>
      </c>
      <c r="W25" s="198">
        <v>3.77</v>
      </c>
      <c r="X25" s="321">
        <f t="shared" si="12"/>
        <v>0.82772356020954163</v>
      </c>
      <c r="Y25" s="198"/>
      <c r="Z25" s="192">
        <v>1332</v>
      </c>
      <c r="AA25" s="196" t="s">
        <v>1933</v>
      </c>
      <c r="AC25" s="199"/>
    </row>
    <row r="26" spans="1:29">
      <c r="A26" s="188">
        <v>45859</v>
      </c>
      <c r="B26" s="189">
        <v>18560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69973.934128434179</v>
      </c>
      <c r="E26" s="191">
        <f t="shared" si="0"/>
        <v>0.82772356020954163</v>
      </c>
      <c r="F26" s="191">
        <f t="shared" si="1"/>
        <v>0.15708947137310117</v>
      </c>
      <c r="G26" s="190">
        <f>IFERROR(_xlfn.XLOOKUP($A26,Input_Raw!$A:$A,Input_Raw!$DH:$DH),"")</f>
        <v>2.5455406397306382</v>
      </c>
      <c r="H26" s="192">
        <f t="shared" si="13"/>
        <v>39105.993515713031</v>
      </c>
      <c r="I26" s="190">
        <f>SUM(Input_Raw!CN119:CZ119)</f>
        <v>36936</v>
      </c>
      <c r="J26" s="193">
        <f t="shared" si="2"/>
        <v>110.80800000000001</v>
      </c>
      <c r="K26" s="192">
        <f t="shared" si="3"/>
        <v>36825.192000000003</v>
      </c>
      <c r="L26" s="192">
        <f t="shared" si="4"/>
        <v>900</v>
      </c>
      <c r="M26" s="191">
        <f t="shared" si="5"/>
        <v>0.78179313888586632</v>
      </c>
      <c r="N26" s="191">
        <f t="shared" si="6"/>
        <v>0.80084267930706188</v>
      </c>
      <c r="O26" s="191">
        <f t="shared" si="7"/>
        <v>8.2920258620689649E-2</v>
      </c>
      <c r="P26" s="191">
        <f t="shared" si="8"/>
        <v>8.4940732758620685E-2</v>
      </c>
      <c r="Q26" s="194">
        <f t="shared" si="9"/>
        <v>-1269.9935157130312</v>
      </c>
      <c r="R26" s="195">
        <f t="shared" si="10"/>
        <v>-2.6880880902479753E-2</v>
      </c>
      <c r="S26" s="196"/>
      <c r="T26" s="197">
        <v>0.29097222222222224</v>
      </c>
      <c r="U26" s="197">
        <v>0.76736111111111116</v>
      </c>
      <c r="V26" s="192">
        <f t="shared" si="11"/>
        <v>686</v>
      </c>
      <c r="W26" s="198">
        <v>2.5499999999999998</v>
      </c>
      <c r="X26" s="321">
        <f t="shared" si="12"/>
        <v>0.82772356020954163</v>
      </c>
      <c r="Y26" s="198"/>
      <c r="Z26" s="192">
        <v>900</v>
      </c>
      <c r="AA26" s="196" t="s">
        <v>1933</v>
      </c>
      <c r="AC26" s="199"/>
    </row>
    <row r="27" spans="1:29">
      <c r="A27" s="188">
        <v>45860</v>
      </c>
      <c r="B27" s="189">
        <v>18560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69973.934128434179</v>
      </c>
      <c r="E27" s="191">
        <f t="shared" si="0"/>
        <v>0.82772356020954163</v>
      </c>
      <c r="F27" s="191">
        <f t="shared" si="1"/>
        <v>0.15708947137310117</v>
      </c>
      <c r="G27" s="190">
        <f>IFERROR(_xlfn.XLOOKUP($A27,Input_Raw!$A:$A,Input_Raw!$DH:$DH),"")</f>
        <v>2.7543619278892075</v>
      </c>
      <c r="H27" s="192">
        <f t="shared" si="13"/>
        <v>42314.020845237806</v>
      </c>
      <c r="I27" s="190">
        <f>SUM(Input_Raw!CN120:CZ120)</f>
        <v>46026</v>
      </c>
      <c r="J27" s="193">
        <f t="shared" si="2"/>
        <v>138.078</v>
      </c>
      <c r="K27" s="192">
        <f t="shared" si="3"/>
        <v>45887.921999999999</v>
      </c>
      <c r="L27" s="192">
        <f t="shared" si="4"/>
        <v>974</v>
      </c>
      <c r="M27" s="191">
        <f t="shared" si="5"/>
        <v>0.90033525108715662</v>
      </c>
      <c r="N27" s="191">
        <f t="shared" si="6"/>
        <v>0.91938810240073787</v>
      </c>
      <c r="O27" s="191">
        <f t="shared" si="7"/>
        <v>0.1033270474137931</v>
      </c>
      <c r="P27" s="191">
        <f t="shared" si="8"/>
        <v>0.10551364942528736</v>
      </c>
      <c r="Q27" s="194">
        <f t="shared" si="9"/>
        <v>4685.9791547621935</v>
      </c>
      <c r="R27" s="195">
        <f t="shared" si="10"/>
        <v>9.1664542191196241E-2</v>
      </c>
      <c r="S27" s="196"/>
      <c r="T27" s="197">
        <v>0.26944444444444443</v>
      </c>
      <c r="U27" s="197">
        <v>0.75</v>
      </c>
      <c r="V27" s="192">
        <f t="shared" si="11"/>
        <v>692</v>
      </c>
      <c r="W27" s="198">
        <v>2.76</v>
      </c>
      <c r="X27" s="321">
        <f t="shared" si="12"/>
        <v>0.82772356020954163</v>
      </c>
      <c r="Y27" s="198"/>
      <c r="Z27" s="192">
        <v>974</v>
      </c>
      <c r="AA27" s="196" t="s">
        <v>1933</v>
      </c>
      <c r="AC27" s="199"/>
    </row>
    <row r="28" spans="1:29">
      <c r="A28" s="188">
        <v>45861</v>
      </c>
      <c r="B28" s="189">
        <v>18560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69973.934128434179</v>
      </c>
      <c r="E28" s="191">
        <f t="shared" si="0"/>
        <v>0.82772356020954163</v>
      </c>
      <c r="F28" s="191">
        <f t="shared" si="1"/>
        <v>0.15708947137310117</v>
      </c>
      <c r="G28" s="190">
        <f>IFERROR(_xlfn.XLOOKUP($A28,Input_Raw!$A:$A,Input_Raw!$DH:$DH),"")</f>
        <v>2.8343784383852695</v>
      </c>
      <c r="H28" s="192">
        <f t="shared" si="13"/>
        <v>43543.278430746279</v>
      </c>
      <c r="I28" s="190">
        <f>SUM(Input_Raw!CN121:CZ121)</f>
        <v>43691</v>
      </c>
      <c r="J28" s="193">
        <f t="shared" si="2"/>
        <v>131.07300000000001</v>
      </c>
      <c r="K28" s="192">
        <f t="shared" si="3"/>
        <v>43559.927000000003</v>
      </c>
      <c r="L28" s="192">
        <f t="shared" si="4"/>
        <v>1002</v>
      </c>
      <c r="M28" s="191">
        <f t="shared" si="5"/>
        <v>0.8305316313431127</v>
      </c>
      <c r="N28" s="191">
        <f t="shared" si="6"/>
        <v>0.84957886520376591</v>
      </c>
      <c r="O28" s="191">
        <f t="shared" si="7"/>
        <v>9.8085039511494249E-2</v>
      </c>
      <c r="P28" s="191">
        <f t="shared" si="8"/>
        <v>0.1003345007183908</v>
      </c>
      <c r="Q28" s="194">
        <f t="shared" si="9"/>
        <v>1149.7215692537211</v>
      </c>
      <c r="R28" s="195">
        <f t="shared" si="10"/>
        <v>2.1855304994224278E-2</v>
      </c>
      <c r="S28" s="196"/>
      <c r="T28" s="197">
        <v>0.27291666666666664</v>
      </c>
      <c r="U28" s="197">
        <v>0.7729166666666667</v>
      </c>
      <c r="V28" s="192">
        <f t="shared" si="11"/>
        <v>720</v>
      </c>
      <c r="W28" s="198">
        <v>2.84</v>
      </c>
      <c r="X28" s="321">
        <f t="shared" si="12"/>
        <v>0.82772356020954163</v>
      </c>
      <c r="Y28" s="198"/>
      <c r="Z28" s="192">
        <v>1002</v>
      </c>
      <c r="AA28" s="196" t="s">
        <v>1933</v>
      </c>
      <c r="AC28" s="199"/>
    </row>
    <row r="29" spans="1:29">
      <c r="A29" s="188">
        <v>45862</v>
      </c>
      <c r="B29" s="189">
        <v>18560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69973.934128434179</v>
      </c>
      <c r="E29" s="191">
        <f t="shared" si="0"/>
        <v>0.82772356020954163</v>
      </c>
      <c r="F29" s="191">
        <f t="shared" si="1"/>
        <v>0.15708947137310117</v>
      </c>
      <c r="G29" s="190">
        <f>IFERROR(_xlfn.XLOOKUP($A29,Input_Raw!$A:$A,Input_Raw!$DH:$DH),"")</f>
        <v>1.7402897593659969</v>
      </c>
      <c r="H29" s="192">
        <f>IFERROR(D29*(G29/C29),0)</f>
        <v>26735.287185369758</v>
      </c>
      <c r="I29" s="190">
        <f>SUM(Input_Raw!CN122:CZ122)</f>
        <v>29177</v>
      </c>
      <c r="J29" s="193">
        <f t="shared" si="2"/>
        <v>87.531000000000006</v>
      </c>
      <c r="K29" s="192">
        <f t="shared" si="3"/>
        <v>29089.469000000001</v>
      </c>
      <c r="L29" s="192">
        <f t="shared" si="4"/>
        <v>616</v>
      </c>
      <c r="M29" s="191">
        <f t="shared" si="5"/>
        <v>0.90331890391847247</v>
      </c>
      <c r="N29" s="191">
        <f t="shared" si="6"/>
        <v>0.92239024246643075</v>
      </c>
      <c r="O29" s="191">
        <f t="shared" si="7"/>
        <v>6.5501526580459768E-2</v>
      </c>
      <c r="P29" s="191">
        <f t="shared" si="8"/>
        <v>6.6884428879310343E-2</v>
      </c>
      <c r="Q29" s="194">
        <f t="shared" si="9"/>
        <v>3057.7128146302421</v>
      </c>
      <c r="R29" s="195">
        <f t="shared" si="10"/>
        <v>9.4666682256889123E-2</v>
      </c>
      <c r="S29" s="196"/>
      <c r="T29" s="197">
        <v>0.28125</v>
      </c>
      <c r="U29" s="197">
        <v>0.7715277777777777</v>
      </c>
      <c r="V29" s="192">
        <f t="shared" si="11"/>
        <v>705.99999999999989</v>
      </c>
      <c r="W29" s="198">
        <v>1.74</v>
      </c>
      <c r="X29" s="321">
        <f t="shared" si="12"/>
        <v>0.82772356020954163</v>
      </c>
      <c r="Y29" s="198"/>
      <c r="Z29" s="192">
        <v>616</v>
      </c>
      <c r="AA29" s="196" t="s">
        <v>1933</v>
      </c>
      <c r="AC29" s="199"/>
    </row>
    <row r="30" spans="1:29" ht="16.5" customHeight="1">
      <c r="A30" s="188">
        <v>45863</v>
      </c>
      <c r="B30" s="189">
        <v>18560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69973.934128434179</v>
      </c>
      <c r="E30" s="191">
        <f t="shared" si="0"/>
        <v>0.82772356020954163</v>
      </c>
      <c r="F30" s="191">
        <f t="shared" si="1"/>
        <v>0.15708947137310117</v>
      </c>
      <c r="G30" s="190">
        <f>IFERROR(_xlfn.XLOOKUP($A30,Input_Raw!$A:$A,Input_Raw!$DH:$DH),"")</f>
        <v>2.9123170193853425</v>
      </c>
      <c r="H30" s="192">
        <f t="shared" si="13"/>
        <v>44740.613721977476</v>
      </c>
      <c r="I30" s="190">
        <f>SUM(Input_Raw!CN123:CZ123)</f>
        <v>47330</v>
      </c>
      <c r="J30" s="193">
        <f t="shared" si="2"/>
        <v>141.99</v>
      </c>
      <c r="K30" s="192">
        <f t="shared" si="3"/>
        <v>47188.01</v>
      </c>
      <c r="L30" s="192">
        <f t="shared" si="4"/>
        <v>1030</v>
      </c>
      <c r="M30" s="191">
        <f t="shared" si="5"/>
        <v>0.87562849155717992</v>
      </c>
      <c r="N30" s="191">
        <f t="shared" si="6"/>
        <v>0.89468400278270066</v>
      </c>
      <c r="O30" s="191">
        <f t="shared" si="7"/>
        <v>0.10625448994252873</v>
      </c>
      <c r="P30" s="191">
        <f t="shared" si="8"/>
        <v>0.10856681034482758</v>
      </c>
      <c r="Q30" s="194">
        <f t="shared" si="9"/>
        <v>3619.3862780225245</v>
      </c>
      <c r="R30" s="195">
        <f t="shared" si="10"/>
        <v>6.6960442573159029E-2</v>
      </c>
      <c r="S30" s="196"/>
      <c r="T30" s="197">
        <v>0.27777777777777779</v>
      </c>
      <c r="U30" s="197">
        <v>0.7715277777777777</v>
      </c>
      <c r="V30" s="192">
        <f t="shared" si="11"/>
        <v>710.99999999999989</v>
      </c>
      <c r="W30" s="198">
        <v>2.92</v>
      </c>
      <c r="X30" s="321">
        <f t="shared" si="12"/>
        <v>0.82772356020954163</v>
      </c>
      <c r="Y30" s="198"/>
      <c r="Z30" s="192">
        <v>1030</v>
      </c>
      <c r="AA30" s="196" t="s">
        <v>1933</v>
      </c>
      <c r="AC30" s="199"/>
    </row>
    <row r="31" spans="1:29">
      <c r="A31" s="188">
        <v>45864</v>
      </c>
      <c r="B31" s="189">
        <v>18560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69973.934128434179</v>
      </c>
      <c r="E31" s="191">
        <f t="shared" si="0"/>
        <v>0.82772356020954163</v>
      </c>
      <c r="F31" s="191">
        <f t="shared" si="1"/>
        <v>0.15708947137310117</v>
      </c>
      <c r="G31" s="190">
        <f>IFERROR(_xlfn.XLOOKUP($A31,Input_Raw!$A:$A,Input_Raw!$DH:$DH),"")</f>
        <v>0</v>
      </c>
      <c r="H31" s="192">
        <f t="shared" si="13"/>
        <v>0</v>
      </c>
      <c r="I31" s="190">
        <f>SUM(Input_Raw!CN124:CZ124)</f>
        <v>0</v>
      </c>
      <c r="J31" s="193">
        <f t="shared" si="2"/>
        <v>0</v>
      </c>
      <c r="K31" s="192">
        <f t="shared" si="3"/>
        <v>0</v>
      </c>
      <c r="L31" s="192">
        <f t="shared" si="4"/>
        <v>0</v>
      </c>
      <c r="M31" s="191">
        <f t="shared" si="5"/>
        <v>0</v>
      </c>
      <c r="N31" s="191">
        <f t="shared" si="6"/>
        <v>0</v>
      </c>
      <c r="O31" s="191">
        <f t="shared" si="7"/>
        <v>0</v>
      </c>
      <c r="P31" s="191">
        <f t="shared" si="8"/>
        <v>0</v>
      </c>
      <c r="Q31" s="194">
        <f t="shared" si="9"/>
        <v>0</v>
      </c>
      <c r="R31" s="195">
        <f t="shared" si="10"/>
        <v>-0.82772356020954163</v>
      </c>
      <c r="S31" s="196"/>
      <c r="T31" s="197"/>
      <c r="U31" s="197"/>
      <c r="V31" s="192">
        <f t="shared" si="11"/>
        <v>0</v>
      </c>
      <c r="W31" s="198"/>
      <c r="X31" s="321">
        <f t="shared" si="12"/>
        <v>0.82772356020954163</v>
      </c>
      <c r="Y31" s="198"/>
      <c r="Z31" s="192"/>
      <c r="AA31" s="196"/>
      <c r="AC31" s="199"/>
    </row>
    <row r="32" spans="1:29">
      <c r="A32" s="188">
        <v>45865</v>
      </c>
      <c r="B32" s="189">
        <v>18560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69973.934128434179</v>
      </c>
      <c r="E32" s="191">
        <f t="shared" si="0"/>
        <v>0.82772356020954163</v>
      </c>
      <c r="F32" s="191">
        <f t="shared" si="1"/>
        <v>0.15708947137310117</v>
      </c>
      <c r="G32" s="190">
        <f>IFERROR(_xlfn.XLOOKUP($A32,Input_Raw!$A:$A,Input_Raw!$DH:$DH),"")</f>
        <v>0</v>
      </c>
      <c r="H32" s="192">
        <f t="shared" si="13"/>
        <v>0</v>
      </c>
      <c r="I32" s="190">
        <f>SUM(Input_Raw!CN125:CZ125)</f>
        <v>0</v>
      </c>
      <c r="J32" s="193">
        <f t="shared" si="2"/>
        <v>0</v>
      </c>
      <c r="K32" s="192">
        <f t="shared" si="3"/>
        <v>0</v>
      </c>
      <c r="L32" s="192">
        <f t="shared" si="4"/>
        <v>0</v>
      </c>
      <c r="M32" s="191">
        <f t="shared" si="5"/>
        <v>0</v>
      </c>
      <c r="N32" s="191">
        <f t="shared" si="6"/>
        <v>0</v>
      </c>
      <c r="O32" s="191">
        <f t="shared" si="7"/>
        <v>0</v>
      </c>
      <c r="P32" s="191">
        <f t="shared" si="8"/>
        <v>0</v>
      </c>
      <c r="Q32" s="194">
        <f t="shared" si="9"/>
        <v>0</v>
      </c>
      <c r="R32" s="195">
        <f t="shared" si="10"/>
        <v>-0.82772356020954163</v>
      </c>
      <c r="S32" s="196"/>
      <c r="T32" s="197"/>
      <c r="U32" s="197"/>
      <c r="V32" s="192">
        <f t="shared" si="11"/>
        <v>0</v>
      </c>
      <c r="W32" s="198"/>
      <c r="X32" s="321">
        <f t="shared" si="12"/>
        <v>0.82772356020954163</v>
      </c>
      <c r="Y32" s="198"/>
      <c r="Z32" s="192"/>
      <c r="AA32" s="196"/>
      <c r="AC32" s="199"/>
    </row>
    <row r="33" spans="1:29">
      <c r="A33" s="188">
        <v>45866</v>
      </c>
      <c r="B33" s="189">
        <v>18560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69973.934128434179</v>
      </c>
      <c r="E33" s="191">
        <f t="shared" si="0"/>
        <v>0.82772356020954163</v>
      </c>
      <c r="F33" s="191">
        <f t="shared" si="1"/>
        <v>0.15708947137310117</v>
      </c>
      <c r="G33" s="190">
        <f>IFERROR(_xlfn.XLOOKUP($A33,Input_Raw!$A:$A,Input_Raw!$DH:$DH),"")</f>
        <v>0</v>
      </c>
      <c r="H33" s="192">
        <f t="shared" si="13"/>
        <v>0</v>
      </c>
      <c r="I33" s="190">
        <f>SUM(Input_Raw!CN126:CZ126)</f>
        <v>0</v>
      </c>
      <c r="J33" s="193">
        <f t="shared" si="2"/>
        <v>0</v>
      </c>
      <c r="K33" s="192">
        <f t="shared" si="3"/>
        <v>0</v>
      </c>
      <c r="L33" s="192">
        <f t="shared" si="4"/>
        <v>0</v>
      </c>
      <c r="M33" s="191">
        <f t="shared" si="5"/>
        <v>0</v>
      </c>
      <c r="N33" s="191">
        <f t="shared" si="6"/>
        <v>0</v>
      </c>
      <c r="O33" s="191">
        <f t="shared" si="7"/>
        <v>0</v>
      </c>
      <c r="P33" s="191">
        <f t="shared" si="8"/>
        <v>0</v>
      </c>
      <c r="Q33" s="194">
        <f t="shared" si="9"/>
        <v>0</v>
      </c>
      <c r="R33" s="195">
        <f t="shared" si="10"/>
        <v>-0.82772356020954163</v>
      </c>
      <c r="S33" s="196"/>
      <c r="T33" s="197"/>
      <c r="U33" s="197"/>
      <c r="V33" s="192">
        <f t="shared" si="11"/>
        <v>0</v>
      </c>
      <c r="W33" s="198"/>
      <c r="X33" s="321">
        <f t="shared" si="12"/>
        <v>0.82772356020954163</v>
      </c>
      <c r="Y33" s="198"/>
      <c r="Z33" s="192"/>
      <c r="AA33" s="196"/>
      <c r="AC33" s="199"/>
    </row>
    <row r="34" spans="1:29">
      <c r="A34" s="188">
        <v>45867</v>
      </c>
      <c r="B34" s="189">
        <v>18560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69973.934128434179</v>
      </c>
      <c r="E34" s="191">
        <f t="shared" si="0"/>
        <v>0.82772356020954163</v>
      </c>
      <c r="F34" s="191">
        <f t="shared" si="1"/>
        <v>0.15708947137310117</v>
      </c>
      <c r="G34" s="190">
        <f>IFERROR(_xlfn.XLOOKUP($A34,Input_Raw!$A:$A,Input_Raw!$DH:$DH),"")</f>
        <v>0</v>
      </c>
      <c r="H34" s="192">
        <f t="shared" si="13"/>
        <v>0</v>
      </c>
      <c r="I34" s="190">
        <f>SUM(Input_Raw!CN127:CZ127)</f>
        <v>0</v>
      </c>
      <c r="J34" s="193">
        <f t="shared" si="2"/>
        <v>0</v>
      </c>
      <c r="K34" s="192">
        <f t="shared" si="3"/>
        <v>0</v>
      </c>
      <c r="L34" s="192">
        <f t="shared" si="4"/>
        <v>0</v>
      </c>
      <c r="M34" s="191">
        <f t="shared" si="5"/>
        <v>0</v>
      </c>
      <c r="N34" s="191">
        <f t="shared" si="6"/>
        <v>0</v>
      </c>
      <c r="O34" s="191">
        <f t="shared" si="7"/>
        <v>0</v>
      </c>
      <c r="P34" s="191">
        <f t="shared" si="8"/>
        <v>0</v>
      </c>
      <c r="Q34" s="194">
        <f t="shared" si="9"/>
        <v>0</v>
      </c>
      <c r="R34" s="195">
        <f t="shared" si="10"/>
        <v>-0.82772356020954163</v>
      </c>
      <c r="S34" s="196"/>
      <c r="T34" s="197"/>
      <c r="U34" s="197"/>
      <c r="V34" s="192">
        <f t="shared" si="11"/>
        <v>0</v>
      </c>
      <c r="W34" s="198"/>
      <c r="X34" s="321">
        <f t="shared" si="12"/>
        <v>0.82772356020954163</v>
      </c>
      <c r="Y34" s="198"/>
      <c r="Z34" s="192"/>
      <c r="AA34" s="196"/>
      <c r="AC34" s="199"/>
    </row>
    <row r="35" spans="1:29">
      <c r="A35" s="188">
        <v>45868</v>
      </c>
      <c r="B35" s="189">
        <v>18560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69973.934128434179</v>
      </c>
      <c r="E35" s="191">
        <f t="shared" si="0"/>
        <v>0.82772356020954163</v>
      </c>
      <c r="F35" s="191">
        <f t="shared" si="1"/>
        <v>0.15708947137310117</v>
      </c>
      <c r="G35" s="190">
        <f>IFERROR(_xlfn.XLOOKUP($A35,Input_Raw!$A:$A,Input_Raw!$DH:$DH),"")</f>
        <v>0</v>
      </c>
      <c r="H35" s="192">
        <f t="shared" si="13"/>
        <v>0</v>
      </c>
      <c r="I35" s="190">
        <f>SUM(Input_Raw!CN128:CZ128)</f>
        <v>0</v>
      </c>
      <c r="J35" s="193">
        <f t="shared" si="2"/>
        <v>0</v>
      </c>
      <c r="K35" s="192">
        <f t="shared" si="3"/>
        <v>0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>
        <f t="shared" si="9"/>
        <v>0</v>
      </c>
      <c r="R35" s="195">
        <f t="shared" si="10"/>
        <v>-0.82772356020954163</v>
      </c>
      <c r="S35" s="196"/>
      <c r="T35" s="197"/>
      <c r="U35" s="197"/>
      <c r="V35" s="192">
        <f t="shared" si="11"/>
        <v>0</v>
      </c>
      <c r="W35" s="198"/>
      <c r="X35" s="321">
        <f t="shared" si="12"/>
        <v>0.82772356020954163</v>
      </c>
      <c r="Y35" s="198"/>
      <c r="Z35" s="192"/>
      <c r="AA35" s="196"/>
      <c r="AC35" s="199"/>
    </row>
    <row r="36" spans="1:29">
      <c r="A36" s="188">
        <v>45869</v>
      </c>
      <c r="B36" s="189">
        <v>18560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69973.934128434179</v>
      </c>
      <c r="E36" s="191">
        <f t="shared" ref="E36" si="14">IFERROR(D36/(B36*C36),0)</f>
        <v>0.82772356020954163</v>
      </c>
      <c r="F36" s="191">
        <f t="shared" ref="F36" si="15">IFERROR(D36/(24*1*B36),0)</f>
        <v>0.15708947137310117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SUM(Input_Raw!CN129:CZ129)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-0.82772356020954163</v>
      </c>
      <c r="S36" s="196"/>
      <c r="T36" s="197"/>
      <c r="U36" s="197"/>
      <c r="V36" s="192">
        <f t="shared" ref="V36" si="26">(U36-T36)*(24*60)</f>
        <v>0</v>
      </c>
      <c r="W36" s="198"/>
      <c r="X36" s="321">
        <f t="shared" ref="X36" si="27">E36</f>
        <v>0.82772356020954163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141.2000000000001</v>
      </c>
      <c r="D37" s="205">
        <f>SUM(D6:D36)</f>
        <v>2169191.9579814598</v>
      </c>
      <c r="E37" s="206">
        <f>IFERROR(D37/(B37*C37),0)</f>
        <v>0.82772356020954097</v>
      </c>
      <c r="F37" s="206">
        <f>IFERROR(AVERAGEIF(F6:F36,"&lt;&gt;0"),0)</f>
        <v>0.1570894713731012</v>
      </c>
      <c r="G37" s="204">
        <f>SUM(G6:G36)</f>
        <v>91.878315487593028</v>
      </c>
      <c r="H37" s="207">
        <f>IFERROR(D37*(G37/C37),0)</f>
        <v>1411485.1492108363</v>
      </c>
      <c r="I37" s="205">
        <f>SUM(I6:I36)</f>
        <v>1025859</v>
      </c>
      <c r="J37" s="205">
        <f>SUM(J6:J36)</f>
        <v>3077.5769999999993</v>
      </c>
      <c r="K37" s="205">
        <f>SUM(K6:K36)</f>
        <v>1022781.4230000003</v>
      </c>
      <c r="L37" s="205">
        <f>SUM(L6:L36)</f>
        <v>373844</v>
      </c>
      <c r="M37" s="206">
        <f>IFERROR(I37/(B37*G37),0)</f>
        <v>0.60158455384936094</v>
      </c>
      <c r="N37" s="206">
        <f>IFERROR((I37+L37)/(B37*G37),0)</f>
        <v>0.82081426860476159</v>
      </c>
      <c r="O37" s="206">
        <f>IFERROR(AVERAGEIF(O6:O36,"&lt;&gt;0"),0)</f>
        <v>9.2120959051724155E-2</v>
      </c>
      <c r="P37" s="206">
        <f>IFERROR(AVERAGEIF(P6:P36,"&lt;&gt;0"),0)</f>
        <v>0.12569172054597699</v>
      </c>
      <c r="Q37" s="205">
        <f>(I37+L37)-H37</f>
        <v>-11782.149210836273</v>
      </c>
      <c r="R37" s="208">
        <f>N37-E37</f>
        <v>-6.9092916047793773E-3</v>
      </c>
      <c r="S37" s="209"/>
      <c r="T37" s="209"/>
      <c r="U37" s="209"/>
      <c r="V37" s="205">
        <f>SUM(V6:V36)</f>
        <v>17912</v>
      </c>
      <c r="W37" s="204"/>
      <c r="X37" s="210"/>
      <c r="Y37" s="211"/>
      <c r="Z37" s="205">
        <f>SUM(Z6:Z36)</f>
        <v>373844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45863</v>
      </c>
      <c r="C1" s="66">
        <f>O2Summary!$B$4</f>
        <v>45839</v>
      </c>
    </row>
    <row r="2" spans="1:14" ht="21">
      <c r="A2" s="390" t="s">
        <v>80</v>
      </c>
      <c r="B2" s="391"/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116</v>
      </c>
      <c r="C4" s="68">
        <f>_xlfn.XLOOKUP($C$1,'Modelling New'!$D:$D,'Modelling New'!$S:$S)</f>
        <v>666.17096774193556</v>
      </c>
      <c r="D4" s="69">
        <f>SUMIFS('Daily KPI'!$I:$I,'Daily KPI'!$A:$A,"&gt;="&amp;O2Summary!$B$7,'Daily KPI'!$A:$A,"&lt;="&amp;AnnualKPI!$B$1)</f>
        <v>583.17927646766782</v>
      </c>
      <c r="E4" s="68">
        <f>_xlfn.XLOOKUP($C$1,'Modelling New'!$D:$D,'Modelling New'!V:V)</f>
        <v>99407.561503681238</v>
      </c>
      <c r="F4" s="70">
        <f>SUMIFS('Daily KPI'!$AA:$AA,'Daily KPI'!$A:$A,"&gt;="&amp;O2Summary!$B$7,'Daily KPI'!$A:$A,"&lt;="&amp;AnnualKPI!$B$1)/1000</f>
        <v>72965.924999999988</v>
      </c>
      <c r="G4" s="71">
        <f>E4/_xlfn.XLOOKUP(C1,'Modelling New'!D:D,'Modelling New'!N:N)/(24*B4)</f>
        <v>0.18367664118242033</v>
      </c>
      <c r="H4" s="72">
        <f>F4/_xlfn.XLOOKUP(C1,'Modelling New'!D:D,'Modelling New'!N:N)/(24*B4)</f>
        <v>0.13482008633993187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0.98226610040529405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0.97814695737776003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0.78488659218697754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45863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90" t="s">
        <v>95</v>
      </c>
      <c r="B2" s="391"/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25</v>
      </c>
      <c r="C4" s="68">
        <f>_xlfn.XLOOKUP($A$4,'Modelling New'!$D:$D,'Modelling New'!$R:$R)</f>
        <v>113.87096774193549</v>
      </c>
      <c r="D4" s="69">
        <f>SUMIF('Daily KPI'!$D:$D,$A$4,'Daily KPI'!$I:$I)</f>
        <v>94.172398226371683</v>
      </c>
      <c r="E4" s="67">
        <f>_xlfn.XLOOKUP($A$4,'Modelling New'!$D:$D,'Modelling New'!$U:$U)</f>
        <v>18322.915940958519</v>
      </c>
      <c r="F4" s="70">
        <f>SUMIFS('Daily KPI'!$AA:$AA,'Daily KPI'!$D:$D,"&gt;="&amp;$A$4,'Daily KPI'!$A:$A,"&lt;="&amp;MonthlyKPI!$B$1)/1000</f>
        <v>13115.700000000012</v>
      </c>
      <c r="G4" s="71">
        <f>E4/(24*B4)/_xlfn.XLOOKUP(A4,'Modelling New'!D:D,'Modelling New'!N:N)</f>
        <v>0.15708947137310117</v>
      </c>
      <c r="H4" s="72">
        <f>F4/(24*B4)/_xlfn.XLOOKUP(A4,'Modelling New'!D:D,'Modelling New'!N:N)</f>
        <v>0.11244598765432108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0.97314251767778503</v>
      </c>
      <c r="M4" s="71">
        <f>E4/C4/_xlfn.XLOOKUP($B$1,'Daily KPI'!$A:$A,'Daily KPI'!$AR:$AR)</f>
        <v>0.82772356020954152</v>
      </c>
      <c r="N4" s="72">
        <f>F4/D4/_xlfn.XLOOKUP($B$1,'Daily KPI'!$A:$A,'Daily KPI'!$AB:$AB)</f>
        <v>0.81503565593656901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45857</v>
      </c>
      <c r="D6" s="25"/>
      <c r="F6" s="25"/>
    </row>
    <row r="7" spans="1:15" ht="29.25" customHeight="1">
      <c r="A7" s="119" t="s">
        <v>103</v>
      </c>
      <c r="B7" s="62">
        <f>B1</f>
        <v>45863</v>
      </c>
    </row>
    <row r="8" spans="1:15" ht="29.25" customHeight="1">
      <c r="A8" s="390" t="s">
        <v>95</v>
      </c>
      <c r="B8" s="391"/>
      <c r="C8" s="391"/>
      <c r="D8" s="391"/>
      <c r="E8" s="391"/>
      <c r="F8" s="391"/>
      <c r="G8" s="391"/>
      <c r="H8" s="391"/>
      <c r="I8" s="391"/>
      <c r="J8" s="391"/>
      <c r="K8" s="391"/>
      <c r="L8" s="391"/>
      <c r="M8" s="391"/>
      <c r="N8" s="391"/>
      <c r="O8" s="391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21.284437874489971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3218.1750000000056</v>
      </c>
      <c r="G10" s="71">
        <f>_xlfn.XLOOKUP($A$10,'Modelling New'!$D:$D,'Modelling New'!$Y:$Y)</f>
        <v>0.1836766411824203</v>
      </c>
      <c r="H10" s="72">
        <f>F10/(24*B10)/_xlfn.XLOOKUP(A10,'Modelling New'!D:D,'Modelling New'!N:N)</f>
        <v>9.8538084215167729E-2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0.99501235326801274</v>
      </c>
      <c r="M10" s="71">
        <f>E10/C10/AVERAGEIFS('Daily KPI'!$AB:$AB,'Daily KPI'!$A:$A,"&gt;="&amp;B6,'Daily KPI'!$A:$A,"&lt;="&amp;B7)</f>
        <v>0.94454190417873707</v>
      </c>
      <c r="N10" s="72">
        <f>F10/D10/AVERAGEIFS('Daily KPI'!$AB:$AB,'Daily KPI'!$A:$A,"&gt;="&amp;B6,'Daily KPI'!$A:$A,"&lt;="&amp;B7)</f>
        <v>0.88753834272608589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16" workbookViewId="0">
      <selection activeCell="B32" sqref="B32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2136435</v>
      </c>
      <c r="C2" s="60">
        <v>15249924</v>
      </c>
      <c r="D2" s="60">
        <v>12439879</v>
      </c>
      <c r="E2" s="60">
        <v>2115406</v>
      </c>
      <c r="F2" s="60">
        <v>22964422</v>
      </c>
      <c r="G2" s="60">
        <v>10944297</v>
      </c>
      <c r="H2" s="60">
        <v>600359</v>
      </c>
      <c r="I2" s="60">
        <v>5887434</v>
      </c>
      <c r="J2" s="60">
        <v>4967177</v>
      </c>
    </row>
    <row r="3" spans="1:10">
      <c r="A3" s="275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1839</v>
      </c>
      <c r="B7" s="60">
        <v>354676</v>
      </c>
      <c r="C7" s="60">
        <v>2560365</v>
      </c>
      <c r="D7" s="60">
        <v>2041339</v>
      </c>
      <c r="E7" s="60">
        <v>356965</v>
      </c>
      <c r="F7" s="60">
        <v>3844271</v>
      </c>
      <c r="G7" s="60">
        <v>1826581</v>
      </c>
      <c r="H7" s="60">
        <v>140957</v>
      </c>
      <c r="I7" s="60">
        <v>1026967</v>
      </c>
      <c r="J7" s="60">
        <v>1077082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14416</v>
      </c>
      <c r="C27" s="60">
        <v>104332</v>
      </c>
      <c r="D27" s="60">
        <v>82275</v>
      </c>
      <c r="E27" s="60">
        <v>14284</v>
      </c>
      <c r="F27" s="60">
        <v>159455</v>
      </c>
      <c r="G27" s="60">
        <v>75447</v>
      </c>
      <c r="H27" s="60">
        <v>5781</v>
      </c>
      <c r="I27" s="60">
        <v>43104</v>
      </c>
      <c r="J27" s="60">
        <v>62590</v>
      </c>
    </row>
    <row r="28" spans="1:10">
      <c r="A28" s="292">
        <v>45859</v>
      </c>
      <c r="B28" s="60">
        <v>9962</v>
      </c>
      <c r="C28" s="60">
        <v>71388</v>
      </c>
      <c r="D28" s="60">
        <v>57981</v>
      </c>
      <c r="E28" s="60">
        <v>10236</v>
      </c>
      <c r="F28" s="60">
        <v>111150</v>
      </c>
      <c r="G28" s="60">
        <v>53259</v>
      </c>
      <c r="H28" s="60">
        <v>4001</v>
      </c>
      <c r="I28" s="60">
        <v>29553</v>
      </c>
      <c r="J28" s="60">
        <v>40519</v>
      </c>
    </row>
    <row r="29" spans="1:10">
      <c r="A29" s="292">
        <v>45860</v>
      </c>
      <c r="B29" s="60">
        <v>10503</v>
      </c>
      <c r="C29" s="60">
        <v>75318</v>
      </c>
      <c r="D29" s="60">
        <v>61564</v>
      </c>
      <c r="E29" s="60">
        <v>10688</v>
      </c>
      <c r="F29" s="60">
        <v>122962</v>
      </c>
      <c r="G29" s="60">
        <v>57027</v>
      </c>
      <c r="H29" s="60">
        <v>4318</v>
      </c>
      <c r="I29" s="60">
        <v>33702</v>
      </c>
      <c r="J29" s="60">
        <v>50470</v>
      </c>
    </row>
    <row r="30" spans="1:10">
      <c r="A30" s="292">
        <v>45861</v>
      </c>
      <c r="B30" s="60">
        <v>11741</v>
      </c>
      <c r="C30" s="60">
        <v>85818</v>
      </c>
      <c r="D30" s="60">
        <v>63959</v>
      </c>
      <c r="E30" s="60">
        <v>11709</v>
      </c>
      <c r="F30" s="60">
        <v>123977</v>
      </c>
      <c r="G30" s="60">
        <v>59529</v>
      </c>
      <c r="H30" s="60">
        <v>4463</v>
      </c>
      <c r="I30" s="60">
        <v>31938</v>
      </c>
      <c r="J30" s="60">
        <v>47881</v>
      </c>
    </row>
    <row r="31" spans="1:10">
      <c r="A31" s="292">
        <v>45862</v>
      </c>
      <c r="B31" s="60">
        <v>8169</v>
      </c>
      <c r="C31" s="60">
        <v>58919</v>
      </c>
      <c r="D31" s="60">
        <v>46039</v>
      </c>
      <c r="E31" s="60">
        <v>8268</v>
      </c>
      <c r="F31" s="60">
        <v>79574</v>
      </c>
      <c r="G31" s="60">
        <v>38471</v>
      </c>
      <c r="H31" s="60">
        <v>2827</v>
      </c>
      <c r="I31" s="60">
        <v>21514</v>
      </c>
      <c r="J31" s="60">
        <v>31945</v>
      </c>
    </row>
    <row r="32" spans="1:10">
      <c r="A32" s="292">
        <v>45863</v>
      </c>
      <c r="B32" s="60">
        <v>11897</v>
      </c>
      <c r="C32" s="60">
        <v>85335</v>
      </c>
      <c r="D32" s="60">
        <v>67809</v>
      </c>
      <c r="E32" s="60">
        <v>12217</v>
      </c>
      <c r="F32" s="60">
        <v>127141</v>
      </c>
      <c r="G32" s="60">
        <v>62275</v>
      </c>
      <c r="H32" s="60">
        <v>4673</v>
      </c>
      <c r="I32" s="60">
        <v>34081</v>
      </c>
      <c r="J32" s="60">
        <v>51747</v>
      </c>
    </row>
    <row r="33" spans="1:10">
      <c r="A33" s="292">
        <v>45864</v>
      </c>
      <c r="B33" s="60">
        <v>0</v>
      </c>
      <c r="C33" s="60">
        <v>0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</row>
    <row r="34" spans="1:10">
      <c r="A34" s="292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2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2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2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2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2136435</v>
      </c>
      <c r="C39" s="60">
        <v>15249924</v>
      </c>
      <c r="D39" s="60">
        <v>12439879</v>
      </c>
      <c r="E39" s="60">
        <v>2115406</v>
      </c>
      <c r="F39" s="60">
        <v>22964422</v>
      </c>
      <c r="G39" s="60">
        <v>10944297</v>
      </c>
      <c r="H39" s="60">
        <v>600359</v>
      </c>
      <c r="I39" s="60">
        <v>5887434</v>
      </c>
      <c r="J39" s="60">
        <v>4967177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80" zoomScaleNormal="80" workbookViewId="0">
      <pane xSplit="7" ySplit="4" topLeftCell="BW119" activePane="bottomRight" state="frozen"/>
      <selection pane="topRight" activeCell="Z69" sqref="Z69"/>
      <selection pane="bottomLeft" activeCell="Z69" sqref="Z69"/>
      <selection pane="bottomRight" activeCell="CF123" sqref="CF123:CG123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392" t="s">
        <v>122</v>
      </c>
      <c r="FG3" s="392"/>
      <c r="FH3" s="392"/>
      <c r="FI3" s="392"/>
      <c r="FJ3" s="392"/>
      <c r="FK3" s="392"/>
      <c r="FL3" s="392"/>
      <c r="FM3" s="392"/>
      <c r="FN3" s="392"/>
      <c r="FO3" s="392"/>
      <c r="FP3" s="392"/>
      <c r="FQ3" s="392"/>
      <c r="FR3" s="392"/>
      <c r="FS3" s="392"/>
      <c r="FT3" s="392"/>
      <c r="FU3" s="392"/>
      <c r="FV3" s="392"/>
      <c r="FW3" s="392"/>
      <c r="FX3" s="392"/>
      <c r="FY3" s="392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1888</v>
      </c>
      <c r="CY4" s="55" t="s">
        <v>223</v>
      </c>
      <c r="CZ4" s="55" t="s">
        <v>224</v>
      </c>
      <c r="DA4" s="55" t="s">
        <v>1889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1"/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1"/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1"/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1"/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1"/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1"/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1"/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1"/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1"/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1"/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1"/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1"/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1"/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1"/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1"/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1"/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1"/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1"/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1"/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1"/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1"/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1"/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1"/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1"/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1"/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1"/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1"/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1"/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1"/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1"/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1"/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1"/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1"/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1"/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1"/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1"/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1"/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1"/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1"/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1"/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1"/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1"/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1"/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1"/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1"/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1"/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1"/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1"/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1"/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1"/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1"/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1"/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1"/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1"/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1"/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1"/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1"/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1"/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1"/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1"/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1"/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1"/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1"/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1"/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1"/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1"/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1"/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1"/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1"/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1"/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1"/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1"/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1"/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1"/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1"/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1"/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1"/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1"/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1"/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1"/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1"/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1"/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1"/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1"/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1"/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1"/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1"/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1"/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1"/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7"/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8"/>
      <c r="GK97" s="318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7"/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8"/>
      <c r="GK98" s="318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7"/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8"/>
      <c r="GK99" s="318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7"/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8"/>
      <c r="GK100" s="318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7"/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8"/>
      <c r="GK101" s="318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7"/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8"/>
      <c r="GK102" s="318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7"/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8"/>
      <c r="GK103" s="318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7"/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8"/>
      <c r="GK104" s="318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7"/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8"/>
      <c r="GK105" s="318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7"/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8"/>
      <c r="GK106" s="318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7"/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8"/>
      <c r="GK107" s="318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7"/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8"/>
      <c r="GK108" s="318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7"/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8"/>
      <c r="GK109" s="318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7"/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8"/>
      <c r="GK110" s="318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7"/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8"/>
      <c r="GK111" s="318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7"/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8"/>
      <c r="GK112" s="318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7"/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8"/>
      <c r="GK113" s="318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317"/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8"/>
      <c r="GK114" s="318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4">
        <v>0.28263888888888888</v>
      </c>
      <c r="G115" s="364">
        <v>0.77430555555555558</v>
      </c>
      <c r="H115" s="365">
        <v>6639</v>
      </c>
      <c r="I115" s="365">
        <v>6679</v>
      </c>
      <c r="J115" s="365">
        <v>6682</v>
      </c>
      <c r="K115" s="365">
        <v>6404</v>
      </c>
      <c r="L115" s="365">
        <v>6636</v>
      </c>
      <c r="M115" s="365">
        <v>6552</v>
      </c>
      <c r="N115" s="365">
        <v>6004</v>
      </c>
      <c r="O115" s="365">
        <v>6735</v>
      </c>
      <c r="P115" s="365">
        <v>6665</v>
      </c>
      <c r="Q115" s="365">
        <v>6777</v>
      </c>
      <c r="R115" s="365">
        <v>6455</v>
      </c>
      <c r="S115" s="365">
        <v>6498</v>
      </c>
      <c r="T115" s="365">
        <v>6330</v>
      </c>
      <c r="U115" s="365">
        <v>6753</v>
      </c>
      <c r="V115" s="365">
        <v>4596</v>
      </c>
      <c r="W115" s="365">
        <v>4152</v>
      </c>
      <c r="X115" s="365">
        <v>4500</v>
      </c>
      <c r="Y115" s="365">
        <v>4236</v>
      </c>
      <c r="Z115" s="365">
        <v>6652</v>
      </c>
      <c r="AA115" s="365">
        <v>6476</v>
      </c>
      <c r="AB115" s="365">
        <v>5413</v>
      </c>
      <c r="AC115" s="365">
        <v>6085</v>
      </c>
      <c r="AD115" s="365">
        <v>6493</v>
      </c>
      <c r="AE115" s="366">
        <v>6828</v>
      </c>
      <c r="AF115" s="366">
        <v>6544</v>
      </c>
      <c r="AG115" s="366">
        <v>6797</v>
      </c>
      <c r="AH115" s="366">
        <v>6179</v>
      </c>
      <c r="AI115" s="366">
        <v>6694</v>
      </c>
      <c r="AJ115" s="366">
        <v>6140</v>
      </c>
      <c r="AK115" s="366">
        <v>5987</v>
      </c>
      <c r="AL115" s="366">
        <v>5368</v>
      </c>
      <c r="AM115" s="366">
        <v>5803</v>
      </c>
      <c r="AN115" s="366">
        <v>4319</v>
      </c>
      <c r="AO115" s="366">
        <v>4325</v>
      </c>
      <c r="AP115" s="366">
        <v>3846</v>
      </c>
      <c r="AQ115" s="366">
        <v>3879</v>
      </c>
      <c r="AR115" s="366">
        <v>4072</v>
      </c>
      <c r="AS115" s="366">
        <v>4187</v>
      </c>
      <c r="AT115" s="366">
        <v>4069</v>
      </c>
      <c r="AU115" s="366">
        <v>4125</v>
      </c>
      <c r="AV115" s="366">
        <v>4392</v>
      </c>
      <c r="AW115" s="366">
        <v>4167</v>
      </c>
      <c r="AX115" s="366">
        <v>4199</v>
      </c>
      <c r="AY115" s="366">
        <v>4312</v>
      </c>
      <c r="AZ115" s="366">
        <v>4518</v>
      </c>
      <c r="BA115" s="366">
        <v>1389</v>
      </c>
      <c r="BB115" s="366">
        <v>4139</v>
      </c>
      <c r="BC115" s="366">
        <v>4179</v>
      </c>
      <c r="BD115" s="366">
        <v>3781</v>
      </c>
      <c r="BE115" s="366">
        <v>3996</v>
      </c>
      <c r="BF115" s="366">
        <v>4107</v>
      </c>
      <c r="BG115" s="366">
        <v>4020</v>
      </c>
      <c r="BH115" s="366">
        <v>4360</v>
      </c>
      <c r="BI115" s="366">
        <v>3634</v>
      </c>
      <c r="BJ115" s="366">
        <v>3892</v>
      </c>
      <c r="BK115" s="366">
        <v>3904</v>
      </c>
      <c r="BL115" s="366">
        <v>4113</v>
      </c>
      <c r="BM115" s="366">
        <v>4004</v>
      </c>
      <c r="BN115" s="366">
        <v>3600</v>
      </c>
      <c r="BO115" s="366">
        <v>3965</v>
      </c>
      <c r="BP115" s="366">
        <v>3847</v>
      </c>
      <c r="BQ115" s="366">
        <v>3830</v>
      </c>
      <c r="BR115" s="366">
        <v>3962</v>
      </c>
      <c r="BS115" s="366">
        <v>4313</v>
      </c>
      <c r="BT115" s="366">
        <v>6053</v>
      </c>
      <c r="BU115" s="366">
        <v>5590</v>
      </c>
      <c r="BV115" s="366">
        <v>6019</v>
      </c>
      <c r="BW115" s="366">
        <v>5787</v>
      </c>
      <c r="BX115" s="366">
        <v>5646</v>
      </c>
      <c r="BY115" s="366">
        <v>5124</v>
      </c>
      <c r="BZ115" s="366">
        <v>5855</v>
      </c>
      <c r="CA115" s="366">
        <v>5865</v>
      </c>
      <c r="CB115" s="366">
        <v>4382</v>
      </c>
      <c r="CC115" s="366">
        <v>3448</v>
      </c>
      <c r="CD115" s="366">
        <v>4032</v>
      </c>
      <c r="CE115" s="366">
        <v>3282</v>
      </c>
      <c r="CF115" s="366">
        <v>2397</v>
      </c>
      <c r="CG115" s="366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7">
        <f>SUM(RD[[#This Row],[IS1_Inv1_M1]:[IS1_Inv1_M2]])</f>
        <v>13318</v>
      </c>
      <c r="EE115" s="367">
        <f>SUM(RD[[#This Row],[IS2_Inv1_M1]:[IS5_Inv1_M4]])</f>
        <v>95975</v>
      </c>
      <c r="EF115" s="367">
        <f>SUM(RD[[#This Row],[IS6_Inv1_M1]:[IS6_Inv2_M2]])+SUM(RD[[#This Row],[IS8_Inv1_M1]:[IS8_Inv4_M2]])</f>
        <v>74138</v>
      </c>
      <c r="EG115" s="367">
        <f>SUM(RD[[#This Row],[IS7_Inv1_M1]:[IS7_Inv1_M2]])</f>
        <v>13321</v>
      </c>
      <c r="EH115" s="367">
        <f>SUM(RD[[#This Row],[IS9_Inv1_M1]:[IS12_Inv2_M4]])</f>
        <v>127445</v>
      </c>
      <c r="EI115" s="367">
        <f>SUM(RD[[#This Row],[IS13_Inv1_M1]:[IS14_Inv1_M4]])</f>
        <v>61083</v>
      </c>
      <c r="EJ115" s="367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7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369"/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70"/>
      <c r="GK115" s="370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4">
        <v>0.2722222222222222</v>
      </c>
      <c r="G116" s="364">
        <v>0.74305555555555558</v>
      </c>
      <c r="H116" s="365">
        <v>5868</v>
      </c>
      <c r="I116" s="365">
        <v>5888</v>
      </c>
      <c r="J116" s="365">
        <v>5814</v>
      </c>
      <c r="K116" s="365">
        <v>5521</v>
      </c>
      <c r="L116" s="365">
        <v>5758</v>
      </c>
      <c r="M116" s="365">
        <v>5697</v>
      </c>
      <c r="N116" s="365">
        <v>5792</v>
      </c>
      <c r="O116" s="365">
        <v>5778</v>
      </c>
      <c r="P116" s="365">
        <v>5712</v>
      </c>
      <c r="Q116" s="365">
        <v>5799</v>
      </c>
      <c r="R116" s="365">
        <v>5662</v>
      </c>
      <c r="S116" s="365">
        <v>5701</v>
      </c>
      <c r="T116" s="365">
        <v>5584</v>
      </c>
      <c r="U116" s="365">
        <v>5934</v>
      </c>
      <c r="V116" s="365">
        <v>4058</v>
      </c>
      <c r="W116" s="365">
        <v>3683</v>
      </c>
      <c r="X116" s="365">
        <v>3991</v>
      </c>
      <c r="Y116" s="365">
        <v>3773</v>
      </c>
      <c r="Z116" s="365">
        <v>5910</v>
      </c>
      <c r="AA116" s="365">
        <v>5779</v>
      </c>
      <c r="AB116" s="365">
        <v>4816</v>
      </c>
      <c r="AC116" s="365">
        <v>5375</v>
      </c>
      <c r="AD116" s="365">
        <v>5922</v>
      </c>
      <c r="AE116" s="365">
        <v>6133</v>
      </c>
      <c r="AF116" s="365">
        <v>6271</v>
      </c>
      <c r="AG116" s="365">
        <v>6487</v>
      </c>
      <c r="AH116" s="365">
        <v>5797</v>
      </c>
      <c r="AI116" s="365">
        <v>6208</v>
      </c>
      <c r="AJ116" s="365">
        <v>5794</v>
      </c>
      <c r="AK116" s="365">
        <v>5675</v>
      </c>
      <c r="AL116" s="365">
        <v>5173</v>
      </c>
      <c r="AM116" s="365">
        <v>5616</v>
      </c>
      <c r="AN116" s="365">
        <v>4582</v>
      </c>
      <c r="AO116" s="365">
        <v>4582</v>
      </c>
      <c r="AP116" s="365">
        <v>4044</v>
      </c>
      <c r="AQ116" s="365">
        <v>4085</v>
      </c>
      <c r="AR116" s="365">
        <v>4309</v>
      </c>
      <c r="AS116" s="365">
        <v>4445</v>
      </c>
      <c r="AT116" s="365">
        <v>4328</v>
      </c>
      <c r="AU116" s="365">
        <v>4378</v>
      </c>
      <c r="AV116" s="365">
        <v>4689</v>
      </c>
      <c r="AW116" s="365">
        <v>4438</v>
      </c>
      <c r="AX116" s="365">
        <v>4462</v>
      </c>
      <c r="AY116" s="365">
        <v>4579</v>
      </c>
      <c r="AZ116" s="365">
        <v>4833</v>
      </c>
      <c r="BA116" s="365">
        <v>1477</v>
      </c>
      <c r="BB116" s="365">
        <v>4390</v>
      </c>
      <c r="BC116" s="365">
        <v>4442</v>
      </c>
      <c r="BD116" s="365">
        <v>4012</v>
      </c>
      <c r="BE116" s="365">
        <v>4252</v>
      </c>
      <c r="BF116" s="365">
        <v>4371</v>
      </c>
      <c r="BG116" s="365">
        <v>4261</v>
      </c>
      <c r="BH116" s="365">
        <v>4642</v>
      </c>
      <c r="BI116" s="365">
        <v>3853</v>
      </c>
      <c r="BJ116" s="365">
        <v>4123</v>
      </c>
      <c r="BK116" s="365">
        <v>4133</v>
      </c>
      <c r="BL116" s="365">
        <v>4300</v>
      </c>
      <c r="BM116" s="365">
        <v>4265</v>
      </c>
      <c r="BN116" s="365">
        <v>3799</v>
      </c>
      <c r="BO116" s="365">
        <v>4181</v>
      </c>
      <c r="BP116" s="365">
        <v>4087</v>
      </c>
      <c r="BQ116" s="365">
        <v>4069</v>
      </c>
      <c r="BR116" s="365">
        <v>4196</v>
      </c>
      <c r="BS116" s="365">
        <v>4561</v>
      </c>
      <c r="BT116" s="365">
        <v>6352</v>
      </c>
      <c r="BU116" s="365">
        <v>5952</v>
      </c>
      <c r="BV116" s="365">
        <v>6298</v>
      </c>
      <c r="BW116" s="365">
        <v>5998</v>
      </c>
      <c r="BX116" s="365">
        <v>5914</v>
      </c>
      <c r="BY116" s="365">
        <v>5345</v>
      </c>
      <c r="BZ116" s="365">
        <v>6154</v>
      </c>
      <c r="CA116" s="365">
        <v>6143</v>
      </c>
      <c r="CB116" s="365">
        <v>4620</v>
      </c>
      <c r="CC116" s="365">
        <v>3604</v>
      </c>
      <c r="CD116" s="365">
        <v>4254</v>
      </c>
      <c r="CE116" s="365">
        <v>3454</v>
      </c>
      <c r="CF116" s="365">
        <v>2535</v>
      </c>
      <c r="CG116" s="365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7">
        <f>SUM(RD[[#This Row],[IS1_Inv1_M1]:[IS1_Inv1_M2]])</f>
        <v>11756</v>
      </c>
      <c r="EE116" s="367">
        <f>SUM(RD[[#This Row],[IS2_Inv1_M1]:[IS5_Inv1_M4]])</f>
        <v>84257</v>
      </c>
      <c r="EF116" s="367">
        <f>SUM(RD[[#This Row],[IS6_Inv1_M1]:[IS6_Inv2_M2]])+SUM(RD[[#This Row],[IS8_Inv1_M1]:[IS8_Inv4_M2]])</f>
        <v>68901</v>
      </c>
      <c r="EG116" s="367">
        <f>SUM(RD[[#This Row],[IS7_Inv1_M1]:[IS7_Inv1_M2]])</f>
        <v>12055</v>
      </c>
      <c r="EH116" s="367">
        <f>SUM(RD[[#This Row],[IS9_Inv1_M1]:[IS12_Inv2_M4]])</f>
        <v>135168</v>
      </c>
      <c r="EI116" s="367">
        <f>SUM(RD[[#This Row],[IS13_Inv1_M1]:[IS14_Inv1_M4]])</f>
        <v>64088</v>
      </c>
      <c r="EJ116" s="367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7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369"/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70"/>
      <c r="GK116" s="370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4">
        <v>0.26180555555555557</v>
      </c>
      <c r="G117" s="364">
        <v>0.77430555555555558</v>
      </c>
      <c r="H117" s="365">
        <v>8054</v>
      </c>
      <c r="I117" s="365">
        <v>8009</v>
      </c>
      <c r="J117" s="365">
        <v>8017</v>
      </c>
      <c r="K117" s="365">
        <v>7695</v>
      </c>
      <c r="L117" s="365">
        <v>7936</v>
      </c>
      <c r="M117" s="365">
        <v>7834</v>
      </c>
      <c r="N117" s="365">
        <v>8317</v>
      </c>
      <c r="O117" s="365">
        <v>8147</v>
      </c>
      <c r="P117" s="365">
        <v>8035</v>
      </c>
      <c r="Q117" s="365">
        <v>8177</v>
      </c>
      <c r="R117" s="365">
        <v>7629</v>
      </c>
      <c r="S117" s="365">
        <v>7777</v>
      </c>
      <c r="T117" s="365">
        <v>7462</v>
      </c>
      <c r="U117" s="365">
        <v>7932</v>
      </c>
      <c r="V117" s="365">
        <v>5384</v>
      </c>
      <c r="W117" s="365">
        <v>4818</v>
      </c>
      <c r="X117" s="365">
        <v>5214</v>
      </c>
      <c r="Y117" s="365">
        <v>5014</v>
      </c>
      <c r="Z117" s="365">
        <v>7817</v>
      </c>
      <c r="AA117" s="365">
        <v>7637</v>
      </c>
      <c r="AB117" s="365">
        <v>6429</v>
      </c>
      <c r="AC117" s="365">
        <v>7280</v>
      </c>
      <c r="AD117" s="365">
        <v>7902</v>
      </c>
      <c r="AE117" s="365">
        <v>8106</v>
      </c>
      <c r="AF117" s="365">
        <v>7825</v>
      </c>
      <c r="AG117" s="365">
        <v>8045</v>
      </c>
      <c r="AH117" s="365">
        <v>7249</v>
      </c>
      <c r="AI117" s="365">
        <v>7731</v>
      </c>
      <c r="AJ117" s="365">
        <v>7228</v>
      </c>
      <c r="AK117" s="365">
        <v>7072</v>
      </c>
      <c r="AL117" s="365">
        <v>6153</v>
      </c>
      <c r="AM117" s="365">
        <v>7084</v>
      </c>
      <c r="AN117" s="365">
        <v>5829</v>
      </c>
      <c r="AO117" s="365">
        <v>5832</v>
      </c>
      <c r="AP117" s="365">
        <v>5117</v>
      </c>
      <c r="AQ117" s="365">
        <v>5150</v>
      </c>
      <c r="AR117" s="365">
        <v>5460</v>
      </c>
      <c r="AS117" s="365">
        <v>5671</v>
      </c>
      <c r="AT117" s="365">
        <v>5548</v>
      </c>
      <c r="AU117" s="365">
        <v>5618</v>
      </c>
      <c r="AV117" s="365">
        <v>6099</v>
      </c>
      <c r="AW117" s="365">
        <v>5777</v>
      </c>
      <c r="AX117" s="365">
        <v>5814</v>
      </c>
      <c r="AY117" s="365">
        <v>5906</v>
      </c>
      <c r="AZ117" s="365">
        <v>6193</v>
      </c>
      <c r="BA117" s="365">
        <v>1934</v>
      </c>
      <c r="BB117" s="365">
        <v>5740</v>
      </c>
      <c r="BC117" s="365">
        <v>5820</v>
      </c>
      <c r="BD117" s="365">
        <v>5280</v>
      </c>
      <c r="BE117" s="365">
        <v>5609</v>
      </c>
      <c r="BF117" s="365">
        <v>5790</v>
      </c>
      <c r="BG117" s="365">
        <v>5587</v>
      </c>
      <c r="BH117" s="365">
        <v>6157</v>
      </c>
      <c r="BI117" s="365">
        <v>5142</v>
      </c>
      <c r="BJ117" s="365">
        <v>5490</v>
      </c>
      <c r="BK117" s="365">
        <v>5452</v>
      </c>
      <c r="BL117" s="365">
        <v>5528</v>
      </c>
      <c r="BM117" s="365">
        <v>5613</v>
      </c>
      <c r="BN117" s="365">
        <v>4995</v>
      </c>
      <c r="BO117" s="365">
        <v>5457</v>
      </c>
      <c r="BP117" s="365">
        <v>5365</v>
      </c>
      <c r="BQ117" s="365">
        <v>5338</v>
      </c>
      <c r="BR117" s="365">
        <v>5477</v>
      </c>
      <c r="BS117" s="365">
        <v>5933</v>
      </c>
      <c r="BT117" s="365">
        <v>8539</v>
      </c>
      <c r="BU117" s="365">
        <v>7749</v>
      </c>
      <c r="BV117" s="365">
        <v>8429</v>
      </c>
      <c r="BW117" s="365">
        <v>8106</v>
      </c>
      <c r="BX117" s="365">
        <v>7976</v>
      </c>
      <c r="BY117" s="365">
        <v>7185</v>
      </c>
      <c r="BZ117" s="365">
        <v>8404</v>
      </c>
      <c r="CA117" s="365">
        <v>8227</v>
      </c>
      <c r="CB117" s="365">
        <v>6274</v>
      </c>
      <c r="CC117" s="365">
        <v>4925</v>
      </c>
      <c r="CD117" s="365">
        <v>5783</v>
      </c>
      <c r="CE117" s="365">
        <v>4714</v>
      </c>
      <c r="CF117" s="365">
        <v>3310</v>
      </c>
      <c r="CG117" s="365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7">
        <f>SUM(RD[[#This Row],[IS1_Inv1_M1]:[IS1_Inv1_M2]])</f>
        <v>16063</v>
      </c>
      <c r="EE117" s="367">
        <f>SUM(RD[[#This Row],[IS2_Inv1_M1]:[IS5_Inv1_M4]])</f>
        <v>115388</v>
      </c>
      <c r="EF117" s="367">
        <f>SUM(RD[[#This Row],[IS6_Inv1_M1]:[IS6_Inv2_M2]])+SUM(RD[[#This Row],[IS8_Inv1_M1]:[IS8_Inv4_M2]])</f>
        <v>87550</v>
      </c>
      <c r="EG117" s="367">
        <f>SUM(RD[[#This Row],[IS7_Inv1_M1]:[IS7_Inv1_M2]])</f>
        <v>16008</v>
      </c>
      <c r="EH117" s="367">
        <f>SUM(RD[[#This Row],[IS9_Inv1_M1]:[IS12_Inv2_M4]])</f>
        <v>175721</v>
      </c>
      <c r="EI117" s="367">
        <f>SUM(RD[[#This Row],[IS13_Inv1_M1]:[IS14_Inv1_M4]])</f>
        <v>86311</v>
      </c>
      <c r="EJ117" s="367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7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369"/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70"/>
      <c r="GK117" s="370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4">
        <v>0.28402777777777777</v>
      </c>
      <c r="G118" s="364">
        <v>0.77013888888888893</v>
      </c>
      <c r="H118" s="365">
        <v>7164</v>
      </c>
      <c r="I118" s="365">
        <v>7252</v>
      </c>
      <c r="J118" s="365">
        <v>7181</v>
      </c>
      <c r="K118" s="365">
        <v>6868</v>
      </c>
      <c r="L118" s="365">
        <v>7124</v>
      </c>
      <c r="M118" s="365">
        <v>7048</v>
      </c>
      <c r="N118" s="365">
        <v>7393</v>
      </c>
      <c r="O118" s="365">
        <v>7249</v>
      </c>
      <c r="P118" s="365">
        <v>7154</v>
      </c>
      <c r="Q118" s="365">
        <v>7261</v>
      </c>
      <c r="R118" s="365">
        <v>6970</v>
      </c>
      <c r="S118" s="365">
        <v>7034</v>
      </c>
      <c r="T118" s="365">
        <v>6838</v>
      </c>
      <c r="U118" s="365">
        <v>7265</v>
      </c>
      <c r="V118" s="365">
        <v>4986</v>
      </c>
      <c r="W118" s="365">
        <v>4495</v>
      </c>
      <c r="X118" s="365">
        <v>4837</v>
      </c>
      <c r="Y118" s="365">
        <v>4629</v>
      </c>
      <c r="Z118" s="365">
        <v>7001</v>
      </c>
      <c r="AA118" s="365">
        <v>6965</v>
      </c>
      <c r="AB118" s="365">
        <v>5853</v>
      </c>
      <c r="AC118" s="365">
        <v>6499</v>
      </c>
      <c r="AD118" s="365">
        <v>7039</v>
      </c>
      <c r="AE118" s="365">
        <v>7245</v>
      </c>
      <c r="AF118" s="365">
        <v>7488</v>
      </c>
      <c r="AG118" s="365">
        <v>7728</v>
      </c>
      <c r="AH118" s="365">
        <v>6960</v>
      </c>
      <c r="AI118" s="365">
        <v>7426</v>
      </c>
      <c r="AJ118" s="365">
        <v>6909</v>
      </c>
      <c r="AK118" s="365">
        <v>6741</v>
      </c>
      <c r="AL118" s="365">
        <v>5985</v>
      </c>
      <c r="AM118" s="365">
        <v>6720</v>
      </c>
      <c r="AN118" s="365">
        <v>5287</v>
      </c>
      <c r="AO118" s="365">
        <v>5267</v>
      </c>
      <c r="AP118" s="365">
        <v>4669</v>
      </c>
      <c r="AQ118" s="365">
        <v>4711</v>
      </c>
      <c r="AR118" s="365">
        <v>4958</v>
      </c>
      <c r="AS118" s="365">
        <v>5114</v>
      </c>
      <c r="AT118" s="365">
        <v>4985</v>
      </c>
      <c r="AU118" s="365">
        <v>5065</v>
      </c>
      <c r="AV118" s="365">
        <v>5415</v>
      </c>
      <c r="AW118" s="365">
        <v>5146</v>
      </c>
      <c r="AX118" s="365">
        <v>5196</v>
      </c>
      <c r="AY118" s="365">
        <v>5329</v>
      </c>
      <c r="AZ118" s="365">
        <v>5601</v>
      </c>
      <c r="BA118" s="365">
        <v>1730</v>
      </c>
      <c r="BB118" s="365">
        <v>5148</v>
      </c>
      <c r="BC118" s="365">
        <v>5161</v>
      </c>
      <c r="BD118" s="365">
        <v>4723</v>
      </c>
      <c r="BE118" s="365">
        <v>5028</v>
      </c>
      <c r="BF118" s="365">
        <v>5150</v>
      </c>
      <c r="BG118" s="365">
        <v>5058</v>
      </c>
      <c r="BH118" s="365">
        <v>5471</v>
      </c>
      <c r="BI118" s="365">
        <v>4618</v>
      </c>
      <c r="BJ118" s="365">
        <v>4960</v>
      </c>
      <c r="BK118" s="365">
        <v>4960</v>
      </c>
      <c r="BL118" s="365">
        <v>5221</v>
      </c>
      <c r="BM118" s="365">
        <v>5147</v>
      </c>
      <c r="BN118" s="365">
        <v>4645</v>
      </c>
      <c r="BO118" s="365">
        <v>5106</v>
      </c>
      <c r="BP118" s="365">
        <v>4999</v>
      </c>
      <c r="BQ118" s="365">
        <v>4982</v>
      </c>
      <c r="BR118" s="365">
        <v>5103</v>
      </c>
      <c r="BS118" s="365">
        <v>5502</v>
      </c>
      <c r="BT118" s="365">
        <v>7524</v>
      </c>
      <c r="BU118" s="365">
        <v>6999</v>
      </c>
      <c r="BV118" s="365">
        <v>7407</v>
      </c>
      <c r="BW118" s="365">
        <v>7136</v>
      </c>
      <c r="BX118" s="365">
        <v>6920</v>
      </c>
      <c r="BY118" s="365">
        <v>6287</v>
      </c>
      <c r="BZ118" s="365">
        <v>7322</v>
      </c>
      <c r="CA118" s="365">
        <v>7197</v>
      </c>
      <c r="CB118" s="365">
        <v>5395</v>
      </c>
      <c r="CC118" s="365">
        <v>4230</v>
      </c>
      <c r="CD118" s="365">
        <v>4973</v>
      </c>
      <c r="CE118" s="365">
        <v>4057</v>
      </c>
      <c r="CF118" s="365">
        <v>2958</v>
      </c>
      <c r="CG118" s="365">
        <v>2823</v>
      </c>
      <c r="CH118" s="126">
        <v>7551</v>
      </c>
      <c r="CI118" s="126">
        <v>7852</v>
      </c>
      <c r="CJ118" s="126">
        <v>7383</v>
      </c>
      <c r="CK118" s="126">
        <v>7674</v>
      </c>
      <c r="CL118" s="126">
        <v>7906</v>
      </c>
      <c r="CM118" s="126">
        <v>4738</v>
      </c>
      <c r="CN118" s="126">
        <v>4434</v>
      </c>
      <c r="CO118" s="126">
        <v>4419</v>
      </c>
      <c r="CP118" s="126">
        <v>4280</v>
      </c>
      <c r="CQ118" s="126">
        <v>3964</v>
      </c>
      <c r="CR118" s="126">
        <v>3473</v>
      </c>
      <c r="CS118" s="126">
        <v>4516</v>
      </c>
      <c r="CT118" s="126">
        <v>4392</v>
      </c>
      <c r="CU118" s="126">
        <v>4093</v>
      </c>
      <c r="CV118" s="126">
        <v>5416</v>
      </c>
      <c r="CW118" s="126">
        <v>3497</v>
      </c>
      <c r="CX118" s="126">
        <v>5248</v>
      </c>
      <c r="CY118" s="126">
        <v>4521</v>
      </c>
      <c r="CZ118" s="126">
        <v>4763</v>
      </c>
      <c r="DA118" s="126">
        <v>5574</v>
      </c>
      <c r="DB118" s="126">
        <v>6635</v>
      </c>
      <c r="DC118" s="126">
        <v>2452</v>
      </c>
      <c r="DD118" s="126">
        <v>1892</v>
      </c>
      <c r="DE118" s="126">
        <v>6019</v>
      </c>
      <c r="DF118" s="288">
        <v>3.8740192705382435</v>
      </c>
      <c r="DG118" s="288">
        <v>3.8740192705382435</v>
      </c>
      <c r="DH118" s="288">
        <v>3.7645494619385351</v>
      </c>
      <c r="DI118" s="288"/>
      <c r="DJ118" s="288"/>
      <c r="DK118" s="288">
        <v>0.69106360127478683</v>
      </c>
      <c r="DL118" s="288"/>
      <c r="DM118" s="288"/>
      <c r="DN118" s="288">
        <v>3.8311657818592488</v>
      </c>
      <c r="DO118" s="288">
        <v>3.8279090084985863</v>
      </c>
      <c r="DP118" s="288">
        <v>0.51955986898017015</v>
      </c>
      <c r="DQ118" s="288">
        <v>0.51955986898017015</v>
      </c>
      <c r="DR118" s="288">
        <v>24.957617689015677</v>
      </c>
      <c r="DS118" s="288"/>
      <c r="DT118" s="288">
        <v>39.165363672086677</v>
      </c>
      <c r="DU118" s="288"/>
      <c r="DV118" s="288">
        <v>83.482453637660456</v>
      </c>
      <c r="DW118" s="288"/>
      <c r="DX118" s="288">
        <v>12</v>
      </c>
      <c r="DY118" s="288"/>
      <c r="DZ118" s="288">
        <v>4.9000000000000004</v>
      </c>
      <c r="EA118" s="288"/>
      <c r="EB118" s="288">
        <v>10.5</v>
      </c>
      <c r="EC118" s="288"/>
      <c r="ED118" s="367">
        <f>SUM(RD[[#This Row],[IS1_Inv1_M1]:[IS1_Inv1_M2]])</f>
        <v>14416</v>
      </c>
      <c r="EE118" s="367">
        <f>SUM(RD[[#This Row],[IS2_Inv1_M1]:[IS5_Inv1_M4]])</f>
        <v>104332</v>
      </c>
      <c r="EF118" s="367">
        <f>SUM(RD[[#This Row],[IS6_Inv1_M1]:[IS6_Inv2_M2]])+SUM(RD[[#This Row],[IS8_Inv1_M1]:[IS8_Inv4_M2]])</f>
        <v>82275</v>
      </c>
      <c r="EG118" s="367">
        <f>SUM(RD[[#This Row],[IS7_Inv1_M1]:[IS7_Inv1_M2]])</f>
        <v>14284</v>
      </c>
      <c r="EH118" s="367">
        <f>SUM(RD[[#This Row],[IS9_Inv1_M1]:[IS12_Inv2_M4]])</f>
        <v>159455</v>
      </c>
      <c r="EI118" s="367">
        <f>SUM(RD[[#This Row],[IS13_Inv1_M1]:[IS14_Inv1_M4]])</f>
        <v>75447</v>
      </c>
      <c r="EJ118" s="367">
        <f>SUM(RD[[#This Row],[IS15_Inv1_M1]:[IS15_Inv2_M1]])</f>
        <v>5781</v>
      </c>
      <c r="EK118" s="127">
        <f>SUM(RD[[#This Row],[IS16_Inv1_M1]:[IS17_Inv2_M2]])</f>
        <v>43104</v>
      </c>
      <c r="EL118" s="127">
        <f>SUM(RD[[#This Row],[IS18_Inv1_M1]:[IS19_Inv2_M3]])</f>
        <v>62590</v>
      </c>
      <c r="EM118" s="127">
        <f>SUM(RD[[#This Row],[IS20_Inv1_M1]:[IS20_Inv2_M2]])</f>
        <v>16998</v>
      </c>
      <c r="EN118" s="367">
        <f>SUM(RD[[#This Row],[O2R4_P1]:[O2R22_P3]])</f>
        <v>578682</v>
      </c>
      <c r="EO118" s="127">
        <f>IFERROR(AVERAGEIF(RD[[#This Row],[POA_UP_MCR (KWh/m2)]:[POA_UP_Ph3 (KWh/m2)2]],"&lt;&gt;0",RD[[#This Row],[POA_UP_MCR (KWh/m2)]:[POA_UP_Ph3 (KWh/m2)2]]),"")</f>
        <v>3.8375293343383405</v>
      </c>
      <c r="EP118" s="127">
        <f>IFERROR(AVERAGEIF(RD[[#This Row],[POA_Down_MCR (KWh/m2)]:[POA_Down_Ph3 (KWh/m2)22]],"&lt;&gt;0",RD[[#This Row],[POA_Down_MCR (KWh/m2)]:[POA_Down_Ph3 (KWh/m2)22]]),"")</f>
        <v>0.69106360127478683</v>
      </c>
      <c r="EQ118" s="127">
        <f>IFERROR(AVERAGEIF(RD[[#This Row],[GHI_UP_MCR (KWh/m2)]:[GHI_UP_IS1 (KWh/m2)]],"&lt;&gt;0",RD[[#This Row],[GHI_UP_MCR (KWh/m2)]:[GHI_UP_IS1 (KWh/m2)]]),"")</f>
        <v>3.8295373951789173</v>
      </c>
      <c r="ER118" s="127">
        <f>IFERROR(AVERAGEIF(RD[[#This Row],[GHI_Down_MCR (KWh/m2)]:[GHI_Down_IS1 (KWh/m2)]],"&lt;&gt;0",RD[[#This Row],[GHI_Down_MCR (KWh/m2)]:[GHI_Down_IS1 (KWh/m2)]]),"")</f>
        <v>0.51955986898017015</v>
      </c>
      <c r="ES118" s="128">
        <v>692.61599999999999</v>
      </c>
      <c r="ET118" s="128">
        <v>988.41</v>
      </c>
      <c r="EU118" s="128">
        <v>123.688</v>
      </c>
      <c r="EV118" s="128">
        <v>371.18799999999999</v>
      </c>
      <c r="EW118" s="128">
        <v>233.05199999999999</v>
      </c>
      <c r="EX118" s="128">
        <v>334.58499999999998</v>
      </c>
      <c r="EY118" s="128"/>
      <c r="EZ118" s="128">
        <v>125.325</v>
      </c>
      <c r="FA118" s="128">
        <v>224290</v>
      </c>
      <c r="FB118" s="128">
        <v>313972</v>
      </c>
      <c r="FC118" s="128">
        <v>165.27500000000001</v>
      </c>
      <c r="FD118" s="128">
        <v>150.73500000000001</v>
      </c>
      <c r="FE118" s="128">
        <v>333.81700000000001</v>
      </c>
      <c r="FF118" s="128">
        <v>158.958</v>
      </c>
      <c r="FG118" s="128">
        <v>0.123</v>
      </c>
      <c r="FH118" s="128">
        <v>0</v>
      </c>
      <c r="FI118" s="128">
        <v>250.809</v>
      </c>
      <c r="FJ118" s="291">
        <f>IF((RD[[#This Row],[33 kV_Wind_F1_Ex]]-ES117)*165000&lt;=0,"",(RD[[#This Row],[33 kV_Wind_F1_Ex]]-ES117)*165000)</f>
        <v>269114.99999999534</v>
      </c>
      <c r="FK118" s="291" t="str">
        <f>IF((RD[[#This Row],[33 kV_Wind_F2_Ex]]-ET117)*165000&lt;=0,"",(RD[[#This Row],[33 kV_Wind_F2_Ex]]-ET117)*165000)</f>
        <v/>
      </c>
      <c r="FL118" s="131">
        <f>IF((RD[[#This Row],[33 kV_Wind_F3_Ex]]-EU117)*225000&lt;=0,"",(RD[[#This Row],[33 kV_Wind_F3_Ex]]-EU117)*225000)</f>
        <v>153675.00000000157</v>
      </c>
      <c r="FM118" s="131">
        <f>IF((RD[[#This Row],[33 kV_Wind_F4_Ex]]-EV117)*165000&lt;=0,"",(RD[[#This Row],[33 kV_Wind_F4_Ex]]-EV117)*165000)</f>
        <v>297989.99999999721</v>
      </c>
      <c r="FN118" s="227">
        <f>IF((RD[[#This Row],[33 kV_Solar_F1_Ex]]-EW117)*225000&lt;=0,"",(RD[[#This Row],[33 kV_Solar_F1_Ex]]-EW117)*225000)</f>
        <v>155924.9999999963</v>
      </c>
      <c r="FO118" s="132">
        <f>IF((RD[[#This Row],[33kV_Solar_F2_Ex]]-EX117)*225000&lt;=0,"",(RD[[#This Row],[33kV_Solar_F2_Ex]]-EX117)*225000)</f>
        <v>117224.99999999058</v>
      </c>
      <c r="FP118" s="369"/>
      <c r="FQ118" s="131">
        <f>IF((RD[[#This Row],[33kV_Solar_F4_Ex]]-EZ117)*225000&lt;=0,"",(RD[[#This Row],[33kV_Solar_F4_Ex]]-EZ117)*225000)</f>
        <v>137025.00000000201</v>
      </c>
      <c r="FR118" s="291">
        <f>IF((RD[[#This Row],[33kV_OG1_Ex]]-FA117)*1000&lt;=0,0,(RD[[#This Row],[33kV_OG1_Ex]]-FA117)*1000)</f>
        <v>410000</v>
      </c>
      <c r="FS118" s="227">
        <f>IFERROR(IF((RD[[#This Row],[33kV_OG2_Ex]]-FB117)*1000&lt;=0,0,(RD[[#This Row],[33kV_OG2_Ex]]-FB117)*1000),0)</f>
        <v>720000</v>
      </c>
      <c r="FT118" s="132">
        <f>IF((RD[[#This Row],[220kV_TX1_Ex]]-FC117)*800000&lt;=0,0,(RD[[#This Row],[220kV_TX1_Ex]]-FC117)*800000)</f>
        <v>406400.0000000078</v>
      </c>
      <c r="FU118" s="227">
        <f>IF((RD[[#This Row],[220kV_Tx2_Ex]]-FD117)*800000&lt;=0,0,(RD[[#This Row],[220kV_Tx2_Ex]]-FD117)*800000)</f>
        <v>708800.00000001932</v>
      </c>
      <c r="FV118" s="291">
        <f>IF((RD[[#This Row],[220kV_TL_TVM_Ex]]-FE117)*1600000&lt;=0,0,(RD[[#This Row],[220kV_TL_TVM_Ex]]-FE117)*1600000)</f>
        <v>1123199.9999999972</v>
      </c>
      <c r="FW118" s="291">
        <f>IF((RD[[#This Row],[220kV_C&amp;R_PQM_Ex]]-FF117)*1600000&lt;=0,"",(RD[[#This Row],[220kV_C&amp;R_PQM_Ex]]-FF117)*1600000)</f>
        <v>1119999.9999999818</v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>
        <f>IF((RD[[#This Row],[33kV_Aux2_Im]]-FI117)*1000&lt;=0,"",(RD[[#This Row],[33kV_Aux2_Im]]-FI117)*1000)</f>
        <v>329.99999999998408</v>
      </c>
      <c r="GA118" s="291">
        <f>IFERROR(RD[[#This Row],[33kV_OG1_Energy (MWh)]]+RD[[#This Row],[33kV_OG2_Energy (MWh)]],"")</f>
        <v>1130000</v>
      </c>
      <c r="GB118" s="291">
        <f>IFERROR(RD[[#This Row],[220kV_TL_TVM Energy (MWh)]]-RD[[#This Row],[220KV_C&amp;R_PQM_im (MWh)]],"")</f>
        <v>1123199.9999999972</v>
      </c>
      <c r="GC118" s="228">
        <f>IFERROR(RD[[#This Row],[33 kV Total Export (MWH)]]/RD[[#This Row],[220 KV Net Export (MWh)]]-1,"")</f>
        <v>6.0541310541335491E-3</v>
      </c>
      <c r="GD118" s="229">
        <f>IFERROR((RD[[#This Row],[Sunset Time (POA&lt;20 W/m2)]]-RD[[#This Row],[Sunrise Time (POA&gt;20 W/m2)]])*24,0)</f>
        <v>11.666666666666668</v>
      </c>
      <c r="GE118" s="230">
        <f>IFERROR(SUM(RD[[#This Row],[33 kV_Solar_F1_Energy (kWh)]:[33 kV_Solar_F4_Energy (MWh)]])+(RD[[#This Row],[33 kV_Wind_F3_Energy (MWh)]])-(RD[[#This Row],[33 kV Line Loss (%)]]*RD[[#This Row],[220 KV Net Export (MWh)]]),"")</f>
        <v>557049.99999998766</v>
      </c>
      <c r="GF118" s="57">
        <f t="shared" si="200"/>
        <v>563849.99999999045</v>
      </c>
      <c r="GG118" s="143">
        <v>170.27</v>
      </c>
      <c r="GH118" s="57">
        <f t="shared" si="206"/>
        <v>567104.99999999255</v>
      </c>
      <c r="GI118" s="8">
        <f>IFERROR(RD[[#This Row],[Wind Export (33 kV)]]*(1-RD[[#This Row],[33 kV Line Loss (%)]]),RD[[#This Row],[Wind Export (33 kV)]])</f>
        <v>563671.67200853815</v>
      </c>
      <c r="GJ118" s="370"/>
      <c r="GK118" s="370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4">
        <v>0.29097222222222224</v>
      </c>
      <c r="G119" s="364">
        <v>0.76736111111111116</v>
      </c>
      <c r="H119" s="365">
        <v>4982</v>
      </c>
      <c r="I119" s="365">
        <v>4980</v>
      </c>
      <c r="J119" s="365">
        <v>4928</v>
      </c>
      <c r="K119" s="365">
        <v>4695</v>
      </c>
      <c r="L119" s="365">
        <v>4881</v>
      </c>
      <c r="M119" s="365">
        <v>4827</v>
      </c>
      <c r="N119" s="365">
        <v>5037</v>
      </c>
      <c r="O119" s="365">
        <v>4944</v>
      </c>
      <c r="P119" s="365">
        <v>4878</v>
      </c>
      <c r="Q119" s="365">
        <v>4949</v>
      </c>
      <c r="R119" s="365">
        <v>4792</v>
      </c>
      <c r="S119" s="365">
        <v>4824</v>
      </c>
      <c r="T119" s="365">
        <v>4709</v>
      </c>
      <c r="U119" s="365">
        <v>5001</v>
      </c>
      <c r="V119" s="365">
        <v>3396</v>
      </c>
      <c r="W119" s="365">
        <v>3060</v>
      </c>
      <c r="X119" s="365">
        <v>3305</v>
      </c>
      <c r="Y119" s="365">
        <v>3162</v>
      </c>
      <c r="Z119" s="365">
        <v>5009</v>
      </c>
      <c r="AA119" s="365">
        <v>4906</v>
      </c>
      <c r="AB119" s="365">
        <v>4069</v>
      </c>
      <c r="AC119" s="365">
        <v>4561</v>
      </c>
      <c r="AD119" s="365">
        <v>5031</v>
      </c>
      <c r="AE119" s="365">
        <v>5205</v>
      </c>
      <c r="AF119" s="365">
        <v>5234</v>
      </c>
      <c r="AG119" s="365">
        <v>5438</v>
      </c>
      <c r="AH119" s="365">
        <v>4883</v>
      </c>
      <c r="AI119" s="365">
        <v>5240</v>
      </c>
      <c r="AJ119" s="365">
        <v>4869</v>
      </c>
      <c r="AK119" s="365">
        <v>4761</v>
      </c>
      <c r="AL119" s="365">
        <v>4341</v>
      </c>
      <c r="AM119" s="365">
        <v>4670</v>
      </c>
      <c r="AN119" s="365">
        <v>3695</v>
      </c>
      <c r="AO119" s="365">
        <v>3706</v>
      </c>
      <c r="AP119" s="365">
        <v>3267</v>
      </c>
      <c r="AQ119" s="365">
        <v>3313</v>
      </c>
      <c r="AR119" s="365">
        <v>3494</v>
      </c>
      <c r="AS119" s="365">
        <v>3609</v>
      </c>
      <c r="AT119" s="365">
        <v>3513</v>
      </c>
      <c r="AU119" s="365">
        <v>3555</v>
      </c>
      <c r="AV119" s="365">
        <v>3839</v>
      </c>
      <c r="AW119" s="365">
        <v>3628</v>
      </c>
      <c r="AX119" s="365">
        <v>3646</v>
      </c>
      <c r="AY119" s="365">
        <v>3729</v>
      </c>
      <c r="AZ119" s="365">
        <v>3924</v>
      </c>
      <c r="BA119" s="365">
        <v>1192</v>
      </c>
      <c r="BB119" s="365">
        <v>3584</v>
      </c>
      <c r="BC119" s="365">
        <v>3639</v>
      </c>
      <c r="BD119" s="365">
        <v>3280</v>
      </c>
      <c r="BE119" s="365">
        <v>3498</v>
      </c>
      <c r="BF119" s="365">
        <v>3596</v>
      </c>
      <c r="BG119" s="365">
        <v>3500</v>
      </c>
      <c r="BH119" s="365">
        <v>3837</v>
      </c>
      <c r="BI119" s="365">
        <v>3198</v>
      </c>
      <c r="BJ119" s="365">
        <v>3440</v>
      </c>
      <c r="BK119" s="365">
        <v>3422</v>
      </c>
      <c r="BL119" s="365">
        <v>3605</v>
      </c>
      <c r="BM119" s="365">
        <v>3552</v>
      </c>
      <c r="BN119" s="365">
        <v>3176</v>
      </c>
      <c r="BO119" s="365">
        <v>3503</v>
      </c>
      <c r="BP119" s="365">
        <v>3445</v>
      </c>
      <c r="BQ119" s="365">
        <v>3414</v>
      </c>
      <c r="BR119" s="365">
        <v>3514</v>
      </c>
      <c r="BS119" s="365">
        <v>3837</v>
      </c>
      <c r="BT119" s="365">
        <v>5310</v>
      </c>
      <c r="BU119" s="365">
        <v>5004</v>
      </c>
      <c r="BV119" s="365">
        <v>5205</v>
      </c>
      <c r="BW119" s="365">
        <v>5021</v>
      </c>
      <c r="BX119" s="365">
        <v>4902</v>
      </c>
      <c r="BY119" s="365">
        <v>4419</v>
      </c>
      <c r="BZ119" s="365">
        <v>5177</v>
      </c>
      <c r="CA119" s="365">
        <v>5062</v>
      </c>
      <c r="CB119" s="365">
        <v>3813</v>
      </c>
      <c r="CC119" s="365">
        <v>2985</v>
      </c>
      <c r="CD119" s="365">
        <v>3517</v>
      </c>
      <c r="CE119" s="365">
        <v>2844</v>
      </c>
      <c r="CF119" s="365">
        <v>2049</v>
      </c>
      <c r="CG119" s="365">
        <v>1952</v>
      </c>
      <c r="CH119" s="126">
        <v>5161</v>
      </c>
      <c r="CI119" s="126">
        <v>5191</v>
      </c>
      <c r="CJ119" s="126">
        <v>5117</v>
      </c>
      <c r="CK119" s="126">
        <v>5327</v>
      </c>
      <c r="CL119" s="126">
        <v>5496</v>
      </c>
      <c r="CM119" s="126">
        <v>3261</v>
      </c>
      <c r="CN119" s="126">
        <v>2886</v>
      </c>
      <c r="CO119" s="126">
        <v>2821</v>
      </c>
      <c r="CP119" s="126">
        <v>2782</v>
      </c>
      <c r="CQ119" s="126">
        <v>2581</v>
      </c>
      <c r="CR119" s="126">
        <v>2276</v>
      </c>
      <c r="CS119" s="126">
        <v>2964</v>
      </c>
      <c r="CT119" s="126">
        <v>2881</v>
      </c>
      <c r="CU119" s="126">
        <v>2640</v>
      </c>
      <c r="CV119" s="126">
        <v>3572</v>
      </c>
      <c r="CW119" s="126">
        <v>2239</v>
      </c>
      <c r="CX119" s="126">
        <v>3351</v>
      </c>
      <c r="CY119" s="126">
        <v>2921</v>
      </c>
      <c r="CZ119" s="126">
        <v>3022</v>
      </c>
      <c r="DA119" s="126">
        <v>3583</v>
      </c>
      <c r="DB119" s="126">
        <v>4711</v>
      </c>
      <c r="DC119" s="126">
        <v>1782</v>
      </c>
      <c r="DD119" s="126">
        <v>1445</v>
      </c>
      <c r="DE119" s="126">
        <v>4874</v>
      </c>
      <c r="DF119" s="288">
        <v>2.5772708237797191</v>
      </c>
      <c r="DG119" s="288">
        <v>2.5288528292329944</v>
      </c>
      <c r="DH119" s="288">
        <v>2.5455406397306382</v>
      </c>
      <c r="DI119" s="288"/>
      <c r="DJ119" s="288"/>
      <c r="DK119" s="288">
        <v>0.44978180897250392</v>
      </c>
      <c r="DL119" s="288"/>
      <c r="DM119" s="288"/>
      <c r="DN119" s="288">
        <v>2.4959758104196785</v>
      </c>
      <c r="DO119" s="288">
        <v>2.4959758104196785</v>
      </c>
      <c r="DP119" s="288">
        <v>0.34221253979739535</v>
      </c>
      <c r="DQ119" s="288">
        <v>0.34221253979739535</v>
      </c>
      <c r="DR119" s="288">
        <v>24.007991266375171</v>
      </c>
      <c r="DS119" s="288"/>
      <c r="DT119" s="288">
        <v>37.859940521262054</v>
      </c>
      <c r="DU119" s="288"/>
      <c r="DV119" s="288">
        <v>82.684716157204264</v>
      </c>
      <c r="DW119" s="288"/>
      <c r="DX119" s="288">
        <v>22</v>
      </c>
      <c r="DY119" s="288"/>
      <c r="DZ119" s="288">
        <v>4.7</v>
      </c>
      <c r="EA119" s="288"/>
      <c r="EB119" s="288">
        <v>9.1</v>
      </c>
      <c r="EC119" s="288"/>
      <c r="ED119" s="367">
        <f>SUM(RD[[#This Row],[IS1_Inv1_M1]:[IS1_Inv1_M2]])</f>
        <v>9962</v>
      </c>
      <c r="EE119" s="367">
        <f>SUM(RD[[#This Row],[IS2_Inv1_M1]:[IS5_Inv1_M4]])</f>
        <v>71388</v>
      </c>
      <c r="EF119" s="367">
        <f>SUM(RD[[#This Row],[IS6_Inv1_M1]:[IS6_Inv2_M2]])+SUM(RD[[#This Row],[IS8_Inv1_M1]:[IS8_Inv4_M2]])</f>
        <v>57981</v>
      </c>
      <c r="EG119" s="367">
        <f>SUM(RD[[#This Row],[IS7_Inv1_M1]:[IS7_Inv1_M2]])</f>
        <v>10236</v>
      </c>
      <c r="EH119" s="367">
        <f>SUM(RD[[#This Row],[IS9_Inv1_M1]:[IS12_Inv2_M4]])</f>
        <v>111150</v>
      </c>
      <c r="EI119" s="367">
        <f>SUM(RD[[#This Row],[IS13_Inv1_M1]:[IS14_Inv1_M4]])</f>
        <v>53259</v>
      </c>
      <c r="EJ119" s="367">
        <f>SUM(RD[[#This Row],[IS15_Inv1_M1]:[IS15_Inv2_M1]])</f>
        <v>4001</v>
      </c>
      <c r="EK119" s="127">
        <f>SUM(RD[[#This Row],[IS16_Inv1_M1]:[IS17_Inv2_M2]])</f>
        <v>29553</v>
      </c>
      <c r="EL119" s="127">
        <f>SUM(RD[[#This Row],[IS18_Inv1_M1]:[IS19_Inv2_M3]])</f>
        <v>40519</v>
      </c>
      <c r="EM119" s="127">
        <f>SUM(RD[[#This Row],[IS20_Inv1_M1]:[IS20_Inv2_M2]])</f>
        <v>12812</v>
      </c>
      <c r="EN119" s="367">
        <f>SUM(RD[[#This Row],[O2R4_P1]:[O2R22_P3]])</f>
        <v>400861</v>
      </c>
      <c r="EO119" s="127">
        <f>IFERROR(AVERAGEIF(RD[[#This Row],[POA_UP_MCR (KWh/m2)]:[POA_UP_Ph3 (KWh/m2)2]],"&lt;&gt;0",RD[[#This Row],[POA_UP_MCR (KWh/m2)]:[POA_UP_Ph3 (KWh/m2)2]]),"")</f>
        <v>2.5505547642477837</v>
      </c>
      <c r="EP119" s="127">
        <f>IFERROR(AVERAGEIF(RD[[#This Row],[POA_Down_MCR (KWh/m2)]:[POA_Down_Ph3 (KWh/m2)22]],"&lt;&gt;0",RD[[#This Row],[POA_Down_MCR (KWh/m2)]:[POA_Down_Ph3 (KWh/m2)22]]),"")</f>
        <v>0.44978180897250392</v>
      </c>
      <c r="EQ119" s="127">
        <f>IFERROR(AVERAGEIF(RD[[#This Row],[GHI_UP_MCR (KWh/m2)]:[GHI_UP_IS1 (KWh/m2)]],"&lt;&gt;0",RD[[#This Row],[GHI_UP_MCR (KWh/m2)]:[GHI_UP_IS1 (KWh/m2)]]),"")</f>
        <v>2.4959758104196785</v>
      </c>
      <c r="ER119" s="127">
        <f>IFERROR(AVERAGEIF(RD[[#This Row],[GHI_Down_MCR (KWh/m2)]:[GHI_Down_IS1 (KWh/m2)]],"&lt;&gt;0",RD[[#This Row],[GHI_Down_MCR (KWh/m2)]:[GHI_Down_IS1 (KWh/m2)]]),"")</f>
        <v>0.34221253979739535</v>
      </c>
      <c r="ES119" s="128">
        <v>694.28899999999999</v>
      </c>
      <c r="ET119" s="128">
        <v>988.41</v>
      </c>
      <c r="EU119" s="128">
        <v>124.173</v>
      </c>
      <c r="EV119" s="128">
        <v>373.05900000000003</v>
      </c>
      <c r="EW119" s="128">
        <v>233.52799999999999</v>
      </c>
      <c r="EX119" s="128">
        <v>334.94499999999999</v>
      </c>
      <c r="EY119" s="128"/>
      <c r="EZ119" s="128">
        <v>125.758</v>
      </c>
      <c r="FA119" s="128">
        <v>224576</v>
      </c>
      <c r="FB119" s="128">
        <v>314666</v>
      </c>
      <c r="FC119" s="128">
        <v>165.62799999999999</v>
      </c>
      <c r="FD119" s="128">
        <v>151.59399999999999</v>
      </c>
      <c r="FE119" s="128">
        <v>334.42500000000001</v>
      </c>
      <c r="FF119" s="128">
        <v>159.56700000000001</v>
      </c>
      <c r="FG119" s="128">
        <v>0.123</v>
      </c>
      <c r="FH119" s="128">
        <v>0</v>
      </c>
      <c r="FI119" s="128">
        <v>251.149</v>
      </c>
      <c r="FJ119" s="291">
        <f>IF((RD[[#This Row],[33 kV_Wind_F1_Ex]]-ES118)*165000&lt;=0,"",(RD[[#This Row],[33 kV_Wind_F1_Ex]]-ES118)*165000)</f>
        <v>276045.00000000029</v>
      </c>
      <c r="FK119" s="291" t="str">
        <f>IF((RD[[#This Row],[33 kV_Wind_F2_Ex]]-ET118)*165000&lt;=0,"",(RD[[#This Row],[33 kV_Wind_F2_Ex]]-ET118)*165000)</f>
        <v/>
      </c>
      <c r="FL119" s="131">
        <f>IF((RD[[#This Row],[33 kV_Wind_F3_Ex]]-EU118)*225000&lt;=0,"",(RD[[#This Row],[33 kV_Wind_F3_Ex]]-EU118)*225000)</f>
        <v>109124.99999999987</v>
      </c>
      <c r="FM119" s="131">
        <f>IF((RD[[#This Row],[33 kV_Wind_F4_Ex]]-EV118)*165000&lt;=0,"",(RD[[#This Row],[33 kV_Wind_F4_Ex]]-EV118)*165000)</f>
        <v>308715.00000000623</v>
      </c>
      <c r="FN119" s="227">
        <f>IF((RD[[#This Row],[33 kV_Solar_F1_Ex]]-EW118)*225000&lt;=0,"",(RD[[#This Row],[33 kV_Solar_F1_Ex]]-EW118)*225000)</f>
        <v>107099.9999999998</v>
      </c>
      <c r="FO119" s="132">
        <f>IF((RD[[#This Row],[33kV_Solar_F2_Ex]]-EX118)*225000&lt;=0,"",(RD[[#This Row],[33kV_Solar_F2_Ex]]-EX118)*225000)</f>
        <v>81000.00000000307</v>
      </c>
      <c r="FP119" s="369"/>
      <c r="FQ119" s="131">
        <f>IF((RD[[#This Row],[33kV_Solar_F4_Ex]]-EZ118)*225000&lt;=0,"",(RD[[#This Row],[33kV_Solar_F4_Ex]]-EZ118)*225000)</f>
        <v>97424.99999999837</v>
      </c>
      <c r="FR119" s="291">
        <f>IF((RD[[#This Row],[33kV_OG1_Ex]]-FA118)*1000&lt;=0,0,(RD[[#This Row],[33kV_OG1_Ex]]-FA118)*1000)</f>
        <v>286000</v>
      </c>
      <c r="FS119" s="227">
        <f>IFERROR(IF((RD[[#This Row],[33kV_OG2_Ex]]-FB118)*1000&lt;=0,0,(RD[[#This Row],[33kV_OG2_Ex]]-FB118)*1000),0)</f>
        <v>694000</v>
      </c>
      <c r="FT119" s="132">
        <f>IF((RD[[#This Row],[220kV_TX1_Ex]]-FC118)*800000&lt;=0,0,(RD[[#This Row],[220kV_TX1_Ex]]-FC118)*800000)</f>
        <v>282399.99999998417</v>
      </c>
      <c r="FU119" s="227">
        <f>IF((RD[[#This Row],[220kV_Tx2_Ex]]-FD118)*800000&lt;=0,0,(RD[[#This Row],[220kV_Tx2_Ex]]-FD118)*800000)</f>
        <v>687199.9999999844</v>
      </c>
      <c r="FV119" s="291">
        <f>IF((RD[[#This Row],[220kV_TL_TVM_Ex]]-FE118)*1600000&lt;=0,0,(RD[[#This Row],[220kV_TL_TVM_Ex]]-FE118)*1600000)</f>
        <v>972800.00000000652</v>
      </c>
      <c r="FW119" s="291">
        <f>IF((RD[[#This Row],[220kV_C&amp;R_PQM_Ex]]-FF118)*1600000&lt;=0,"",(RD[[#This Row],[220kV_C&amp;R_PQM_Ex]]-FF118)*1600000)</f>
        <v>974400.0000000142</v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>
        <f>IF((RD[[#This Row],[33kV_Aux2_Im]]-FI118)*1000&lt;=0,"",(RD[[#This Row],[33kV_Aux2_Im]]-FI118)*1000)</f>
        <v>340.00000000000341</v>
      </c>
      <c r="GA119" s="291">
        <f>IFERROR(RD[[#This Row],[33kV_OG1_Energy (MWh)]]+RD[[#This Row],[33kV_OG2_Energy (MWh)]],"")</f>
        <v>980000</v>
      </c>
      <c r="GB119" s="291">
        <f>IFERROR(RD[[#This Row],[220kV_TL_TVM Energy (MWh)]]-RD[[#This Row],[220KV_C&amp;R_PQM_im (MWh)]],"")</f>
        <v>972800.00000000652</v>
      </c>
      <c r="GC119" s="228">
        <f>IFERROR(RD[[#This Row],[33 kV Total Export (MWH)]]/RD[[#This Row],[220 KV Net Export (MWh)]]-1,"")</f>
        <v>7.4013157894670112E-3</v>
      </c>
      <c r="GD119" s="229">
        <f>IFERROR((RD[[#This Row],[Sunset Time (POA&lt;20 W/m2)]]-RD[[#This Row],[Sunrise Time (POA&gt;20 W/m2)]])*24,0)</f>
        <v>11.433333333333334</v>
      </c>
      <c r="GE119" s="230">
        <f>IFERROR(SUM(RD[[#This Row],[33 kV_Solar_F1_Energy (kWh)]:[33 kV_Solar_F4_Energy (MWh)]])+(RD[[#This Row],[33 kV_Wind_F3_Energy (MWh)]])-(RD[[#This Row],[33 kV Line Loss (%)]]*RD[[#This Row],[220 KV Net Export (MWh)]]),"")</f>
        <v>387450.00000000757</v>
      </c>
      <c r="GF119" s="57">
        <f t="shared" si="200"/>
        <v>394650.00000000111</v>
      </c>
      <c r="GG119" s="143">
        <v>170.27</v>
      </c>
      <c r="GH119" s="57">
        <f t="shared" si="206"/>
        <v>584760.00000000652</v>
      </c>
      <c r="GI119" s="8">
        <f>IFERROR(RD[[#This Row],[Wind Export (33 kV)]]*(1-RD[[#This Row],[33 kV Line Loss (%)]]),RD[[#This Row],[Wind Export (33 kV)]])</f>
        <v>580432.00657895778</v>
      </c>
      <c r="GJ119" s="370"/>
      <c r="GK119" s="370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4">
        <v>0.26944444444444443</v>
      </c>
      <c r="G120" s="364">
        <v>0.75</v>
      </c>
      <c r="H120" s="365">
        <v>5244</v>
      </c>
      <c r="I120" s="365">
        <v>5259</v>
      </c>
      <c r="J120" s="365">
        <v>5204</v>
      </c>
      <c r="K120" s="365">
        <v>4954</v>
      </c>
      <c r="L120" s="365">
        <v>5155</v>
      </c>
      <c r="M120" s="365">
        <v>5095</v>
      </c>
      <c r="N120" s="365">
        <v>5313</v>
      </c>
      <c r="O120" s="365">
        <v>5217</v>
      </c>
      <c r="P120" s="365">
        <v>5147</v>
      </c>
      <c r="Q120" s="365">
        <v>5222</v>
      </c>
      <c r="R120" s="365">
        <v>5056</v>
      </c>
      <c r="S120" s="365">
        <v>5084</v>
      </c>
      <c r="T120" s="365">
        <v>4965</v>
      </c>
      <c r="U120" s="365">
        <v>5266</v>
      </c>
      <c r="V120" s="365">
        <v>3584</v>
      </c>
      <c r="W120" s="365">
        <v>3231</v>
      </c>
      <c r="X120" s="365">
        <v>3492</v>
      </c>
      <c r="Y120" s="365">
        <v>3333</v>
      </c>
      <c r="Z120" s="365">
        <v>5255</v>
      </c>
      <c r="AA120" s="365">
        <v>5160</v>
      </c>
      <c r="AB120" s="365">
        <v>4282</v>
      </c>
      <c r="AC120" s="365">
        <v>4813</v>
      </c>
      <c r="AD120" s="365">
        <v>5253</v>
      </c>
      <c r="AE120" s="365">
        <v>5435</v>
      </c>
      <c r="AF120" s="365">
        <v>5638</v>
      </c>
      <c r="AG120" s="365">
        <v>5820</v>
      </c>
      <c r="AH120" s="365">
        <v>5187</v>
      </c>
      <c r="AI120" s="365">
        <v>5569</v>
      </c>
      <c r="AJ120" s="365">
        <v>5083</v>
      </c>
      <c r="AK120" s="365">
        <v>5050</v>
      </c>
      <c r="AL120" s="365">
        <v>4651</v>
      </c>
      <c r="AM120" s="365">
        <v>5056</v>
      </c>
      <c r="AN120" s="365">
        <v>4100</v>
      </c>
      <c r="AO120" s="365">
        <v>4069</v>
      </c>
      <c r="AP120" s="365">
        <v>3584</v>
      </c>
      <c r="AQ120" s="365">
        <v>3592</v>
      </c>
      <c r="AR120" s="365">
        <v>3784</v>
      </c>
      <c r="AS120" s="365">
        <v>3922</v>
      </c>
      <c r="AT120" s="365">
        <v>3838</v>
      </c>
      <c r="AU120" s="365">
        <v>3925</v>
      </c>
      <c r="AV120" s="365">
        <v>4180</v>
      </c>
      <c r="AW120" s="365">
        <v>3971</v>
      </c>
      <c r="AX120" s="365">
        <v>4018</v>
      </c>
      <c r="AY120" s="365">
        <v>4138</v>
      </c>
      <c r="AZ120" s="365">
        <v>4326</v>
      </c>
      <c r="BA120" s="365">
        <v>1306</v>
      </c>
      <c r="BB120" s="365">
        <v>3945</v>
      </c>
      <c r="BC120" s="365">
        <v>3983</v>
      </c>
      <c r="BD120" s="365">
        <v>3619</v>
      </c>
      <c r="BE120" s="365">
        <v>3863</v>
      </c>
      <c r="BF120" s="365">
        <v>3956</v>
      </c>
      <c r="BG120" s="365">
        <v>3890</v>
      </c>
      <c r="BH120" s="365">
        <v>4229</v>
      </c>
      <c r="BI120" s="365">
        <v>3518</v>
      </c>
      <c r="BJ120" s="365">
        <v>3794</v>
      </c>
      <c r="BK120" s="365">
        <v>3794</v>
      </c>
      <c r="BL120" s="365">
        <v>4098</v>
      </c>
      <c r="BM120" s="365">
        <v>3958</v>
      </c>
      <c r="BN120" s="365">
        <v>3549</v>
      </c>
      <c r="BO120" s="365">
        <v>3946</v>
      </c>
      <c r="BP120" s="365">
        <v>3888</v>
      </c>
      <c r="BQ120" s="365">
        <v>3845</v>
      </c>
      <c r="BR120" s="365">
        <v>3972</v>
      </c>
      <c r="BS120" s="365">
        <v>4362</v>
      </c>
      <c r="BT120" s="365">
        <v>5756</v>
      </c>
      <c r="BU120" s="365">
        <v>5407</v>
      </c>
      <c r="BV120" s="365">
        <v>5627</v>
      </c>
      <c r="BW120" s="365">
        <v>5381</v>
      </c>
      <c r="BX120" s="365">
        <v>5194</v>
      </c>
      <c r="BY120" s="365">
        <v>4731</v>
      </c>
      <c r="BZ120" s="365">
        <v>5618</v>
      </c>
      <c r="CA120" s="365">
        <v>5439</v>
      </c>
      <c r="CB120" s="365">
        <v>4027</v>
      </c>
      <c r="CC120" s="365">
        <v>3165</v>
      </c>
      <c r="CD120" s="365">
        <v>3708</v>
      </c>
      <c r="CE120" s="365">
        <v>2974</v>
      </c>
      <c r="CF120" s="365">
        <v>2208</v>
      </c>
      <c r="CG120" s="365">
        <v>2110</v>
      </c>
      <c r="CH120" s="126">
        <v>5497</v>
      </c>
      <c r="CI120" s="126">
        <v>6164</v>
      </c>
      <c r="CJ120" s="126">
        <v>5895</v>
      </c>
      <c r="CK120" s="126">
        <v>6133</v>
      </c>
      <c r="CL120" s="126">
        <v>6273</v>
      </c>
      <c r="CM120" s="126">
        <v>3740</v>
      </c>
      <c r="CN120" s="126">
        <v>3646</v>
      </c>
      <c r="CO120" s="126">
        <v>3576</v>
      </c>
      <c r="CP120" s="126">
        <v>3527</v>
      </c>
      <c r="CQ120" s="126">
        <v>3217</v>
      </c>
      <c r="CR120" s="126">
        <v>2875</v>
      </c>
      <c r="CS120" s="126">
        <v>3693</v>
      </c>
      <c r="CT120" s="126">
        <v>3591</v>
      </c>
      <c r="CU120" s="126">
        <v>3291</v>
      </c>
      <c r="CV120" s="126">
        <v>4465</v>
      </c>
      <c r="CW120" s="126">
        <v>2793</v>
      </c>
      <c r="CX120" s="126">
        <v>4152</v>
      </c>
      <c r="CY120" s="126">
        <v>3555</v>
      </c>
      <c r="CZ120" s="126">
        <v>3645</v>
      </c>
      <c r="DA120" s="126">
        <v>4444</v>
      </c>
      <c r="DB120" s="126">
        <v>5510</v>
      </c>
      <c r="DC120" s="126">
        <v>2150</v>
      </c>
      <c r="DD120" s="126">
        <v>1835</v>
      </c>
      <c r="DE120" s="126">
        <v>5595</v>
      </c>
      <c r="DF120" s="288">
        <v>2.6977515043338132</v>
      </c>
      <c r="DG120" s="288">
        <v>2.655133319942613</v>
      </c>
      <c r="DH120" s="288">
        <v>2.7543619278892075</v>
      </c>
      <c r="DI120" s="288"/>
      <c r="DJ120" s="288"/>
      <c r="DK120" s="288">
        <v>0.46817367001434756</v>
      </c>
      <c r="DL120" s="288"/>
      <c r="DM120" s="288"/>
      <c r="DN120" s="288">
        <v>2.6946168783068822</v>
      </c>
      <c r="DO120" s="288">
        <v>2.6469777044476337</v>
      </c>
      <c r="DP120" s="288">
        <v>0.51602972563732585</v>
      </c>
      <c r="DQ120" s="288">
        <v>0.3542218938307034</v>
      </c>
      <c r="DR120" s="288">
        <v>25.799999999999667</v>
      </c>
      <c r="DS120" s="288"/>
      <c r="DT120" s="288">
        <v>34.099228080808118</v>
      </c>
      <c r="DU120" s="288"/>
      <c r="DV120" s="288">
        <v>78.099999999999056</v>
      </c>
      <c r="DW120" s="288"/>
      <c r="DX120" s="288">
        <v>38</v>
      </c>
      <c r="DY120" s="288"/>
      <c r="DZ120" s="288">
        <v>5.0999999999999996</v>
      </c>
      <c r="EA120" s="288"/>
      <c r="EB120" s="288">
        <v>12.1</v>
      </c>
      <c r="EC120" s="288"/>
      <c r="ED120" s="367">
        <f>SUM(RD[[#This Row],[IS1_Inv1_M1]:[IS1_Inv1_M2]])</f>
        <v>10503</v>
      </c>
      <c r="EE120" s="367">
        <f>SUM(RD[[#This Row],[IS2_Inv1_M1]:[IS5_Inv1_M4]])</f>
        <v>75318</v>
      </c>
      <c r="EF120" s="367">
        <f>SUM(RD[[#This Row],[IS6_Inv1_M1]:[IS6_Inv2_M2]])+SUM(RD[[#This Row],[IS8_Inv1_M1]:[IS8_Inv4_M2]])</f>
        <v>61564</v>
      </c>
      <c r="EG120" s="367">
        <f>SUM(RD[[#This Row],[IS7_Inv1_M1]:[IS7_Inv1_M2]])</f>
        <v>10688</v>
      </c>
      <c r="EH120" s="367">
        <f>SUM(RD[[#This Row],[IS9_Inv1_M1]:[IS12_Inv2_M4]])</f>
        <v>122962</v>
      </c>
      <c r="EI120" s="367">
        <f>SUM(RD[[#This Row],[IS13_Inv1_M1]:[IS14_Inv1_M4]])</f>
        <v>57027</v>
      </c>
      <c r="EJ120" s="367">
        <f>SUM(RD[[#This Row],[IS15_Inv1_M1]:[IS15_Inv2_M1]])</f>
        <v>4318</v>
      </c>
      <c r="EK120" s="127">
        <f>SUM(RD[[#This Row],[IS16_Inv1_M1]:[IS17_Inv2_M2]])</f>
        <v>33702</v>
      </c>
      <c r="EL120" s="127">
        <f>SUM(RD[[#This Row],[IS18_Inv1_M1]:[IS19_Inv2_M3]])</f>
        <v>50470</v>
      </c>
      <c r="EM120" s="127">
        <f>SUM(RD[[#This Row],[IS20_Inv1_M1]:[IS20_Inv2_M2]])</f>
        <v>15090</v>
      </c>
      <c r="EN120" s="367">
        <f>SUM(RD[[#This Row],[O2R4_P1]:[O2R22_P3]])</f>
        <v>441642</v>
      </c>
      <c r="EO120" s="127">
        <f>IFERROR(AVERAGEIF(RD[[#This Row],[POA_UP_MCR (KWh/m2)]:[POA_UP_Ph3 (KWh/m2)2]],"&lt;&gt;0",RD[[#This Row],[POA_UP_MCR (KWh/m2)]:[POA_UP_Ph3 (KWh/m2)2]]),"")</f>
        <v>2.7024155840552111</v>
      </c>
      <c r="EP120" s="127">
        <f>IFERROR(AVERAGEIF(RD[[#This Row],[POA_Down_MCR (KWh/m2)]:[POA_Down_Ph3 (KWh/m2)22]],"&lt;&gt;0",RD[[#This Row],[POA_Down_MCR (KWh/m2)]:[POA_Down_Ph3 (KWh/m2)22]]),"")</f>
        <v>0.46817367001434756</v>
      </c>
      <c r="EQ120" s="127">
        <f>IFERROR(AVERAGEIF(RD[[#This Row],[GHI_UP_MCR (KWh/m2)]:[GHI_UP_IS1 (KWh/m2)]],"&lt;&gt;0",RD[[#This Row],[GHI_UP_MCR (KWh/m2)]:[GHI_UP_IS1 (KWh/m2)]]),"")</f>
        <v>2.6707972913772577</v>
      </c>
      <c r="ER120" s="127">
        <f>IFERROR(AVERAGEIF(RD[[#This Row],[GHI_Down_MCR (KWh/m2)]:[GHI_Down_IS1 (KWh/m2)]],"&lt;&gt;0",RD[[#This Row],[GHI_Down_MCR (KWh/m2)]:[GHI_Down_IS1 (KWh/m2)]]),"")</f>
        <v>0.4351258097340146</v>
      </c>
      <c r="ES120" s="128">
        <v>696.43299999999999</v>
      </c>
      <c r="ET120" s="128">
        <v>988.41</v>
      </c>
      <c r="EU120" s="128">
        <v>124.709</v>
      </c>
      <c r="EV120" s="128">
        <v>375.476</v>
      </c>
      <c r="EW120" s="128">
        <v>234.066</v>
      </c>
      <c r="EX120" s="128">
        <v>335.32499999999999</v>
      </c>
      <c r="EY120" s="128"/>
      <c r="EZ120" s="128">
        <v>126.238</v>
      </c>
      <c r="FA120" s="128">
        <v>224891</v>
      </c>
      <c r="FB120" s="128">
        <v>315537</v>
      </c>
      <c r="FC120" s="128">
        <v>166.017</v>
      </c>
      <c r="FD120" s="128">
        <v>152.67400000000001</v>
      </c>
      <c r="FE120" s="128">
        <v>335.16199999999998</v>
      </c>
      <c r="FF120" s="128">
        <v>160.304</v>
      </c>
      <c r="FG120" s="128">
        <v>0.123</v>
      </c>
      <c r="FH120" s="128">
        <v>0</v>
      </c>
      <c r="FI120" s="128">
        <v>251.46899999999999</v>
      </c>
      <c r="FJ120" s="291">
        <f>IF((RD[[#This Row],[33 kV_Wind_F1_Ex]]-ES119)*165000&lt;=0,"",(RD[[#This Row],[33 kV_Wind_F1_Ex]]-ES119)*165000)</f>
        <v>353760.00000000087</v>
      </c>
      <c r="FK120" s="291" t="str">
        <f>IF((RD[[#This Row],[33 kV_Wind_F2_Ex]]-ET119)*165000&lt;=0,"",(RD[[#This Row],[33 kV_Wind_F2_Ex]]-ET119)*165000)</f>
        <v/>
      </c>
      <c r="FL120" s="131">
        <f>IF((RD[[#This Row],[33 kV_Wind_F3_Ex]]-EU119)*225000&lt;=0,"",(RD[[#This Row],[33 kV_Wind_F3_Ex]]-EU119)*225000)</f>
        <v>120600.00000000031</v>
      </c>
      <c r="FM120" s="131">
        <f>IF((RD[[#This Row],[33 kV_Wind_F4_Ex]]-EV119)*165000&lt;=0,"",(RD[[#This Row],[33 kV_Wind_F4_Ex]]-EV119)*165000)</f>
        <v>398804.99999999558</v>
      </c>
      <c r="FN120" s="227">
        <f>IF((RD[[#This Row],[33 kV_Solar_F1_Ex]]-EW119)*225000&lt;=0,"",(RD[[#This Row],[33 kV_Solar_F1_Ex]]-EW119)*225000)</f>
        <v>121050.00000000246</v>
      </c>
      <c r="FO120" s="132">
        <f>IF((RD[[#This Row],[33kV_Solar_F2_Ex]]-EX119)*225000&lt;=0,"",(RD[[#This Row],[33kV_Solar_F2_Ex]]-EX119)*225000)</f>
        <v>85499.999999998981</v>
      </c>
      <c r="FP120" s="369"/>
      <c r="FQ120" s="131">
        <f>IF((RD[[#This Row],[33kV_Solar_F4_Ex]]-EZ119)*225000&lt;=0,"",(RD[[#This Row],[33kV_Solar_F4_Ex]]-EZ119)*225000)</f>
        <v>108000.0000000009</v>
      </c>
      <c r="FR120" s="291">
        <f>IF((RD[[#This Row],[33kV_OG1_Ex]]-FA119)*1000&lt;=0,0,(RD[[#This Row],[33kV_OG1_Ex]]-FA119)*1000)</f>
        <v>315000</v>
      </c>
      <c r="FS120" s="227">
        <f>IFERROR(IF((RD[[#This Row],[33kV_OG2_Ex]]-FB119)*1000&lt;=0,0,(RD[[#This Row],[33kV_OG2_Ex]]-FB119)*1000),0)</f>
        <v>871000</v>
      </c>
      <c r="FT120" s="132">
        <f>IF((RD[[#This Row],[220kV_TX1_Ex]]-FC119)*800000&lt;=0,0,(RD[[#This Row],[220kV_TX1_Ex]]-FC119)*800000)</f>
        <v>311200.00000000803</v>
      </c>
      <c r="FU120" s="227">
        <f>IF((RD[[#This Row],[220kV_Tx2_Ex]]-FD119)*800000&lt;=0,0,(RD[[#This Row],[220kV_Tx2_Ex]]-FD119)*800000)</f>
        <v>864000.00000001001</v>
      </c>
      <c r="FV120" s="291">
        <f>IF((RD[[#This Row],[220kV_TL_TVM_Ex]]-FE119)*1600000&lt;=0,0,(RD[[#This Row],[220kV_TL_TVM_Ex]]-FE119)*1600000)</f>
        <v>1179199.9999999462</v>
      </c>
      <c r="FW120" s="291">
        <f>IF((RD[[#This Row],[220kV_C&amp;R_PQM_Ex]]-FF119)*1600000&lt;=0,"",(RD[[#This Row],[220kV_C&amp;R_PQM_Ex]]-FF119)*1600000)</f>
        <v>1179199.9999999916</v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>
        <f>IF((RD[[#This Row],[33kV_Aux2_Im]]-FI119)*1000&lt;=0,"",(RD[[#This Row],[33kV_Aux2_Im]]-FI119)*1000)</f>
        <v>319.99999999999318</v>
      </c>
      <c r="GA120" s="291">
        <f>IFERROR(RD[[#This Row],[33kV_OG1_Energy (MWh)]]+RD[[#This Row],[33kV_OG2_Energy (MWh)]],"")</f>
        <v>1186000</v>
      </c>
      <c r="GB120" s="291">
        <f>IFERROR(RD[[#This Row],[220kV_TL_TVM Energy (MWh)]]-RD[[#This Row],[220KV_C&amp;R_PQM_im (MWh)]],"")</f>
        <v>1179199.9999999462</v>
      </c>
      <c r="GC120" s="228">
        <f>IFERROR(RD[[#This Row],[33 kV Total Export (MWH)]]/RD[[#This Row],[220 KV Net Export (MWh)]]-1,"")</f>
        <v>5.766621438309194E-3</v>
      </c>
      <c r="GD120" s="229">
        <f>IFERROR((RD[[#This Row],[Sunset Time (POA&lt;20 W/m2)]]-RD[[#This Row],[Sunrise Time (POA&gt;20 W/m2)]])*24,0)</f>
        <v>11.533333333333333</v>
      </c>
      <c r="GE120" s="230">
        <f>IFERROR(SUM(RD[[#This Row],[33 kV_Solar_F1_Energy (kWh)]:[33 kV_Solar_F4_Energy (MWh)]])+(RD[[#This Row],[33 kV_Wind_F3_Energy (MWh)]])-(RD[[#This Row],[33 kV Line Loss (%)]]*RD[[#This Row],[220 KV Net Export (MWh)]]),"")</f>
        <v>428349.99999994872</v>
      </c>
      <c r="GF120" s="57">
        <f t="shared" si="200"/>
        <v>435150.00000000268</v>
      </c>
      <c r="GG120" s="143">
        <v>170.27</v>
      </c>
      <c r="GH120" s="57">
        <f t="shared" si="206"/>
        <v>752564.99999999651</v>
      </c>
      <c r="GI120" s="8">
        <f>IFERROR(RD[[#This Row],[Wind Export (33 kV)]]*(1-RD[[#This Row],[33 kV Line Loss (%)]]),RD[[#This Row],[Wind Export (33 kV)]])</f>
        <v>748225.24253727542</v>
      </c>
      <c r="GJ120" s="370"/>
      <c r="GK120" s="370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4">
        <v>0.27291666666666664</v>
      </c>
      <c r="G121" s="364">
        <v>0.7729166666666667</v>
      </c>
      <c r="H121" s="365">
        <v>5826</v>
      </c>
      <c r="I121" s="365">
        <v>5915</v>
      </c>
      <c r="J121" s="365">
        <v>5895</v>
      </c>
      <c r="K121" s="365">
        <v>5647</v>
      </c>
      <c r="L121" s="365">
        <v>5888</v>
      </c>
      <c r="M121" s="365">
        <v>5787</v>
      </c>
      <c r="N121" s="365">
        <v>6059</v>
      </c>
      <c r="O121" s="365">
        <v>5856</v>
      </c>
      <c r="P121" s="365">
        <v>5913</v>
      </c>
      <c r="Q121" s="365">
        <v>5948</v>
      </c>
      <c r="R121" s="365">
        <v>5760</v>
      </c>
      <c r="S121" s="365">
        <v>5744</v>
      </c>
      <c r="T121" s="365">
        <v>5662</v>
      </c>
      <c r="U121" s="365">
        <v>6028</v>
      </c>
      <c r="V121" s="365">
        <v>4121</v>
      </c>
      <c r="W121" s="365">
        <v>3724</v>
      </c>
      <c r="X121" s="365">
        <v>3999</v>
      </c>
      <c r="Y121" s="365">
        <v>3787</v>
      </c>
      <c r="Z121" s="365">
        <v>5806</v>
      </c>
      <c r="AA121" s="365">
        <v>5764</v>
      </c>
      <c r="AB121" s="365">
        <v>4817</v>
      </c>
      <c r="AC121" s="365">
        <v>5343</v>
      </c>
      <c r="AD121" s="365">
        <v>5751</v>
      </c>
      <c r="AE121" s="365">
        <v>5958</v>
      </c>
      <c r="AF121" s="365">
        <v>3421</v>
      </c>
      <c r="AG121" s="365">
        <v>3714</v>
      </c>
      <c r="AH121" s="365">
        <v>5961</v>
      </c>
      <c r="AI121" s="365">
        <v>6380</v>
      </c>
      <c r="AJ121" s="365">
        <v>5900</v>
      </c>
      <c r="AK121" s="365">
        <v>5787</v>
      </c>
      <c r="AL121" s="365">
        <v>5316</v>
      </c>
      <c r="AM121" s="365">
        <v>5750</v>
      </c>
      <c r="AN121" s="365">
        <v>4213</v>
      </c>
      <c r="AO121" s="365">
        <v>4210</v>
      </c>
      <c r="AP121" s="365">
        <v>3726</v>
      </c>
      <c r="AQ121" s="365">
        <v>3762</v>
      </c>
      <c r="AR121" s="365">
        <v>3956</v>
      </c>
      <c r="AS121" s="365">
        <v>4082</v>
      </c>
      <c r="AT121" s="365">
        <v>3970</v>
      </c>
      <c r="AU121" s="365">
        <v>4029</v>
      </c>
      <c r="AV121" s="365">
        <v>4307</v>
      </c>
      <c r="AW121" s="365">
        <v>4081</v>
      </c>
      <c r="AX121" s="365">
        <v>4100</v>
      </c>
      <c r="AY121" s="365">
        <v>4218</v>
      </c>
      <c r="AZ121" s="365">
        <v>4446</v>
      </c>
      <c r="BA121" s="365">
        <v>1351</v>
      </c>
      <c r="BB121" s="365">
        <v>4020</v>
      </c>
      <c r="BC121" s="365">
        <v>4087</v>
      </c>
      <c r="BD121" s="365">
        <v>3670</v>
      </c>
      <c r="BE121" s="365">
        <v>3899</v>
      </c>
      <c r="BF121" s="365">
        <v>3997</v>
      </c>
      <c r="BG121" s="365">
        <v>3896</v>
      </c>
      <c r="BH121" s="365">
        <v>4266</v>
      </c>
      <c r="BI121" s="365">
        <v>3539</v>
      </c>
      <c r="BJ121" s="365">
        <v>3787</v>
      </c>
      <c r="BK121" s="365">
        <v>3790</v>
      </c>
      <c r="BL121" s="365">
        <v>3928</v>
      </c>
      <c r="BM121" s="365">
        <v>3917</v>
      </c>
      <c r="BN121" s="365">
        <v>3485</v>
      </c>
      <c r="BO121" s="365">
        <v>3822</v>
      </c>
      <c r="BP121" s="365">
        <v>3729</v>
      </c>
      <c r="BQ121" s="365">
        <v>3716</v>
      </c>
      <c r="BR121" s="365">
        <v>3819</v>
      </c>
      <c r="BS121" s="365">
        <v>4159</v>
      </c>
      <c r="BT121" s="365">
        <v>5900</v>
      </c>
      <c r="BU121" s="365">
        <v>5577</v>
      </c>
      <c r="BV121" s="365">
        <v>5806</v>
      </c>
      <c r="BW121" s="365">
        <v>5609</v>
      </c>
      <c r="BX121" s="365">
        <v>5449</v>
      </c>
      <c r="BY121" s="365">
        <v>4926</v>
      </c>
      <c r="BZ121" s="365">
        <v>5722</v>
      </c>
      <c r="CA121" s="365">
        <v>5609</v>
      </c>
      <c r="CB121" s="365">
        <v>4273</v>
      </c>
      <c r="CC121" s="365">
        <v>3470</v>
      </c>
      <c r="CD121" s="365">
        <v>4041</v>
      </c>
      <c r="CE121" s="365">
        <v>3147</v>
      </c>
      <c r="CF121" s="365">
        <v>2301</v>
      </c>
      <c r="CG121" s="365">
        <v>2162</v>
      </c>
      <c r="CH121" s="126">
        <v>5731</v>
      </c>
      <c r="CI121" s="126">
        <v>6024</v>
      </c>
      <c r="CJ121" s="126">
        <v>5440</v>
      </c>
      <c r="CK121" s="126">
        <v>5431</v>
      </c>
      <c r="CL121" s="126">
        <v>5848</v>
      </c>
      <c r="CM121" s="126">
        <v>3464</v>
      </c>
      <c r="CN121" s="126">
        <v>3416</v>
      </c>
      <c r="CO121" s="126">
        <v>3509</v>
      </c>
      <c r="CP121" s="126">
        <v>3382</v>
      </c>
      <c r="CQ121" s="126">
        <v>3065</v>
      </c>
      <c r="CR121" s="126">
        <v>2747</v>
      </c>
      <c r="CS121" s="126">
        <v>3457</v>
      </c>
      <c r="CT121" s="126">
        <v>3355</v>
      </c>
      <c r="CU121" s="126">
        <v>3396</v>
      </c>
      <c r="CV121" s="126">
        <v>4183</v>
      </c>
      <c r="CW121" s="126">
        <v>2620</v>
      </c>
      <c r="CX121" s="126">
        <v>3923</v>
      </c>
      <c r="CY121" s="126">
        <v>3331</v>
      </c>
      <c r="CZ121" s="126">
        <v>3307</v>
      </c>
      <c r="DA121" s="126">
        <v>4190</v>
      </c>
      <c r="DB121" s="126">
        <v>5140</v>
      </c>
      <c r="DC121" s="126">
        <v>2091</v>
      </c>
      <c r="DD121" s="126">
        <v>1781</v>
      </c>
      <c r="DE121" s="126">
        <v>5314</v>
      </c>
      <c r="DF121" s="288">
        <v>2.9855201062968075</v>
      </c>
      <c r="DG121" s="288">
        <v>3.0016632438572084</v>
      </c>
      <c r="DH121" s="288">
        <v>2.8343784383852695</v>
      </c>
      <c r="DI121" s="288"/>
      <c r="DJ121" s="288"/>
      <c r="DK121" s="288">
        <v>0.5209128280018549</v>
      </c>
      <c r="DL121" s="288"/>
      <c r="DM121" s="288"/>
      <c r="DN121" s="288">
        <v>2.9781759778086019</v>
      </c>
      <c r="DO121" s="288">
        <v>2.9923879953639312</v>
      </c>
      <c r="DP121" s="288">
        <v>0.56540067128987548</v>
      </c>
      <c r="DQ121" s="288">
        <v>0.39756395642095538</v>
      </c>
      <c r="DR121" s="288">
        <v>25.749056865464294</v>
      </c>
      <c r="DS121" s="288"/>
      <c r="DT121" s="288">
        <v>33.949828238557551</v>
      </c>
      <c r="DU121" s="288"/>
      <c r="DV121" s="288">
        <v>78.285852981968546</v>
      </c>
      <c r="DW121" s="288"/>
      <c r="DX121" s="288">
        <v>96.4</v>
      </c>
      <c r="DY121" s="288"/>
      <c r="DZ121" s="288">
        <v>5.9</v>
      </c>
      <c r="EA121" s="288"/>
      <c r="EB121" s="288">
        <v>12.1</v>
      </c>
      <c r="EC121" s="288"/>
      <c r="ED121" s="367">
        <f>SUM(RD[[#This Row],[IS1_Inv1_M1]:[IS1_Inv1_M2]])</f>
        <v>11741</v>
      </c>
      <c r="EE121" s="367">
        <f>SUM(RD[[#This Row],[IS2_Inv1_M1]:[IS5_Inv1_M4]])</f>
        <v>85818</v>
      </c>
      <c r="EF121" s="367">
        <f>SUM(RD[[#This Row],[IS6_Inv1_M1]:[IS6_Inv2_M2]])+SUM(RD[[#This Row],[IS8_Inv1_M1]:[IS8_Inv4_M2]])</f>
        <v>63959</v>
      </c>
      <c r="EG121" s="367">
        <f>SUM(RD[[#This Row],[IS7_Inv1_M1]:[IS7_Inv1_M2]])</f>
        <v>11709</v>
      </c>
      <c r="EH121" s="367">
        <f>SUM(RD[[#This Row],[IS9_Inv1_M1]:[IS12_Inv2_M4]])</f>
        <v>123977</v>
      </c>
      <c r="EI121" s="367">
        <f>SUM(RD[[#This Row],[IS13_Inv1_M1]:[IS14_Inv1_M4]])</f>
        <v>59529</v>
      </c>
      <c r="EJ121" s="367">
        <f>SUM(RD[[#This Row],[IS15_Inv1_M1]:[IS15_Inv2_M1]])</f>
        <v>4463</v>
      </c>
      <c r="EK121" s="127">
        <f>SUM(RD[[#This Row],[IS16_Inv1_M1]:[IS17_Inv2_M2]])</f>
        <v>31938</v>
      </c>
      <c r="EL121" s="127">
        <f>SUM(RD[[#This Row],[IS18_Inv1_M1]:[IS19_Inv2_M3]])</f>
        <v>47881</v>
      </c>
      <c r="EM121" s="127">
        <f>SUM(RD[[#This Row],[IS20_Inv1_M1]:[IS20_Inv2_M2]])</f>
        <v>14326</v>
      </c>
      <c r="EN121" s="367">
        <f>SUM(RD[[#This Row],[O2R4_P1]:[O2R22_P3]])</f>
        <v>455341</v>
      </c>
      <c r="EO121" s="127">
        <f>IFERROR(AVERAGEIF(RD[[#This Row],[POA_UP_MCR (KWh/m2)]:[POA_UP_Ph3 (KWh/m2)2]],"&lt;&gt;0",RD[[#This Row],[POA_UP_MCR (KWh/m2)]:[POA_UP_Ph3 (KWh/m2)2]]),"")</f>
        <v>2.9405205961797614</v>
      </c>
      <c r="EP121" s="127">
        <f>IFERROR(AVERAGEIF(RD[[#This Row],[POA_Down_MCR (KWh/m2)]:[POA_Down_Ph3 (KWh/m2)22]],"&lt;&gt;0",RD[[#This Row],[POA_Down_MCR (KWh/m2)]:[POA_Down_Ph3 (KWh/m2)22]]),"")</f>
        <v>0.5209128280018549</v>
      </c>
      <c r="EQ121" s="127">
        <f>IFERROR(AVERAGEIF(RD[[#This Row],[GHI_UP_MCR (KWh/m2)]:[GHI_UP_IS1 (KWh/m2)]],"&lt;&gt;0",RD[[#This Row],[GHI_UP_MCR (KWh/m2)]:[GHI_UP_IS1 (KWh/m2)]]),"")</f>
        <v>2.9852819865862665</v>
      </c>
      <c r="ER121" s="127">
        <f>IFERROR(AVERAGEIF(RD[[#This Row],[GHI_Down_MCR (KWh/m2)]:[GHI_Down_IS1 (KWh/m2)]],"&lt;&gt;0",RD[[#This Row],[GHI_Down_MCR (KWh/m2)]:[GHI_Down_IS1 (KWh/m2)]]),"")</f>
        <v>0.4814823138554154</v>
      </c>
      <c r="ES121" s="128">
        <v>699.18399999999997</v>
      </c>
      <c r="ET121" s="128">
        <v>988.41</v>
      </c>
      <c r="EU121" s="128">
        <v>125.248</v>
      </c>
      <c r="EV121" s="128">
        <v>378.51</v>
      </c>
      <c r="EW121" s="128">
        <v>234.607</v>
      </c>
      <c r="EX121" s="128">
        <v>335.755</v>
      </c>
      <c r="EY121" s="128"/>
      <c r="EZ121" s="128">
        <v>126.717</v>
      </c>
      <c r="FA121" s="128">
        <v>225217</v>
      </c>
      <c r="FB121" s="128">
        <v>316618</v>
      </c>
      <c r="FC121" s="128">
        <v>166.42</v>
      </c>
      <c r="FD121" s="128">
        <v>154.012</v>
      </c>
      <c r="FE121" s="128">
        <v>336.03300000000002</v>
      </c>
      <c r="FF121" s="128">
        <v>161.17699999999999</v>
      </c>
      <c r="FG121" s="128">
        <v>0.123</v>
      </c>
      <c r="FH121" s="128">
        <v>0</v>
      </c>
      <c r="FI121" s="128">
        <v>251.809</v>
      </c>
      <c r="FJ121" s="291">
        <f>IF((RD[[#This Row],[33 kV_Wind_F1_Ex]]-ES120)*165000&lt;=0,"",(RD[[#This Row],[33 kV_Wind_F1_Ex]]-ES120)*165000)</f>
        <v>453914.9999999961</v>
      </c>
      <c r="FK121" s="291" t="str">
        <f>IF((RD[[#This Row],[33 kV_Wind_F2_Ex]]-ET120)*165000&lt;=0,"",(RD[[#This Row],[33 kV_Wind_F2_Ex]]-ET120)*165000)</f>
        <v/>
      </c>
      <c r="FL121" s="131">
        <f>IF((RD[[#This Row],[33 kV_Wind_F3_Ex]]-EU120)*225000&lt;=0,"",(RD[[#This Row],[33 kV_Wind_F3_Ex]]-EU120)*225000)</f>
        <v>121275.00000000033</v>
      </c>
      <c r="FM121" s="131">
        <f>IF((RD[[#This Row],[33 kV_Wind_F4_Ex]]-EV120)*165000&lt;=0,"",(RD[[#This Row],[33 kV_Wind_F4_Ex]]-EV120)*165000)</f>
        <v>500609.99999999866</v>
      </c>
      <c r="FN121" s="227">
        <f>IF((RD[[#This Row],[33 kV_Solar_F1_Ex]]-EW120)*225000&lt;=0,"",(RD[[#This Row],[33 kV_Solar_F1_Ex]]-EW120)*225000)</f>
        <v>121724.99999999929</v>
      </c>
      <c r="FO121" s="132">
        <f>IF((RD[[#This Row],[33kV_Solar_F2_Ex]]-EX120)*225000&lt;=0,"",(RD[[#This Row],[33kV_Solar_F2_Ex]]-EX120)*225000)</f>
        <v>96750.000000001528</v>
      </c>
      <c r="FP121" s="369"/>
      <c r="FQ121" s="131">
        <f>IF((RD[[#This Row],[33kV_Solar_F4_Ex]]-EZ120)*225000&lt;=0,"",(RD[[#This Row],[33kV_Solar_F4_Ex]]-EZ120)*225000)</f>
        <v>107774.99999999983</v>
      </c>
      <c r="FR121" s="291">
        <f>IF((RD[[#This Row],[33kV_OG1_Ex]]-FA120)*1000&lt;=0,0,(RD[[#This Row],[33kV_OG1_Ex]]-FA120)*1000)</f>
        <v>326000</v>
      </c>
      <c r="FS121" s="227">
        <f>IFERROR(IF((RD[[#This Row],[33kV_OG2_Ex]]-FB120)*1000&lt;=0,0,(RD[[#This Row],[33kV_OG2_Ex]]-FB120)*1000),0)</f>
        <v>1081000</v>
      </c>
      <c r="FT121" s="132">
        <f>IF((RD[[#This Row],[220kV_TX1_Ex]]-FC120)*800000&lt;=0,0,(RD[[#This Row],[220kV_TX1_Ex]]-FC120)*800000)</f>
        <v>322399.99999999325</v>
      </c>
      <c r="FU121" s="227">
        <f>IF((RD[[#This Row],[220kV_Tx2_Ex]]-FD120)*800000&lt;=0,0,(RD[[#This Row],[220kV_Tx2_Ex]]-FD120)*800000)</f>
        <v>1070399.9999999951</v>
      </c>
      <c r="FV121" s="291">
        <f>IF((RD[[#This Row],[220kV_TL_TVM_Ex]]-FE120)*1600000&lt;=0,0,(RD[[#This Row],[220kV_TL_TVM_Ex]]-FE120)*1600000)</f>
        <v>1393600.0000000603</v>
      </c>
      <c r="FW121" s="291">
        <f>IF((RD[[#This Row],[220kV_C&amp;R_PQM_Ex]]-FF120)*1600000&lt;=0,"",(RD[[#This Row],[220kV_C&amp;R_PQM_Ex]]-FF120)*1600000)</f>
        <v>1396799.9999999846</v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>
        <f>IF((RD[[#This Row],[33kV_Aux2_Im]]-FI120)*1000&lt;=0,"",(RD[[#This Row],[33kV_Aux2_Im]]-FI120)*1000)</f>
        <v>340.00000000000341</v>
      </c>
      <c r="GA121" s="291">
        <f>IFERROR(RD[[#This Row],[33kV_OG1_Energy (MWh)]]+RD[[#This Row],[33kV_OG2_Energy (MWh)]],"")</f>
        <v>1407000</v>
      </c>
      <c r="GB121" s="291">
        <f>IFERROR(RD[[#This Row],[220kV_TL_TVM Energy (MWh)]]-RD[[#This Row],[220KV_C&amp;R_PQM_im (MWh)]],"")</f>
        <v>1393600.0000000603</v>
      </c>
      <c r="GC121" s="228">
        <f>IFERROR(RD[[#This Row],[33 kV Total Export (MWH)]]/RD[[#This Row],[220 KV Net Export (MWh)]]-1,"")</f>
        <v>9.6153846153408384E-3</v>
      </c>
      <c r="GD121" s="229">
        <f>IFERROR((RD[[#This Row],[Sunset Time (POA&lt;20 W/m2)]]-RD[[#This Row],[Sunrise Time (POA&gt;20 W/m2)]])*24,0)</f>
        <v>12</v>
      </c>
      <c r="GE121" s="230">
        <f>IFERROR(SUM(RD[[#This Row],[33 kV_Solar_F1_Energy (kWh)]:[33 kV_Solar_F4_Energy (MWh)]])+(RD[[#This Row],[33 kV_Wind_F3_Energy (MWh)]])-(RD[[#This Row],[33 kV Line Loss (%)]]*RD[[#This Row],[220 KV Net Export (MWh)]]),"")</f>
        <v>434125.00000006141</v>
      </c>
      <c r="GF121" s="57">
        <f t="shared" si="200"/>
        <v>447525.00000000099</v>
      </c>
      <c r="GG121" s="143">
        <v>170.27</v>
      </c>
      <c r="GH121" s="57">
        <f t="shared" si="206"/>
        <v>954524.99999999476</v>
      </c>
      <c r="GI121" s="8">
        <f>IFERROR(RD[[#This Row],[Wind Export (33 kV)]]*(1-RD[[#This Row],[33 kV Line Loss (%)]]),RD[[#This Row],[Wind Export (33 kV)]])</f>
        <v>945346.87500003655</v>
      </c>
      <c r="GJ121" s="370"/>
      <c r="GK121" s="370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4">
        <v>0.28125</v>
      </c>
      <c r="G122" s="364">
        <v>0.7715277777777777</v>
      </c>
      <c r="H122" s="365">
        <v>4074</v>
      </c>
      <c r="I122" s="365">
        <v>4095</v>
      </c>
      <c r="J122" s="365">
        <v>4079</v>
      </c>
      <c r="K122" s="365">
        <v>3897</v>
      </c>
      <c r="L122" s="365">
        <v>4050</v>
      </c>
      <c r="M122" s="365">
        <v>3993</v>
      </c>
      <c r="N122" s="365">
        <v>4180</v>
      </c>
      <c r="O122" s="365">
        <v>4086</v>
      </c>
      <c r="P122" s="365">
        <v>4058</v>
      </c>
      <c r="Q122" s="365">
        <v>4106</v>
      </c>
      <c r="R122" s="365">
        <v>3954</v>
      </c>
      <c r="S122" s="365">
        <v>3975</v>
      </c>
      <c r="T122" s="365">
        <v>3882</v>
      </c>
      <c r="U122" s="365">
        <v>4125</v>
      </c>
      <c r="V122" s="365">
        <v>2771</v>
      </c>
      <c r="W122" s="365">
        <v>2504</v>
      </c>
      <c r="X122" s="365">
        <v>2691</v>
      </c>
      <c r="Y122" s="365">
        <v>2568</v>
      </c>
      <c r="Z122" s="365">
        <v>4061</v>
      </c>
      <c r="AA122" s="365">
        <v>3996</v>
      </c>
      <c r="AB122" s="365">
        <v>3328</v>
      </c>
      <c r="AC122" s="365">
        <v>3752</v>
      </c>
      <c r="AD122" s="365">
        <v>4065</v>
      </c>
      <c r="AE122" s="365">
        <v>4203</v>
      </c>
      <c r="AF122" s="365">
        <v>3869</v>
      </c>
      <c r="AG122" s="365">
        <v>3910</v>
      </c>
      <c r="AH122" s="365">
        <v>3928</v>
      </c>
      <c r="AI122" s="365">
        <v>4237</v>
      </c>
      <c r="AJ122" s="365">
        <v>3882</v>
      </c>
      <c r="AK122" s="365">
        <v>3794</v>
      </c>
      <c r="AL122" s="365">
        <v>3490</v>
      </c>
      <c r="AM122" s="365">
        <v>3792</v>
      </c>
      <c r="AN122" s="365">
        <v>2692</v>
      </c>
      <c r="AO122" s="365">
        <v>2682</v>
      </c>
      <c r="AP122" s="365">
        <v>2368</v>
      </c>
      <c r="AQ122" s="365">
        <v>2388</v>
      </c>
      <c r="AR122" s="365">
        <v>2511</v>
      </c>
      <c r="AS122" s="365">
        <v>2592</v>
      </c>
      <c r="AT122" s="365">
        <v>2524</v>
      </c>
      <c r="AU122" s="365">
        <v>2572</v>
      </c>
      <c r="AV122" s="365">
        <v>2740</v>
      </c>
      <c r="AW122" s="365">
        <v>2599</v>
      </c>
      <c r="AX122" s="365">
        <v>2620</v>
      </c>
      <c r="AY122" s="365">
        <v>2700</v>
      </c>
      <c r="AZ122" s="365">
        <v>2843</v>
      </c>
      <c r="BA122" s="365">
        <v>830</v>
      </c>
      <c r="BB122" s="365">
        <v>2562</v>
      </c>
      <c r="BC122" s="365">
        <v>2597</v>
      </c>
      <c r="BD122" s="365">
        <v>2347</v>
      </c>
      <c r="BE122" s="365">
        <v>2506</v>
      </c>
      <c r="BF122" s="365">
        <v>2507</v>
      </c>
      <c r="BG122" s="365">
        <v>2508</v>
      </c>
      <c r="BH122" s="365">
        <v>2740</v>
      </c>
      <c r="BI122" s="365">
        <v>2269</v>
      </c>
      <c r="BJ122" s="365">
        <v>2439</v>
      </c>
      <c r="BK122" s="365">
        <v>2440</v>
      </c>
      <c r="BL122" s="365">
        <v>2587</v>
      </c>
      <c r="BM122" s="365">
        <v>2539</v>
      </c>
      <c r="BN122" s="365">
        <v>2262</v>
      </c>
      <c r="BO122" s="365">
        <v>2503</v>
      </c>
      <c r="BP122" s="365">
        <v>2438</v>
      </c>
      <c r="BQ122" s="365">
        <v>2424</v>
      </c>
      <c r="BR122" s="365">
        <v>2502</v>
      </c>
      <c r="BS122" s="365">
        <v>2743</v>
      </c>
      <c r="BT122" s="365">
        <v>3820</v>
      </c>
      <c r="BU122" s="365">
        <v>3612</v>
      </c>
      <c r="BV122" s="365">
        <v>3749</v>
      </c>
      <c r="BW122" s="365">
        <v>3618</v>
      </c>
      <c r="BX122" s="365">
        <v>3517</v>
      </c>
      <c r="BY122" s="365">
        <v>3179</v>
      </c>
      <c r="BZ122" s="365">
        <v>3658</v>
      </c>
      <c r="CA122" s="365">
        <v>3638</v>
      </c>
      <c r="CB122" s="365">
        <v>2769</v>
      </c>
      <c r="CC122" s="365">
        <v>2188</v>
      </c>
      <c r="CD122" s="365">
        <v>2744</v>
      </c>
      <c r="CE122" s="365">
        <v>1979</v>
      </c>
      <c r="CF122" s="365">
        <v>1432</v>
      </c>
      <c r="CG122" s="365">
        <v>1395</v>
      </c>
      <c r="CH122" s="126">
        <v>3818</v>
      </c>
      <c r="CI122" s="126">
        <v>4004</v>
      </c>
      <c r="CJ122" s="126">
        <v>3680</v>
      </c>
      <c r="CK122" s="126">
        <v>3745</v>
      </c>
      <c r="CL122" s="126">
        <v>3930</v>
      </c>
      <c r="CM122" s="126">
        <v>2337</v>
      </c>
      <c r="CN122" s="126">
        <v>2266</v>
      </c>
      <c r="CO122" s="126">
        <v>2427</v>
      </c>
      <c r="CP122" s="126">
        <v>2240</v>
      </c>
      <c r="CQ122" s="126">
        <v>2090</v>
      </c>
      <c r="CR122" s="126">
        <v>1822</v>
      </c>
      <c r="CS122" s="126">
        <v>2301</v>
      </c>
      <c r="CT122" s="126">
        <v>2295</v>
      </c>
      <c r="CU122" s="126">
        <v>2261</v>
      </c>
      <c r="CV122" s="126">
        <v>2780</v>
      </c>
      <c r="CW122" s="126">
        <v>1719</v>
      </c>
      <c r="CX122" s="126">
        <v>2595</v>
      </c>
      <c r="CY122" s="126">
        <v>2202</v>
      </c>
      <c r="CZ122" s="126">
        <v>2179</v>
      </c>
      <c r="DA122" s="126">
        <v>2768</v>
      </c>
      <c r="DB122" s="126">
        <v>3454</v>
      </c>
      <c r="DC122" s="126">
        <v>1473</v>
      </c>
      <c r="DD122" s="126">
        <v>1185</v>
      </c>
      <c r="DE122" s="126">
        <v>3613</v>
      </c>
      <c r="DF122" s="288">
        <v>2.0027937428340397</v>
      </c>
      <c r="DG122" s="288">
        <v>1.9789484568599729</v>
      </c>
      <c r="DH122" s="288">
        <v>1.7402897593659969</v>
      </c>
      <c r="DI122" s="288"/>
      <c r="DJ122" s="288"/>
      <c r="DK122" s="288">
        <v>0.34339726826968414</v>
      </c>
      <c r="DL122" s="288"/>
      <c r="DM122" s="288"/>
      <c r="DN122" s="288">
        <v>1.9933855077793521</v>
      </c>
      <c r="DO122" s="288">
        <v>1.9761232918434697</v>
      </c>
      <c r="DP122" s="288">
        <v>0.37693624596888242</v>
      </c>
      <c r="DQ122" s="288">
        <v>0.25994430693069309</v>
      </c>
      <c r="DR122" s="288">
        <v>22</v>
      </c>
      <c r="DS122" s="288"/>
      <c r="DT122" s="288">
        <v>30.971194200848675</v>
      </c>
      <c r="DU122" s="288"/>
      <c r="DV122" s="288">
        <v>91.5</v>
      </c>
      <c r="DW122" s="288"/>
      <c r="DX122" s="288">
        <v>42</v>
      </c>
      <c r="DY122" s="288"/>
      <c r="DZ122" s="288">
        <v>5.7</v>
      </c>
      <c r="EA122" s="288"/>
      <c r="EB122" s="288">
        <v>10.199999999999999</v>
      </c>
      <c r="EC122" s="288"/>
      <c r="ED122" s="367">
        <f>SUM(RD[[#This Row],[IS1_Inv1_M1]:[IS1_Inv1_M2]])</f>
        <v>8169</v>
      </c>
      <c r="EE122" s="367">
        <f>SUM(RD[[#This Row],[IS2_Inv1_M1]:[IS5_Inv1_M4]])</f>
        <v>58919</v>
      </c>
      <c r="EF122" s="367">
        <f>SUM(RD[[#This Row],[IS6_Inv1_M1]:[IS6_Inv2_M2]])+SUM(RD[[#This Row],[IS8_Inv1_M1]:[IS8_Inv4_M2]])</f>
        <v>46039</v>
      </c>
      <c r="EG122" s="367">
        <f>SUM(RD[[#This Row],[IS7_Inv1_M1]:[IS7_Inv1_M2]])</f>
        <v>8268</v>
      </c>
      <c r="EH122" s="367">
        <f>SUM(RD[[#This Row],[IS9_Inv1_M1]:[IS12_Inv2_M4]])</f>
        <v>79574</v>
      </c>
      <c r="EI122" s="367">
        <f>SUM(RD[[#This Row],[IS13_Inv1_M1]:[IS14_Inv1_M4]])</f>
        <v>38471</v>
      </c>
      <c r="EJ122" s="367">
        <f>SUM(RD[[#This Row],[IS15_Inv1_M1]:[IS15_Inv2_M1]])</f>
        <v>2827</v>
      </c>
      <c r="EK122" s="127">
        <f>SUM(RD[[#This Row],[IS16_Inv1_M1]:[IS17_Inv2_M2]])</f>
        <v>21514</v>
      </c>
      <c r="EL122" s="127">
        <f>SUM(RD[[#This Row],[IS18_Inv1_M1]:[IS19_Inv2_M3]])</f>
        <v>31945</v>
      </c>
      <c r="EM122" s="127">
        <f>SUM(RD[[#This Row],[IS20_Inv1_M1]:[IS20_Inv2_M2]])</f>
        <v>9725</v>
      </c>
      <c r="EN122" s="367">
        <f>SUM(RD[[#This Row],[O2R4_P1]:[O2R22_P3]])</f>
        <v>305451</v>
      </c>
      <c r="EO122" s="127">
        <f>IFERROR(AVERAGEIF(RD[[#This Row],[POA_UP_MCR (KWh/m2)]:[POA_UP_Ph3 (KWh/m2)2]],"&lt;&gt;0",RD[[#This Row],[POA_UP_MCR (KWh/m2)]:[POA_UP_Ph3 (KWh/m2)2]]),"")</f>
        <v>1.9073439863533366</v>
      </c>
      <c r="EP122" s="127">
        <f>IFERROR(AVERAGEIF(RD[[#This Row],[POA_Down_MCR (KWh/m2)]:[POA_Down_Ph3 (KWh/m2)22]],"&lt;&gt;0",RD[[#This Row],[POA_Down_MCR (KWh/m2)]:[POA_Down_Ph3 (KWh/m2)22]]),"")</f>
        <v>0.34339726826968414</v>
      </c>
      <c r="EQ122" s="127">
        <f>IFERROR(AVERAGEIF(RD[[#This Row],[GHI_UP_MCR (KWh/m2)]:[GHI_UP_IS1 (KWh/m2)]],"&lt;&gt;0",RD[[#This Row],[GHI_UP_MCR (KWh/m2)]:[GHI_UP_IS1 (KWh/m2)]]),"")</f>
        <v>1.9847543998114108</v>
      </c>
      <c r="ER122" s="127">
        <f>IFERROR(AVERAGEIF(RD[[#This Row],[GHI_Down_MCR (KWh/m2)]:[GHI_Down_IS1 (KWh/m2)]],"&lt;&gt;0",RD[[#This Row],[GHI_Down_MCR (KWh/m2)]:[GHI_Down_IS1 (KWh/m2)]]),"")</f>
        <v>0.31844027644978778</v>
      </c>
      <c r="ES122" s="128">
        <v>701.83199999999999</v>
      </c>
      <c r="ET122" s="128">
        <v>988.41</v>
      </c>
      <c r="EU122" s="128">
        <v>125.604</v>
      </c>
      <c r="EV122" s="128">
        <v>381.39600000000002</v>
      </c>
      <c r="EW122" s="128">
        <v>234.989</v>
      </c>
      <c r="EX122" s="128">
        <v>336.05200000000002</v>
      </c>
      <c r="EY122" s="128"/>
      <c r="EZ122" s="128">
        <v>127.035</v>
      </c>
      <c r="FA122" s="128">
        <v>225442</v>
      </c>
      <c r="FB122" s="128">
        <v>317605</v>
      </c>
      <c r="FC122" s="128">
        <v>166.69800000000001</v>
      </c>
      <c r="FD122" s="128">
        <v>155.23400000000001</v>
      </c>
      <c r="FE122" s="128">
        <v>336.78899999999999</v>
      </c>
      <c r="FF122" s="128">
        <v>161.93199999999999</v>
      </c>
      <c r="FG122" s="128">
        <v>0.123</v>
      </c>
      <c r="FH122" s="128">
        <v>0</v>
      </c>
      <c r="FI122" s="128">
        <v>252.149</v>
      </c>
      <c r="FJ122" s="291">
        <f>IF((RD[[#This Row],[33 kV_Wind_F1_Ex]]-ES121)*165000&lt;=0,"",(RD[[#This Row],[33 kV_Wind_F1_Ex]]-ES121)*165000)</f>
        <v>436920.00000000407</v>
      </c>
      <c r="FK122" s="291" t="str">
        <f>IF((RD[[#This Row],[33 kV_Wind_F2_Ex]]-ET121)*165000&lt;=0,"",(RD[[#This Row],[33 kV_Wind_F2_Ex]]-ET121)*165000)</f>
        <v/>
      </c>
      <c r="FL122" s="131">
        <f>IF((RD[[#This Row],[33 kV_Wind_F3_Ex]]-EU121)*225000&lt;=0,"",(RD[[#This Row],[33 kV_Wind_F3_Ex]]-EU121)*225000)</f>
        <v>80099.999999998778</v>
      </c>
      <c r="FM122" s="131">
        <f>IF((RD[[#This Row],[33 kV_Wind_F4_Ex]]-EV121)*165000&lt;=0,"",(RD[[#This Row],[33 kV_Wind_F4_Ex]]-EV121)*165000)</f>
        <v>476190.00000000396</v>
      </c>
      <c r="FN122" s="227">
        <f>IF((RD[[#This Row],[33 kV_Solar_F1_Ex]]-EW121)*225000&lt;=0,"",(RD[[#This Row],[33 kV_Solar_F1_Ex]]-EW121)*225000)</f>
        <v>85950.00000000112</v>
      </c>
      <c r="FO122" s="132">
        <f>IF((RD[[#This Row],[33kV_Solar_F2_Ex]]-EX121)*225000&lt;=0,"",(RD[[#This Row],[33kV_Solar_F2_Ex]]-EX121)*225000)</f>
        <v>66825.000000005733</v>
      </c>
      <c r="FP122" s="369"/>
      <c r="FQ122" s="131">
        <f>IF((RD[[#This Row],[33kV_Solar_F4_Ex]]-EZ121)*225000&lt;=0,"",(RD[[#This Row],[33kV_Solar_F4_Ex]]-EZ121)*225000)</f>
        <v>71549.99999999952</v>
      </c>
      <c r="FR122" s="291">
        <f>IF((RD[[#This Row],[33kV_OG1_Ex]]-FA121)*1000&lt;=0,0,(RD[[#This Row],[33kV_OG1_Ex]]-FA121)*1000)</f>
        <v>225000</v>
      </c>
      <c r="FS122" s="227">
        <f>IFERROR(IF((RD[[#This Row],[33kV_OG2_Ex]]-FB121)*1000&lt;=0,0,(RD[[#This Row],[33kV_OG2_Ex]]-FB121)*1000),0)</f>
        <v>987000</v>
      </c>
      <c r="FT122" s="132">
        <f>IF((RD[[#This Row],[220kV_TX1_Ex]]-FC121)*800000&lt;=0,0,(RD[[#This Row],[220kV_TX1_Ex]]-FC121)*800000)</f>
        <v>222400.00000001601</v>
      </c>
      <c r="FU122" s="227">
        <f>IF((RD[[#This Row],[220kV_Tx2_Ex]]-FD121)*800000&lt;=0,0,(RD[[#This Row],[220kV_Tx2_Ex]]-FD121)*800000)</f>
        <v>977600.00000000675</v>
      </c>
      <c r="FV122" s="291">
        <f>IF((RD[[#This Row],[220kV_TL_TVM_Ex]]-FE121)*1600000&lt;=0,0,(RD[[#This Row],[220kV_TL_TVM_Ex]]-FE121)*1600000)</f>
        <v>1209599.9999999548</v>
      </c>
      <c r="FW122" s="291">
        <f>IF((RD[[#This Row],[220kV_C&amp;R_PQM_Ex]]-FF121)*1600000&lt;=0,"",(RD[[#This Row],[220kV_C&amp;R_PQM_Ex]]-FF121)*1600000)</f>
        <v>1207999.9999999928</v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>
        <f>IF((RD[[#This Row],[33kV_Aux2_Im]]-FI121)*1000&lt;=0,"",(RD[[#This Row],[33kV_Aux2_Im]]-FI121)*1000)</f>
        <v>340.00000000000341</v>
      </c>
      <c r="GA122" s="291">
        <f>IFERROR(RD[[#This Row],[33kV_OG1_Energy (MWh)]]+RD[[#This Row],[33kV_OG2_Energy (MWh)]],"")</f>
        <v>1212000</v>
      </c>
      <c r="GB122" s="291">
        <f>IFERROR(RD[[#This Row],[220kV_TL_TVM Energy (MWh)]]-RD[[#This Row],[220KV_C&amp;R_PQM_im (MWh)]],"")</f>
        <v>1209599.9999999548</v>
      </c>
      <c r="GC122" s="228">
        <f>IFERROR(RD[[#This Row],[33 kV Total Export (MWH)]]/RD[[#This Row],[220 KV Net Export (MWh)]]-1,"")</f>
        <v>1.9841269841645026E-3</v>
      </c>
      <c r="GD122" s="229">
        <f>IFERROR((RD[[#This Row],[Sunset Time (POA&lt;20 W/m2)]]-RD[[#This Row],[Sunrise Time (POA&gt;20 W/m2)]])*24,0)</f>
        <v>11.766666666666666</v>
      </c>
      <c r="GE122" s="230">
        <f>IFERROR(SUM(RD[[#This Row],[33 kV_Solar_F1_Energy (kWh)]:[33 kV_Solar_F4_Energy (MWh)]])+(RD[[#This Row],[33 kV_Wind_F3_Energy (MWh)]])-(RD[[#This Row],[33 kV Line Loss (%)]]*RD[[#This Row],[220 KV Net Export (MWh)]]),"")</f>
        <v>302024.99999995989</v>
      </c>
      <c r="GF122" s="57">
        <f t="shared" si="200"/>
        <v>304425.00000000512</v>
      </c>
      <c r="GG122" s="143">
        <v>170.27</v>
      </c>
      <c r="GH122" s="57">
        <f t="shared" si="206"/>
        <v>913110.00000000803</v>
      </c>
      <c r="GI122" s="8">
        <f>IFERROR(RD[[#This Row],[Wind Export (33 kV)]]*(1-RD[[#This Row],[33 kV Line Loss (%)]]),RD[[#This Row],[Wind Export (33 kV)]])</f>
        <v>911298.27380949759</v>
      </c>
      <c r="GJ122" s="370"/>
      <c r="GK122" s="370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4">
        <v>0.27777777777777779</v>
      </c>
      <c r="G123" s="364">
        <v>0.7715277777777777</v>
      </c>
      <c r="H123" s="365">
        <v>5946</v>
      </c>
      <c r="I123" s="365">
        <v>5951</v>
      </c>
      <c r="J123" s="365">
        <v>5890</v>
      </c>
      <c r="K123" s="365">
        <v>5626</v>
      </c>
      <c r="L123" s="365">
        <v>5843</v>
      </c>
      <c r="M123" s="365">
        <v>5735</v>
      </c>
      <c r="N123" s="365">
        <v>6057</v>
      </c>
      <c r="O123" s="365">
        <v>5935</v>
      </c>
      <c r="P123" s="365">
        <v>5864</v>
      </c>
      <c r="Q123" s="365">
        <v>5947</v>
      </c>
      <c r="R123" s="365">
        <v>5694</v>
      </c>
      <c r="S123" s="365">
        <v>5746</v>
      </c>
      <c r="T123" s="365">
        <v>5591</v>
      </c>
      <c r="U123" s="365">
        <v>5941</v>
      </c>
      <c r="V123" s="365">
        <v>4046</v>
      </c>
      <c r="W123" s="365">
        <v>3707</v>
      </c>
      <c r="X123" s="365">
        <v>3942</v>
      </c>
      <c r="Y123" s="365">
        <v>3771</v>
      </c>
      <c r="Z123" s="365">
        <v>5969</v>
      </c>
      <c r="AA123" s="365">
        <v>5820</v>
      </c>
      <c r="AB123" s="365">
        <v>4836</v>
      </c>
      <c r="AC123" s="365">
        <v>5347</v>
      </c>
      <c r="AD123" s="365">
        <v>6007</v>
      </c>
      <c r="AE123" s="365">
        <v>6210</v>
      </c>
      <c r="AF123" s="365">
        <v>6160</v>
      </c>
      <c r="AG123" s="365">
        <v>6209</v>
      </c>
      <c r="AH123" s="365">
        <v>5666</v>
      </c>
      <c r="AI123" s="365">
        <v>6097</v>
      </c>
      <c r="AJ123" s="365">
        <v>5623</v>
      </c>
      <c r="AK123" s="365">
        <v>5497</v>
      </c>
      <c r="AL123" s="365">
        <v>5072</v>
      </c>
      <c r="AM123" s="365">
        <v>5513</v>
      </c>
      <c r="AN123" s="365">
        <v>4332</v>
      </c>
      <c r="AO123" s="365">
        <v>4326</v>
      </c>
      <c r="AP123" s="365">
        <v>3833</v>
      </c>
      <c r="AQ123" s="365">
        <v>3879</v>
      </c>
      <c r="AR123" s="365">
        <v>4075</v>
      </c>
      <c r="AS123" s="365">
        <v>4196</v>
      </c>
      <c r="AT123" s="365">
        <v>4081</v>
      </c>
      <c r="AU123" s="365">
        <v>4134</v>
      </c>
      <c r="AV123" s="365">
        <v>4410</v>
      </c>
      <c r="AW123" s="365">
        <v>4175</v>
      </c>
      <c r="AX123" s="365">
        <v>4189</v>
      </c>
      <c r="AY123" s="365">
        <v>4114</v>
      </c>
      <c r="AZ123" s="365">
        <v>4546</v>
      </c>
      <c r="BA123" s="365">
        <v>1384</v>
      </c>
      <c r="BB123" s="365">
        <v>4099</v>
      </c>
      <c r="BC123" s="365">
        <v>4169</v>
      </c>
      <c r="BD123" s="365">
        <v>3764</v>
      </c>
      <c r="BE123" s="365">
        <v>3996</v>
      </c>
      <c r="BF123" s="365">
        <v>4015</v>
      </c>
      <c r="BG123" s="365">
        <v>3992</v>
      </c>
      <c r="BH123" s="365">
        <v>4358</v>
      </c>
      <c r="BI123" s="365">
        <v>3623</v>
      </c>
      <c r="BJ123" s="365">
        <v>3873</v>
      </c>
      <c r="BK123" s="365">
        <v>3885</v>
      </c>
      <c r="BL123" s="365">
        <v>4123</v>
      </c>
      <c r="BM123" s="365">
        <v>4020</v>
      </c>
      <c r="BN123" s="365">
        <v>3594</v>
      </c>
      <c r="BO123" s="365">
        <v>3969</v>
      </c>
      <c r="BP123" s="365">
        <v>3845</v>
      </c>
      <c r="BQ123" s="365">
        <v>3832</v>
      </c>
      <c r="BR123" s="365">
        <v>3964</v>
      </c>
      <c r="BS123" s="365">
        <v>4346</v>
      </c>
      <c r="BT123" s="365">
        <v>6049</v>
      </c>
      <c r="BU123" s="365">
        <v>5716</v>
      </c>
      <c r="BV123" s="365">
        <v>5980</v>
      </c>
      <c r="BW123" s="365">
        <v>5821</v>
      </c>
      <c r="BX123" s="365">
        <v>5683</v>
      </c>
      <c r="BY123" s="365">
        <v>5115</v>
      </c>
      <c r="BZ123" s="365">
        <v>6004</v>
      </c>
      <c r="CA123" s="365">
        <v>5823</v>
      </c>
      <c r="CB123" s="365">
        <v>4578</v>
      </c>
      <c r="CC123" s="365">
        <v>3641</v>
      </c>
      <c r="CD123" s="365">
        <v>4550</v>
      </c>
      <c r="CE123" s="365">
        <v>3315</v>
      </c>
      <c r="CF123" s="365">
        <v>2365</v>
      </c>
      <c r="CG123" s="365">
        <v>2308</v>
      </c>
      <c r="CH123" s="126">
        <v>6095</v>
      </c>
      <c r="CI123" s="126">
        <v>6253</v>
      </c>
      <c r="CJ123" s="126">
        <v>5839</v>
      </c>
      <c r="CK123" s="126">
        <v>6043</v>
      </c>
      <c r="CL123" s="126">
        <v>6163</v>
      </c>
      <c r="CM123" s="126">
        <v>3688</v>
      </c>
      <c r="CN123" s="126">
        <v>3664</v>
      </c>
      <c r="CO123" s="126">
        <v>3927</v>
      </c>
      <c r="CP123" s="126">
        <v>3642</v>
      </c>
      <c r="CQ123" s="126">
        <v>3422</v>
      </c>
      <c r="CR123" s="126">
        <v>2979</v>
      </c>
      <c r="CS123" s="126">
        <v>3738</v>
      </c>
      <c r="CT123" s="126">
        <v>3712</v>
      </c>
      <c r="CU123" s="126">
        <v>3655</v>
      </c>
      <c r="CV123" s="126">
        <v>4490</v>
      </c>
      <c r="CW123" s="126">
        <v>2791</v>
      </c>
      <c r="CX123" s="126">
        <v>4099</v>
      </c>
      <c r="CY123" s="126">
        <v>3568</v>
      </c>
      <c r="CZ123" s="126">
        <v>3643</v>
      </c>
      <c r="DA123" s="126">
        <v>4417</v>
      </c>
      <c r="DB123" s="126">
        <v>5565</v>
      </c>
      <c r="DC123" s="126">
        <v>2438</v>
      </c>
      <c r="DD123" s="126">
        <v>1887</v>
      </c>
      <c r="DE123" s="126">
        <v>5712</v>
      </c>
      <c r="DF123" s="288">
        <v>3.118412879915732</v>
      </c>
      <c r="DG123" s="288">
        <v>3.0441812844101159</v>
      </c>
      <c r="DH123" s="288">
        <v>2.9123170193853425</v>
      </c>
      <c r="DI123" s="288"/>
      <c r="DJ123" s="288"/>
      <c r="DK123" s="288">
        <v>0.53625028019662913</v>
      </c>
      <c r="DL123" s="288"/>
      <c r="DM123" s="288"/>
      <c r="DN123" s="288">
        <v>3.1011716382008427</v>
      </c>
      <c r="DO123" s="288">
        <v>3.0441812844101159</v>
      </c>
      <c r="DP123" s="288">
        <v>0.60010019389044966</v>
      </c>
      <c r="DQ123" s="288">
        <v>0.40731945084269694</v>
      </c>
      <c r="DR123" s="288">
        <v>22</v>
      </c>
      <c r="DS123" s="288"/>
      <c r="DT123" s="288">
        <v>34.748416053370811</v>
      </c>
      <c r="DU123" s="288"/>
      <c r="DV123" s="288">
        <v>91.5</v>
      </c>
      <c r="DW123" s="288"/>
      <c r="DX123" s="288">
        <v>0</v>
      </c>
      <c r="DY123" s="288"/>
      <c r="DZ123" s="288">
        <v>7.5</v>
      </c>
      <c r="EA123" s="288"/>
      <c r="EB123" s="288">
        <v>14</v>
      </c>
      <c r="EC123" s="288"/>
      <c r="ED123" s="367">
        <f>SUM(RD[[#This Row],[IS1_Inv1_M1]:[IS1_Inv1_M2]])</f>
        <v>11897</v>
      </c>
      <c r="EE123" s="367">
        <f>SUM(RD[[#This Row],[IS2_Inv1_M1]:[IS5_Inv1_M4]])</f>
        <v>85335</v>
      </c>
      <c r="EF123" s="367">
        <f>SUM(RD[[#This Row],[IS6_Inv1_M1]:[IS6_Inv2_M2]])+SUM(RD[[#This Row],[IS8_Inv1_M1]:[IS8_Inv4_M2]])</f>
        <v>67809</v>
      </c>
      <c r="EG123" s="367">
        <f>SUM(RD[[#This Row],[IS7_Inv1_M1]:[IS7_Inv1_M2]])</f>
        <v>12217</v>
      </c>
      <c r="EH123" s="367">
        <f>SUM(RD[[#This Row],[IS9_Inv1_M1]:[IS12_Inv2_M4]])</f>
        <v>127141</v>
      </c>
      <c r="EI123" s="367">
        <f>SUM(RD[[#This Row],[IS13_Inv1_M1]:[IS14_Inv1_M4]])</f>
        <v>62275</v>
      </c>
      <c r="EJ123" s="367">
        <f>SUM(RD[[#This Row],[IS15_Inv1_M1]:[IS15_Inv2_M1]])</f>
        <v>4673</v>
      </c>
      <c r="EK123" s="127">
        <f>SUM(RD[[#This Row],[IS16_Inv1_M1]:[IS17_Inv2_M2]])</f>
        <v>34081</v>
      </c>
      <c r="EL123" s="127">
        <f>SUM(RD[[#This Row],[IS18_Inv1_M1]:[IS19_Inv2_M3]])</f>
        <v>51747</v>
      </c>
      <c r="EM123" s="127">
        <f>SUM(RD[[#This Row],[IS20_Inv1_M1]:[IS20_Inv2_M2]])</f>
        <v>15602</v>
      </c>
      <c r="EN123" s="367">
        <f>SUM(RD[[#This Row],[O2R4_P1]:[O2R22_P3]])</f>
        <v>472777</v>
      </c>
      <c r="EO123" s="127">
        <f>IFERROR(AVERAGEIF(RD[[#This Row],[POA_UP_MCR (KWh/m2)]:[POA_UP_Ph3 (KWh/m2)2]],"&lt;&gt;0",RD[[#This Row],[POA_UP_MCR (KWh/m2)]:[POA_UP_Ph3 (KWh/m2)2]]),"")</f>
        <v>3.024970394570397</v>
      </c>
      <c r="EP123" s="127">
        <f>IFERROR(AVERAGEIF(RD[[#This Row],[POA_Down_MCR (KWh/m2)]:[POA_Down_Ph3 (KWh/m2)22]],"&lt;&gt;0",RD[[#This Row],[POA_Down_MCR (KWh/m2)]:[POA_Down_Ph3 (KWh/m2)22]]),"")</f>
        <v>0.53625028019662913</v>
      </c>
      <c r="EQ123" s="127">
        <f>IFERROR(AVERAGEIF(RD[[#This Row],[GHI_UP_MCR (KWh/m2)]:[GHI_UP_IS1 (KWh/m2)]],"&lt;&gt;0",RD[[#This Row],[GHI_UP_MCR (KWh/m2)]:[GHI_UP_IS1 (KWh/m2)]]),"")</f>
        <v>3.0726764613054796</v>
      </c>
      <c r="ER123" s="127">
        <f>IFERROR(AVERAGEIF(RD[[#This Row],[GHI_Down_MCR (KWh/m2)]:[GHI_Down_IS1 (KWh/m2)]],"&lt;&gt;0",RD[[#This Row],[GHI_Down_MCR (KWh/m2)]:[GHI_Down_IS1 (KWh/m2)]]),"")</f>
        <v>0.50370982236657325</v>
      </c>
      <c r="ES123" s="128">
        <v>704.93700000000001</v>
      </c>
      <c r="ET123" s="128">
        <v>988.41</v>
      </c>
      <c r="EU123" s="128">
        <v>126.157</v>
      </c>
      <c r="EV123" s="128">
        <v>384.755</v>
      </c>
      <c r="EW123" s="128">
        <v>235.565</v>
      </c>
      <c r="EX123" s="128">
        <v>336.48200000000003</v>
      </c>
      <c r="EY123" s="128"/>
      <c r="EZ123" s="128">
        <v>127.542</v>
      </c>
      <c r="FA123" s="128">
        <v>225782</v>
      </c>
      <c r="FB123" s="128">
        <v>318797</v>
      </c>
      <c r="FC123" s="128">
        <v>167.11799999999999</v>
      </c>
      <c r="FD123" s="128">
        <v>156.709</v>
      </c>
      <c r="FE123" s="128">
        <v>337.74</v>
      </c>
      <c r="FF123" s="128">
        <v>162.88499999999999</v>
      </c>
      <c r="FG123" s="128">
        <v>0.123</v>
      </c>
      <c r="FH123" s="128">
        <v>0</v>
      </c>
      <c r="FI123" s="128">
        <v>252.489</v>
      </c>
      <c r="FJ123" s="291">
        <f>IF((RD[[#This Row],[33 kV_Wind_F1_Ex]]-ES122)*165000&lt;=0,"",(RD[[#This Row],[33 kV_Wind_F1_Ex]]-ES122)*165000)</f>
        <v>512325.00000000303</v>
      </c>
      <c r="FK123" s="291" t="str">
        <f>IF((RD[[#This Row],[33 kV_Wind_F2_Ex]]-ET122)*165000&lt;=0,"",(RD[[#This Row],[33 kV_Wind_F2_Ex]]-ET122)*165000)</f>
        <v/>
      </c>
      <c r="FL123" s="131">
        <f>IF((RD[[#This Row],[33 kV_Wind_F3_Ex]]-EU122)*225000&lt;=0,"",(RD[[#This Row],[33 kV_Wind_F3_Ex]]-EU122)*225000)</f>
        <v>124424.99999999939</v>
      </c>
      <c r="FM123" s="131">
        <f>IF((RD[[#This Row],[33 kV_Wind_F4_Ex]]-EV122)*165000&lt;=0,"",(RD[[#This Row],[33 kV_Wind_F4_Ex]]-EV122)*165000)</f>
        <v>554234.99999999674</v>
      </c>
      <c r="FN123" s="227">
        <f>IF((RD[[#This Row],[33 kV_Solar_F1_Ex]]-EW122)*225000&lt;=0,"",(RD[[#This Row],[33 kV_Solar_F1_Ex]]-EW122)*225000)</f>
        <v>129599.99999999852</v>
      </c>
      <c r="FO123" s="132">
        <f>IF((RD[[#This Row],[33kV_Solar_F2_Ex]]-EX122)*225000&lt;=0,"",(RD[[#This Row],[33kV_Solar_F2_Ex]]-EX122)*225000)</f>
        <v>96750.000000001528</v>
      </c>
      <c r="FP123" s="369"/>
      <c r="FQ123" s="131">
        <f>IF((RD[[#This Row],[33kV_Solar_F4_Ex]]-EZ122)*225000&lt;=0,"",(RD[[#This Row],[33kV_Solar_F4_Ex]]-EZ122)*225000)</f>
        <v>114075.00000000112</v>
      </c>
      <c r="FR123" s="291">
        <f>IF((RD[[#This Row],[33kV_OG1_Ex]]-FA122)*1000&lt;=0,0,(RD[[#This Row],[33kV_OG1_Ex]]-FA122)*1000)</f>
        <v>340000</v>
      </c>
      <c r="FS123" s="227">
        <f>IFERROR(IF((RD[[#This Row],[33kV_OG2_Ex]]-FB122)*1000&lt;=0,0,(RD[[#This Row],[33kV_OG2_Ex]]-FB122)*1000),0)</f>
        <v>1192000</v>
      </c>
      <c r="FT123" s="132">
        <f>IF((RD[[#This Row],[220kV_TX1_Ex]]-FC122)*800000&lt;=0,0,(RD[[#This Row],[220kV_TX1_Ex]]-FC122)*800000)</f>
        <v>335999.99999998999</v>
      </c>
      <c r="FU123" s="227">
        <f>IF((RD[[#This Row],[220kV_Tx2_Ex]]-FD122)*800000&lt;=0,0,(RD[[#This Row],[220kV_Tx2_Ex]]-FD122)*800000)</f>
        <v>1179999.9999999953</v>
      </c>
      <c r="FV123" s="291">
        <f>IF((RD[[#This Row],[220kV_TL_TVM_Ex]]-FE122)*1600000&lt;=0,0,(RD[[#This Row],[220kV_TL_TVM_Ex]]-FE122)*1600000)</f>
        <v>1521600.0000000349</v>
      </c>
      <c r="FW123" s="291">
        <f>IF((RD[[#This Row],[220kV_C&amp;R_PQM_Ex]]-FF122)*1600000&lt;=0,"",(RD[[#This Row],[220kV_C&amp;R_PQM_Ex]]-FF122)*1600000)</f>
        <v>1524800.0000000047</v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>
        <f>IF((RD[[#This Row],[33kV_Aux2_Im]]-FI122)*1000&lt;=0,"",(RD[[#This Row],[33kV_Aux2_Im]]-FI122)*1000)</f>
        <v>340.00000000000341</v>
      </c>
      <c r="GA123" s="291">
        <f>IFERROR(RD[[#This Row],[33kV_OG1_Energy (MWh)]]+RD[[#This Row],[33kV_OG2_Energy (MWh)]],"")</f>
        <v>1532000</v>
      </c>
      <c r="GB123" s="291">
        <f>IFERROR(RD[[#This Row],[220kV_TL_TVM Energy (MWh)]]-RD[[#This Row],[220KV_C&amp;R_PQM_im (MWh)]],"")</f>
        <v>1521600.0000000349</v>
      </c>
      <c r="GC123" s="228">
        <f>IFERROR(RD[[#This Row],[33 kV Total Export (MWH)]]/RD[[#This Row],[220 KV Net Export (MWh)]]-1,"")</f>
        <v>6.8349106203764443E-3</v>
      </c>
      <c r="GD123" s="229">
        <f>IFERROR((RD[[#This Row],[Sunset Time (POA&lt;20 W/m2)]]-RD[[#This Row],[Sunrise Time (POA&gt;20 W/m2)]])*24,0)</f>
        <v>11.849999999999998</v>
      </c>
      <c r="GE123" s="230">
        <f>IFERROR(SUM(RD[[#This Row],[33 kV_Solar_F1_Energy (kWh)]:[33 kV_Solar_F4_Energy (MWh)]])+(RD[[#This Row],[33 kV_Wind_F3_Energy (MWh)]])-(RD[[#This Row],[33 kV Line Loss (%)]]*RD[[#This Row],[220 KV Net Export (MWh)]]),"")</f>
        <v>454450.00000003556</v>
      </c>
      <c r="GF123" s="57">
        <f t="shared" si="200"/>
        <v>464850.00000000052</v>
      </c>
      <c r="GG123" s="143">
        <v>170.88</v>
      </c>
      <c r="GH123" s="57">
        <f t="shared" si="206"/>
        <v>1066559.9999999998</v>
      </c>
      <c r="GI123" s="8">
        <f>IFERROR(RD[[#This Row],[Wind Export (33 kV)]]*(1-RD[[#This Row],[33 kV Line Loss (%)]]),RD[[#This Row],[Wind Export (33 kV)]])</f>
        <v>1059270.1577287312</v>
      </c>
      <c r="GJ123" s="370"/>
      <c r="GK123" s="370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4"/>
      <c r="G124" s="364"/>
      <c r="H124" s="365"/>
      <c r="I124" s="365"/>
      <c r="J124" s="365"/>
      <c r="K124" s="365"/>
      <c r="L124" s="365"/>
      <c r="M124" s="365"/>
      <c r="N124" s="365"/>
      <c r="O124" s="365"/>
      <c r="P124" s="365"/>
      <c r="Q124" s="365"/>
      <c r="R124" s="365"/>
      <c r="S124" s="365"/>
      <c r="T124" s="365"/>
      <c r="U124" s="365"/>
      <c r="V124" s="365"/>
      <c r="W124" s="365"/>
      <c r="X124" s="365"/>
      <c r="Y124" s="365"/>
      <c r="Z124" s="365"/>
      <c r="AA124" s="365"/>
      <c r="AB124" s="365"/>
      <c r="AC124" s="365"/>
      <c r="AD124" s="365"/>
      <c r="AE124" s="365"/>
      <c r="AF124" s="365"/>
      <c r="AG124" s="365"/>
      <c r="AH124" s="365"/>
      <c r="AI124" s="365"/>
      <c r="AJ124" s="365"/>
      <c r="AK124" s="365"/>
      <c r="AL124" s="365"/>
      <c r="AM124" s="365"/>
      <c r="AN124" s="365"/>
      <c r="AO124" s="365"/>
      <c r="AP124" s="365"/>
      <c r="AQ124" s="365"/>
      <c r="AR124" s="365"/>
      <c r="AS124" s="365"/>
      <c r="AT124" s="365"/>
      <c r="AU124" s="365"/>
      <c r="AV124" s="365"/>
      <c r="AW124" s="365"/>
      <c r="AX124" s="365"/>
      <c r="AY124" s="365"/>
      <c r="AZ124" s="365"/>
      <c r="BA124" s="365"/>
      <c r="BB124" s="365"/>
      <c r="BC124" s="365"/>
      <c r="BD124" s="365"/>
      <c r="BE124" s="365"/>
      <c r="BF124" s="365"/>
      <c r="BG124" s="365"/>
      <c r="BH124" s="365"/>
      <c r="BI124" s="365"/>
      <c r="BJ124" s="365"/>
      <c r="BK124" s="365"/>
      <c r="BL124" s="365"/>
      <c r="BM124" s="365"/>
      <c r="BN124" s="365"/>
      <c r="BO124" s="365"/>
      <c r="BP124" s="365"/>
      <c r="BQ124" s="365"/>
      <c r="BR124" s="365"/>
      <c r="BS124" s="365"/>
      <c r="BT124" s="365"/>
      <c r="BU124" s="365"/>
      <c r="BV124" s="365"/>
      <c r="BW124" s="365"/>
      <c r="BX124" s="365"/>
      <c r="BY124" s="365"/>
      <c r="BZ124" s="365"/>
      <c r="CA124" s="365"/>
      <c r="CB124" s="365"/>
      <c r="CC124" s="365"/>
      <c r="CD124" s="365"/>
      <c r="CE124" s="365"/>
      <c r="CF124" s="365"/>
      <c r="CG124" s="365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126"/>
      <c r="DE124" s="126"/>
      <c r="DF124" s="288"/>
      <c r="DG124" s="288"/>
      <c r="DH124" s="288"/>
      <c r="DI124" s="288"/>
      <c r="DJ124" s="288"/>
      <c r="DK124" s="288"/>
      <c r="DL124" s="288"/>
      <c r="DM124" s="288"/>
      <c r="DN124" s="288"/>
      <c r="DO124" s="288"/>
      <c r="DP124" s="288"/>
      <c r="DQ124" s="288"/>
      <c r="DR124" s="288"/>
      <c r="DS124" s="288"/>
      <c r="DT124" s="288"/>
      <c r="DU124" s="288"/>
      <c r="DV124" s="288"/>
      <c r="DW124" s="288"/>
      <c r="DX124" s="288"/>
      <c r="DY124" s="288"/>
      <c r="DZ124" s="288"/>
      <c r="EA124" s="288"/>
      <c r="EB124" s="288"/>
      <c r="EC124" s="288"/>
      <c r="ED124" s="367">
        <f>SUM(RD[[#This Row],[IS1_Inv1_M1]:[IS1_Inv1_M2]])</f>
        <v>0</v>
      </c>
      <c r="EE124" s="367">
        <f>SUM(RD[[#This Row],[IS2_Inv1_M1]:[IS5_Inv1_M4]])</f>
        <v>0</v>
      </c>
      <c r="EF124" s="367">
        <f>SUM(RD[[#This Row],[IS6_Inv1_M1]:[IS6_Inv2_M2]])+SUM(RD[[#This Row],[IS8_Inv1_M1]:[IS8_Inv4_M2]])</f>
        <v>0</v>
      </c>
      <c r="EG124" s="367">
        <f>SUM(RD[[#This Row],[IS7_Inv1_M1]:[IS7_Inv1_M2]])</f>
        <v>0</v>
      </c>
      <c r="EH124" s="367">
        <f>SUM(RD[[#This Row],[IS9_Inv1_M1]:[IS12_Inv2_M4]])</f>
        <v>0</v>
      </c>
      <c r="EI124" s="367">
        <f>SUM(RD[[#This Row],[IS13_Inv1_M1]:[IS14_Inv1_M4]])</f>
        <v>0</v>
      </c>
      <c r="EJ124" s="367">
        <f>SUM(RD[[#This Row],[IS15_Inv1_M1]:[IS15_Inv2_M1]])</f>
        <v>0</v>
      </c>
      <c r="EK124" s="127">
        <f>SUM(RD[[#This Row],[IS16_Inv1_M1]:[IS17_Inv2_M2]])</f>
        <v>0</v>
      </c>
      <c r="EL124" s="127">
        <f>SUM(RD[[#This Row],[IS18_Inv1_M1]:[IS19_Inv2_M3]])</f>
        <v>0</v>
      </c>
      <c r="EM124" s="127">
        <f>SUM(RD[[#This Row],[IS20_Inv1_M1]:[IS20_Inv2_M2]])</f>
        <v>0</v>
      </c>
      <c r="EN124" s="367">
        <f>SUM(RD[[#This Row],[O2R4_P1]:[O2R22_P3]])</f>
        <v>0</v>
      </c>
      <c r="EO124" s="127" t="str">
        <f>IFERROR(AVERAGEIF(RD[[#This Row],[POA_UP_MCR (KWh/m2)]:[POA_UP_Ph3 (KWh/m2)2]],"&lt;&gt;0",RD[[#This Row],[POA_UP_MCR (KWh/m2)]:[POA_UP_Ph3 (KWh/m2)2]]),"")</f>
        <v/>
      </c>
      <c r="EP124" s="127" t="str">
        <f>IFERROR(AVERAGEIF(RD[[#This Row],[POA_Down_MCR (KWh/m2)]:[POA_Down_Ph3 (KWh/m2)22]],"&lt;&gt;0",RD[[#This Row],[POA_Down_MCR (KWh/m2)]:[POA_Down_Ph3 (KWh/m2)22]]),"")</f>
        <v/>
      </c>
      <c r="EQ124" s="127" t="str">
        <f>IFERROR(AVERAGEIF(RD[[#This Row],[GHI_UP_MCR (KWh/m2)]:[GHI_UP_IS1 (KWh/m2)]],"&lt;&gt;0",RD[[#This Row],[GHI_UP_MCR (KWh/m2)]:[GHI_UP_IS1 (KWh/m2)]]),"")</f>
        <v/>
      </c>
      <c r="ER124" s="127" t="str">
        <f>IFERROR(AVERAGEIF(RD[[#This Row],[GHI_Down_MCR (KWh/m2)]:[GHI_Down_IS1 (KWh/m2)]],"&lt;&gt;0",RD[[#This Row],[GHI_Down_MCR (KWh/m2)]:[GHI_Down_IS1 (KWh/m2)]]),"")</f>
        <v/>
      </c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128"/>
      <c r="FI124" s="128"/>
      <c r="FJ124" s="291" t="str">
        <f>IF((RD[[#This Row],[33 kV_Wind_F1_Ex]]-ES123)*165000&lt;=0,"",(RD[[#This Row],[33 kV_Wind_F1_Ex]]-ES123)*165000)</f>
        <v/>
      </c>
      <c r="FK124" s="291" t="str">
        <f>IF((RD[[#This Row],[33 kV_Wind_F2_Ex]]-ET123)*165000&lt;=0,"",(RD[[#This Row],[33 kV_Wind_F2_Ex]]-ET123)*165000)</f>
        <v/>
      </c>
      <c r="FL124" s="131" t="str">
        <f>IF((RD[[#This Row],[33 kV_Wind_F3_Ex]]-EU123)*225000&lt;=0,"",(RD[[#This Row],[33 kV_Wind_F3_Ex]]-EU123)*225000)</f>
        <v/>
      </c>
      <c r="FM124" s="131" t="str">
        <f>IF((RD[[#This Row],[33 kV_Wind_F4_Ex]]-EV123)*165000&lt;=0,"",(RD[[#This Row],[33 kV_Wind_F4_Ex]]-EV123)*165000)</f>
        <v/>
      </c>
      <c r="FN124" s="227" t="str">
        <f>IF((RD[[#This Row],[33 kV_Solar_F1_Ex]]-EW123)*225000&lt;=0,"",(RD[[#This Row],[33 kV_Solar_F1_Ex]]-EW123)*225000)</f>
        <v/>
      </c>
      <c r="FO124" s="132" t="str">
        <f>IF((RD[[#This Row],[33kV_Solar_F2_Ex]]-EX123)*225000&lt;=0,"",(RD[[#This Row],[33kV_Solar_F2_Ex]]-EX123)*225000)</f>
        <v/>
      </c>
      <c r="FP124" s="369"/>
      <c r="FQ124" s="131" t="str">
        <f>IF((RD[[#This Row],[33kV_Solar_F4_Ex]]-EZ123)*225000&lt;=0,"",(RD[[#This Row],[33kV_Solar_F4_Ex]]-EZ123)*225000)</f>
        <v/>
      </c>
      <c r="FR124" s="291">
        <f>IF((RD[[#This Row],[33kV_OG1_Ex]]-FA123)*1000&lt;=0,0,(RD[[#This Row],[33kV_OG1_Ex]]-FA123)*1000)</f>
        <v>0</v>
      </c>
      <c r="FS124" s="227">
        <f>IFERROR(IF((RD[[#This Row],[33kV_OG2_Ex]]-FB123)*1000&lt;=0,0,(RD[[#This Row],[33kV_OG2_Ex]]-FB123)*1000),0)</f>
        <v>0</v>
      </c>
      <c r="FT124" s="132">
        <f>IF((RD[[#This Row],[220kV_TX1_Ex]]-FC123)*800000&lt;=0,0,(RD[[#This Row],[220kV_TX1_Ex]]-FC123)*800000)</f>
        <v>0</v>
      </c>
      <c r="FU124" s="227">
        <f>IF((RD[[#This Row],[220kV_Tx2_Ex]]-FD123)*800000&lt;=0,0,(RD[[#This Row],[220kV_Tx2_Ex]]-FD123)*800000)</f>
        <v>0</v>
      </c>
      <c r="FV124" s="291">
        <f>IF((RD[[#This Row],[220kV_TL_TVM_Ex]]-FE123)*1600000&lt;=0,0,(RD[[#This Row],[220kV_TL_TVM_Ex]]-FE123)*1600000)</f>
        <v>0</v>
      </c>
      <c r="FW124" s="291" t="str">
        <f>IF((RD[[#This Row],[220kV_C&amp;R_PQM_Ex]]-FF123)*1600000&lt;=0,"",(RD[[#This Row],[220kV_C&amp;R_PQM_Ex]]-FF123)*1600000)</f>
        <v/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 t="str">
        <f>IF((RD[[#This Row],[33kV_Aux2_Im]]-FI123)*1000&lt;=0,"",(RD[[#This Row],[33kV_Aux2_Im]]-FI123)*1000)</f>
        <v/>
      </c>
      <c r="GA124" s="291">
        <f>IFERROR(RD[[#This Row],[33kV_OG1_Energy (MWh)]]+RD[[#This Row],[33kV_OG2_Energy (MWh)]],"")</f>
        <v>0</v>
      </c>
      <c r="GB124" s="291">
        <f>IFERROR(RD[[#This Row],[220kV_TL_TVM Energy (MWh)]]-RD[[#This Row],[220KV_C&amp;R_PQM_im (MWh)]],"")</f>
        <v>0</v>
      </c>
      <c r="GC124" s="228" t="str">
        <f>IFERROR(RD[[#This Row],[33 kV Total Export (MWH)]]/RD[[#This Row],[220 KV Net Export (MWh)]]-1,"")</f>
        <v/>
      </c>
      <c r="GD124" s="229">
        <f>IFERROR((RD[[#This Row],[Sunset Time (POA&lt;20 W/m2)]]-RD[[#This Row],[Sunrise Time (POA&gt;20 W/m2)]])*24,0)</f>
        <v>0</v>
      </c>
      <c r="GE12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4" s="57">
        <f t="shared" si="200"/>
        <v>0</v>
      </c>
      <c r="GG124" s="143">
        <v>170.88</v>
      </c>
      <c r="GH124" s="57">
        <f t="shared" si="206"/>
        <v>0</v>
      </c>
      <c r="GI124" s="8">
        <f>IFERROR(RD[[#This Row],[Wind Export (33 kV)]]*(1-RD[[#This Row],[33 kV Line Loss (%)]]),RD[[#This Row],[Wind Export (33 kV)]])</f>
        <v>0</v>
      </c>
      <c r="GJ124" s="370"/>
      <c r="GK124" s="370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4"/>
      <c r="G125" s="364"/>
      <c r="H125" s="365"/>
      <c r="I125" s="365"/>
      <c r="J125" s="365"/>
      <c r="K125" s="365"/>
      <c r="L125" s="365"/>
      <c r="M125" s="365"/>
      <c r="N125" s="365"/>
      <c r="O125" s="365"/>
      <c r="P125" s="365"/>
      <c r="Q125" s="365"/>
      <c r="R125" s="365"/>
      <c r="S125" s="365"/>
      <c r="T125" s="365"/>
      <c r="U125" s="365"/>
      <c r="V125" s="365"/>
      <c r="W125" s="365"/>
      <c r="X125" s="365"/>
      <c r="Y125" s="365"/>
      <c r="Z125" s="365"/>
      <c r="AA125" s="365"/>
      <c r="AB125" s="365"/>
      <c r="AC125" s="365"/>
      <c r="AD125" s="365"/>
      <c r="AE125" s="365"/>
      <c r="AF125" s="365"/>
      <c r="AG125" s="365"/>
      <c r="AH125" s="365"/>
      <c r="AI125" s="365"/>
      <c r="AJ125" s="365"/>
      <c r="AK125" s="365"/>
      <c r="AL125" s="365"/>
      <c r="AM125" s="365"/>
      <c r="AN125" s="365"/>
      <c r="AO125" s="365"/>
      <c r="AP125" s="365"/>
      <c r="AQ125" s="365"/>
      <c r="AR125" s="365"/>
      <c r="AS125" s="365"/>
      <c r="AT125" s="365"/>
      <c r="AU125" s="365"/>
      <c r="AV125" s="365"/>
      <c r="AW125" s="365"/>
      <c r="AX125" s="365"/>
      <c r="AY125" s="365"/>
      <c r="AZ125" s="365"/>
      <c r="BA125" s="365"/>
      <c r="BB125" s="365"/>
      <c r="BC125" s="365"/>
      <c r="BD125" s="365"/>
      <c r="BE125" s="365"/>
      <c r="BF125" s="365"/>
      <c r="BG125" s="365"/>
      <c r="BH125" s="365"/>
      <c r="BI125" s="365"/>
      <c r="BJ125" s="365"/>
      <c r="BK125" s="365"/>
      <c r="BL125" s="365"/>
      <c r="BM125" s="365"/>
      <c r="BN125" s="365"/>
      <c r="BO125" s="365"/>
      <c r="BP125" s="365"/>
      <c r="BQ125" s="365"/>
      <c r="BR125" s="365"/>
      <c r="BS125" s="365"/>
      <c r="BT125" s="365"/>
      <c r="BU125" s="365"/>
      <c r="BV125" s="365"/>
      <c r="BW125" s="365"/>
      <c r="BX125" s="365"/>
      <c r="BY125" s="365"/>
      <c r="BZ125" s="365"/>
      <c r="CA125" s="365"/>
      <c r="CB125" s="365"/>
      <c r="CC125" s="365"/>
      <c r="CD125" s="365"/>
      <c r="CE125" s="365"/>
      <c r="CF125" s="365"/>
      <c r="CG125" s="365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DF125" s="288"/>
      <c r="DG125" s="288"/>
      <c r="DH125" s="288"/>
      <c r="DI125" s="288"/>
      <c r="DJ125" s="288"/>
      <c r="DK125" s="288"/>
      <c r="DL125" s="288"/>
      <c r="DM125" s="288"/>
      <c r="DN125" s="288"/>
      <c r="DO125" s="288"/>
      <c r="DP125" s="288"/>
      <c r="DQ125" s="288"/>
      <c r="DR125" s="288"/>
      <c r="DS125" s="288"/>
      <c r="DT125" s="288"/>
      <c r="DU125" s="288"/>
      <c r="DV125" s="288"/>
      <c r="DW125" s="288"/>
      <c r="DX125" s="288"/>
      <c r="DY125" s="288"/>
      <c r="DZ125" s="288"/>
      <c r="EA125" s="288"/>
      <c r="EB125" s="288"/>
      <c r="EC125" s="288"/>
      <c r="ED125" s="368">
        <f>SUM(RD[[#This Row],[IS1_Inv1_M1]:[IS1_Inv1_M2]])</f>
        <v>0</v>
      </c>
      <c r="EE125" s="368">
        <f>SUM(RD[[#This Row],[IS2_Inv1_M1]:[IS5_Inv1_M4]])</f>
        <v>0</v>
      </c>
      <c r="EF125" s="368">
        <f>SUM(RD[[#This Row],[IS6_Inv1_M1]:[IS6_Inv2_M2]])+SUM(RD[[#This Row],[IS8_Inv1_M1]:[IS8_Inv4_M2]])</f>
        <v>0</v>
      </c>
      <c r="EG125" s="368">
        <f>SUM(RD[[#This Row],[IS7_Inv1_M1]:[IS7_Inv1_M2]])</f>
        <v>0</v>
      </c>
      <c r="EH125" s="367">
        <f>SUM(RD[[#This Row],[IS9_Inv1_M1]:[IS12_Inv2_M4]])</f>
        <v>0</v>
      </c>
      <c r="EI125" s="367">
        <f>SUM(RD[[#This Row],[IS13_Inv1_M1]:[IS14_Inv1_M4]])</f>
        <v>0</v>
      </c>
      <c r="EJ125" s="367">
        <f>SUM(RD[[#This Row],[IS15_Inv1_M1]:[IS15_Inv2_M1]])</f>
        <v>0</v>
      </c>
      <c r="EK125" s="127">
        <f>SUM(RD[[#This Row],[IS16_Inv1_M1]:[IS17_Inv2_M2]])</f>
        <v>0</v>
      </c>
      <c r="EL125" s="127">
        <f>SUM(RD[[#This Row],[IS18_Inv1_M1]:[IS19_Inv2_M3]])</f>
        <v>0</v>
      </c>
      <c r="EM125" s="127">
        <f>SUM(RD[[#This Row],[IS20_Inv1_M1]:[IS20_Inv2_M2]])</f>
        <v>0</v>
      </c>
      <c r="EN125" s="368">
        <f>SUM(RD[[#This Row],[O2R4_P1]:[O2R22_P3]])</f>
        <v>0</v>
      </c>
      <c r="EO125" s="127" t="str">
        <f>IFERROR(AVERAGEIF(RD[[#This Row],[POA_UP_MCR (KWh/m2)]:[POA_UP_Ph3 (KWh/m2)2]],"&lt;&gt;0",RD[[#This Row],[POA_UP_MCR (KWh/m2)]:[POA_UP_Ph3 (KWh/m2)2]]),"")</f>
        <v/>
      </c>
      <c r="EP125" s="127" t="str">
        <f>IFERROR(AVERAGEIF(RD[[#This Row],[POA_Down_MCR (KWh/m2)]:[POA_Down_Ph3 (KWh/m2)22]],"&lt;&gt;0",RD[[#This Row],[POA_Down_MCR (KWh/m2)]:[POA_Down_Ph3 (KWh/m2)22]]),"")</f>
        <v/>
      </c>
      <c r="EQ125" s="127" t="str">
        <f>IFERROR(AVERAGEIF(RD[[#This Row],[GHI_UP_MCR (KWh/m2)]:[GHI_UP_IS1 (KWh/m2)]],"&lt;&gt;0",RD[[#This Row],[GHI_UP_MCR (KWh/m2)]:[GHI_UP_IS1 (KWh/m2)]]),"")</f>
        <v/>
      </c>
      <c r="ER125" s="127" t="str">
        <f>IFERROR(AVERAGEIF(RD[[#This Row],[GHI_Down_MCR (KWh/m2)]:[GHI_Down_IS1 (KWh/m2)]],"&lt;&gt;0",RD[[#This Row],[GHI_Down_MCR (KWh/m2)]:[GHI_Down_IS1 (KWh/m2)]]),"")</f>
        <v/>
      </c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  <c r="FJ125" s="291" t="str">
        <f>IF((RD[[#This Row],[33 kV_Wind_F1_Ex]]-ES124)*165000&lt;=0,"",(RD[[#This Row],[33 kV_Wind_F1_Ex]]-ES124)*165000)</f>
        <v/>
      </c>
      <c r="FK125" s="291" t="str">
        <f>IF((RD[[#This Row],[33 kV_Wind_F2_Ex]]-ET124)*165000&lt;=0,"",(RD[[#This Row],[33 kV_Wind_F2_Ex]]-ET124)*165000)</f>
        <v/>
      </c>
      <c r="FL125" s="131" t="str">
        <f>IF((RD[[#This Row],[33 kV_Wind_F3_Ex]]-EU124)*225000&lt;=0,"",(RD[[#This Row],[33 kV_Wind_F3_Ex]]-EU124)*225000)</f>
        <v/>
      </c>
      <c r="FM125" s="131" t="str">
        <f>IF((RD[[#This Row],[33 kV_Wind_F4_Ex]]-EV124)*165000&lt;=0,"",(RD[[#This Row],[33 kV_Wind_F4_Ex]]-EV124)*165000)</f>
        <v/>
      </c>
      <c r="FN125" s="227" t="str">
        <f>IF((RD[[#This Row],[33 kV_Solar_F1_Ex]]-EW124)*225000&lt;=0,"",(RD[[#This Row],[33 kV_Solar_F1_Ex]]-EW124)*225000)</f>
        <v/>
      </c>
      <c r="FO125" s="132" t="str">
        <f>IF((RD[[#This Row],[33kV_Solar_F2_Ex]]-EX124)*225000&lt;=0,"",(RD[[#This Row],[33kV_Solar_F2_Ex]]-EX124)*225000)</f>
        <v/>
      </c>
      <c r="FP125" s="369"/>
      <c r="FQ125" s="131" t="str">
        <f>IF((RD[[#This Row],[33kV_Solar_F4_Ex]]-EZ124)*225000&lt;=0,"",(RD[[#This Row],[33kV_Solar_F4_Ex]]-EZ124)*225000)</f>
        <v/>
      </c>
      <c r="FR125" s="291">
        <f>IF((RD[[#This Row],[33kV_OG1_Ex]]-FA124)*1000&lt;=0,0,(RD[[#This Row],[33kV_OG1_Ex]]-FA124)*1000)</f>
        <v>0</v>
      </c>
      <c r="FS125" s="227">
        <f>IFERROR(IF((RD[[#This Row],[33kV_OG2_Ex]]-FB124)*1000&lt;=0,0,(RD[[#This Row],[33kV_OG2_Ex]]-FB124)*1000),0)</f>
        <v>0</v>
      </c>
      <c r="FT125" s="132">
        <f>IF((RD[[#This Row],[220kV_TX1_Ex]]-FC124)*800000&lt;=0,0,(RD[[#This Row],[220kV_TX1_Ex]]-FC124)*800000)</f>
        <v>0</v>
      </c>
      <c r="FU125" s="227">
        <f>IF((RD[[#This Row],[220kV_Tx2_Ex]]-FD124)*800000&lt;=0,0,(RD[[#This Row],[220kV_Tx2_Ex]]-FD124)*800000)</f>
        <v>0</v>
      </c>
      <c r="FV125" s="291">
        <f>IF((RD[[#This Row],[220kV_TL_TVM_Ex]]-FE124)*1600000&lt;=0,0,(RD[[#This Row],[220kV_TL_TVM_Ex]]-FE124)*1600000)</f>
        <v>0</v>
      </c>
      <c r="FW125" s="291" t="str">
        <f>IF((RD[[#This Row],[220kV_C&amp;R_PQM_Ex]]-FF124)*1600000&lt;=0,"",(RD[[#This Row],[220kV_C&amp;R_PQM_Ex]]-FF124)*1600000)</f>
        <v/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 t="str">
        <f>IF((RD[[#This Row],[33kV_Aux2_Im]]-FI124)*1000&lt;=0,"",(RD[[#This Row],[33kV_Aux2_Im]]-FI124)*1000)</f>
        <v/>
      </c>
      <c r="GA125" s="291">
        <f>IFERROR(RD[[#This Row],[33kV_OG1_Energy (MWh)]]+RD[[#This Row],[33kV_OG2_Energy (MWh)]],"")</f>
        <v>0</v>
      </c>
      <c r="GB125" s="291">
        <f>IFERROR(RD[[#This Row],[220kV_TL_TVM Energy (MWh)]]-RD[[#This Row],[220KV_C&amp;R_PQM_im (MWh)]],"")</f>
        <v>0</v>
      </c>
      <c r="GC125" s="228" t="str">
        <f>IFERROR(RD[[#This Row],[33 kV Total Export (MWH)]]/RD[[#This Row],[220 KV Net Export (MWh)]]-1,"")</f>
        <v/>
      </c>
      <c r="GD125" s="229">
        <f>IFERROR((RD[[#This Row],[Sunset Time (POA&lt;20 W/m2)]]-RD[[#This Row],[Sunrise Time (POA&gt;20 W/m2)]])*24,0)</f>
        <v>0</v>
      </c>
      <c r="GE12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5" s="57">
        <f t="shared" si="200"/>
        <v>0</v>
      </c>
      <c r="GG125" s="143">
        <v>170.88</v>
      </c>
      <c r="GH125" s="57">
        <f t="shared" si="206"/>
        <v>0</v>
      </c>
      <c r="GI125" s="8">
        <f>IFERROR(RD[[#This Row],[Wind Export (33 kV)]]*(1-RD[[#This Row],[33 kV Line Loss (%)]]),RD[[#This Row],[Wind Export (33 kV)]])</f>
        <v>0</v>
      </c>
      <c r="GJ125" s="370"/>
      <c r="GK125" s="370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4"/>
      <c r="G126" s="364"/>
      <c r="H126" s="365"/>
      <c r="I126" s="365"/>
      <c r="J126" s="365"/>
      <c r="K126" s="365"/>
      <c r="L126" s="365"/>
      <c r="M126" s="365"/>
      <c r="N126" s="365"/>
      <c r="O126" s="365"/>
      <c r="P126" s="365"/>
      <c r="Q126" s="365"/>
      <c r="R126" s="365"/>
      <c r="S126" s="365"/>
      <c r="T126" s="365"/>
      <c r="U126" s="365"/>
      <c r="V126" s="365"/>
      <c r="W126" s="365"/>
      <c r="X126" s="365"/>
      <c r="Y126" s="365"/>
      <c r="Z126" s="365"/>
      <c r="AA126" s="365"/>
      <c r="AB126" s="365"/>
      <c r="AC126" s="365"/>
      <c r="AD126" s="365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135"/>
      <c r="CI126" s="135"/>
      <c r="CJ126" s="135"/>
      <c r="CK126" s="135"/>
      <c r="CL126" s="135"/>
      <c r="CM126" s="135"/>
      <c r="CN126" s="135"/>
      <c r="CO126" s="135"/>
      <c r="CP126" s="126"/>
      <c r="CQ126" s="126"/>
      <c r="CR126" s="135"/>
      <c r="CS126" s="135"/>
      <c r="CT126" s="126"/>
      <c r="CU126" s="126"/>
      <c r="CV126" s="135"/>
      <c r="CW126" s="135"/>
      <c r="CX126" s="126"/>
      <c r="CY126" s="135"/>
      <c r="CZ126" s="135"/>
      <c r="DA126" s="126"/>
      <c r="DB126" s="126"/>
      <c r="DC126" s="126"/>
      <c r="DD126" s="126"/>
      <c r="DE126" s="126"/>
      <c r="DF126" s="288"/>
      <c r="DG126" s="288"/>
      <c r="DH126" s="288"/>
      <c r="DI126" s="288"/>
      <c r="DJ126" s="288"/>
      <c r="DK126" s="288"/>
      <c r="DL126" s="288"/>
      <c r="DM126" s="288"/>
      <c r="DN126" s="288"/>
      <c r="DO126" s="288"/>
      <c r="DP126" s="288"/>
      <c r="DQ126" s="288"/>
      <c r="DR126" s="288"/>
      <c r="DS126" s="288"/>
      <c r="DT126" s="288"/>
      <c r="DU126" s="288"/>
      <c r="DV126" s="288"/>
      <c r="DW126" s="288"/>
      <c r="DX126" s="288"/>
      <c r="DY126" s="288"/>
      <c r="DZ126" s="288"/>
      <c r="EA126" s="288"/>
      <c r="EB126" s="288"/>
      <c r="EC126" s="288"/>
      <c r="ED126" s="367">
        <f>SUM(RD[[#This Row],[IS1_Inv1_M1]:[IS1_Inv1_M2]])</f>
        <v>0</v>
      </c>
      <c r="EE126" s="367">
        <f>SUM(RD[[#This Row],[IS2_Inv1_M1]:[IS5_Inv1_M4]])</f>
        <v>0</v>
      </c>
      <c r="EF126" s="367">
        <f>SUM(RD[[#This Row],[IS6_Inv1_M1]:[IS6_Inv2_M2]])+SUM(RD[[#This Row],[IS8_Inv1_M1]:[IS8_Inv4_M2]])</f>
        <v>0</v>
      </c>
      <c r="EG126" s="367">
        <f>SUM(RD[[#This Row],[IS7_Inv1_M1]:[IS7_Inv1_M2]])</f>
        <v>0</v>
      </c>
      <c r="EH126" s="367">
        <f>SUM(RD[[#This Row],[IS9_Inv1_M1]:[IS12_Inv2_M4]])</f>
        <v>0</v>
      </c>
      <c r="EI126" s="367">
        <f>SUM(RD[[#This Row],[IS13_Inv1_M1]:[IS14_Inv1_M4]])</f>
        <v>0</v>
      </c>
      <c r="EJ126" s="367">
        <f>SUM(RD[[#This Row],[IS15_Inv1_M1]:[IS15_Inv2_M1]])</f>
        <v>0</v>
      </c>
      <c r="EK126" s="127">
        <f>SUM(RD[[#This Row],[IS16_Inv1_M1]:[IS17_Inv2_M2]])</f>
        <v>0</v>
      </c>
      <c r="EL126" s="127">
        <f>SUM(RD[[#This Row],[IS18_Inv1_M1]:[IS19_Inv2_M3]])</f>
        <v>0</v>
      </c>
      <c r="EM126" s="127">
        <f>SUM(RD[[#This Row],[IS20_Inv1_M1]:[IS20_Inv2_M2]])</f>
        <v>0</v>
      </c>
      <c r="EN126" s="367">
        <f>SUM(RD[[#This Row],[O2R4_P1]:[O2R22_P3]])</f>
        <v>0</v>
      </c>
      <c r="EO126" s="127" t="str">
        <f>IFERROR(AVERAGEIF(RD[[#This Row],[POA_UP_MCR (KWh/m2)]:[POA_UP_Ph3 (KWh/m2)2]],"&lt;&gt;0",RD[[#This Row],[POA_UP_MCR (KWh/m2)]:[POA_UP_Ph3 (KWh/m2)2]]),"")</f>
        <v/>
      </c>
      <c r="EP126" s="127" t="str">
        <f>IFERROR(AVERAGEIF(RD[[#This Row],[POA_Down_MCR (KWh/m2)]:[POA_Down_Ph3 (KWh/m2)22]],"&lt;&gt;0",RD[[#This Row],[POA_Down_MCR (KWh/m2)]:[POA_Down_Ph3 (KWh/m2)22]]),"")</f>
        <v/>
      </c>
      <c r="EQ126" s="127" t="str">
        <f>IFERROR(AVERAGEIF(RD[[#This Row],[GHI_UP_MCR (KWh/m2)]:[GHI_UP_IS1 (KWh/m2)]],"&lt;&gt;0",RD[[#This Row],[GHI_UP_MCR (KWh/m2)]:[GHI_UP_IS1 (KWh/m2)]]),"")</f>
        <v/>
      </c>
      <c r="ER126" s="127" t="str">
        <f>IFERROR(AVERAGEIF(RD[[#This Row],[GHI_Down_MCR (KWh/m2)]:[GHI_Down_IS1 (KWh/m2)]],"&lt;&gt;0",RD[[#This Row],[GHI_Down_MCR (KWh/m2)]:[GHI_Down_IS1 (KWh/m2)]]),"")</f>
        <v/>
      </c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  <c r="FJ126" s="291" t="str">
        <f>IF((RD[[#This Row],[33 kV_Wind_F1_Ex]]-ES125)*165000&lt;=0,"",(RD[[#This Row],[33 kV_Wind_F1_Ex]]-ES125)*165000)</f>
        <v/>
      </c>
      <c r="FK126" s="291" t="str">
        <f>IF((RD[[#This Row],[33 kV_Wind_F2_Ex]]-ET125)*165000&lt;=0,"",(RD[[#This Row],[33 kV_Wind_F2_Ex]]-ET125)*165000)</f>
        <v/>
      </c>
      <c r="FL126" s="131" t="str">
        <f>IF((RD[[#This Row],[33 kV_Wind_F3_Ex]]-EU125)*225000&lt;=0,"",(RD[[#This Row],[33 kV_Wind_F3_Ex]]-EU125)*225000)</f>
        <v/>
      </c>
      <c r="FM126" s="131" t="str">
        <f>IF((RD[[#This Row],[33 kV_Wind_F4_Ex]]-EV125)*165000&lt;=0,"",(RD[[#This Row],[33 kV_Wind_F4_Ex]]-EV125)*165000)</f>
        <v/>
      </c>
      <c r="FN126" s="227" t="str">
        <f>IF((RD[[#This Row],[33 kV_Solar_F1_Ex]]-EW125)*225000&lt;=0,"",(RD[[#This Row],[33 kV_Solar_F1_Ex]]-EW125)*225000)</f>
        <v/>
      </c>
      <c r="FO126" s="132" t="str">
        <f>IF((RD[[#This Row],[33kV_Solar_F2_Ex]]-EX125)*225000&lt;=0,"",(RD[[#This Row],[33kV_Solar_F2_Ex]]-EX125)*225000)</f>
        <v/>
      </c>
      <c r="FP126" s="369"/>
      <c r="FQ126" s="131" t="str">
        <f>IF((RD[[#This Row],[33kV_Solar_F4_Ex]]-EZ125)*225000&lt;=0,"",(RD[[#This Row],[33kV_Solar_F4_Ex]]-EZ125)*225000)</f>
        <v/>
      </c>
      <c r="FR126" s="291">
        <f>IF((RD[[#This Row],[33kV_OG1_Ex]]-FA125)*1000&lt;=0,0,(RD[[#This Row],[33kV_OG1_Ex]]-FA125)*1000)</f>
        <v>0</v>
      </c>
      <c r="FS126" s="227">
        <f>IFERROR(IF((RD[[#This Row],[33kV_OG2_Ex]]-FB125)*1000&lt;=0,0,(RD[[#This Row],[33kV_OG2_Ex]]-FB125)*1000),0)</f>
        <v>0</v>
      </c>
      <c r="FT126" s="132">
        <f>IF((RD[[#This Row],[220kV_TX1_Ex]]-FC125)*800000&lt;=0,0,(RD[[#This Row],[220kV_TX1_Ex]]-FC125)*800000)</f>
        <v>0</v>
      </c>
      <c r="FU126" s="227">
        <f>IF((RD[[#This Row],[220kV_Tx2_Ex]]-FD125)*800000&lt;=0,0,(RD[[#This Row],[220kV_Tx2_Ex]]-FD125)*800000)</f>
        <v>0</v>
      </c>
      <c r="FV126" s="291">
        <f>IF((RD[[#This Row],[220kV_TL_TVM_Ex]]-FE125)*1600000&lt;=0,0,(RD[[#This Row],[220kV_TL_TVM_Ex]]-FE125)*1600000)</f>
        <v>0</v>
      </c>
      <c r="FW126" s="291" t="str">
        <f>IF((RD[[#This Row],[220kV_C&amp;R_PQM_Ex]]-FF125)*1600000&lt;=0,"",(RD[[#This Row],[220kV_C&amp;R_PQM_Ex]]-FF125)*1600000)</f>
        <v/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 t="str">
        <f>IF((RD[[#This Row],[33kV_Aux2_Im]]-FI125)*1000&lt;=0,"",(RD[[#This Row],[33kV_Aux2_Im]]-FI125)*1000)</f>
        <v/>
      </c>
      <c r="GA126" s="291">
        <f>IFERROR(RD[[#This Row],[33kV_OG1_Energy (MWh)]]+RD[[#This Row],[33kV_OG2_Energy (MWh)]],"")</f>
        <v>0</v>
      </c>
      <c r="GB126" s="291">
        <f>IFERROR(RD[[#This Row],[220kV_TL_TVM Energy (MWh)]]-RD[[#This Row],[220KV_C&amp;R_PQM_im (MWh)]],"")</f>
        <v>0</v>
      </c>
      <c r="GC126" s="228" t="str">
        <f>IFERROR(RD[[#This Row],[33 kV Total Export (MWH)]]/RD[[#This Row],[220 KV Net Export (MWh)]]-1,"")</f>
        <v/>
      </c>
      <c r="GD126" s="229">
        <f>IFERROR((RD[[#This Row],[Sunset Time (POA&lt;20 W/m2)]]-RD[[#This Row],[Sunrise Time (POA&gt;20 W/m2)]])*24,0)</f>
        <v>0</v>
      </c>
      <c r="GE12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6" s="57">
        <f t="shared" si="200"/>
        <v>0</v>
      </c>
      <c r="GG126" s="143">
        <v>170.88</v>
      </c>
      <c r="GH126" s="57">
        <f t="shared" si="206"/>
        <v>0</v>
      </c>
      <c r="GI126" s="8">
        <f>IFERROR(RD[[#This Row],[Wind Export (33 kV)]]*(1-RD[[#This Row],[33 kV Line Loss (%)]]),RD[[#This Row],[Wind Export (33 kV)]])</f>
        <v>0</v>
      </c>
      <c r="GJ126" s="370"/>
      <c r="GK126" s="370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4"/>
      <c r="G127" s="364"/>
      <c r="H127" s="365"/>
      <c r="I127" s="365"/>
      <c r="J127" s="365"/>
      <c r="K127" s="365"/>
      <c r="L127" s="365"/>
      <c r="M127" s="365"/>
      <c r="N127" s="365"/>
      <c r="O127" s="365"/>
      <c r="P127" s="365"/>
      <c r="Q127" s="365"/>
      <c r="R127" s="365"/>
      <c r="S127" s="365"/>
      <c r="T127" s="365"/>
      <c r="U127" s="365"/>
      <c r="V127" s="365"/>
      <c r="W127" s="365"/>
      <c r="X127" s="365"/>
      <c r="Y127" s="365"/>
      <c r="Z127" s="365"/>
      <c r="AA127" s="365"/>
      <c r="AB127" s="365"/>
      <c r="AC127" s="365"/>
      <c r="AD127" s="365"/>
      <c r="AE127" s="365"/>
      <c r="AF127" s="365"/>
      <c r="AG127" s="365"/>
      <c r="AH127" s="365"/>
      <c r="AI127" s="365"/>
      <c r="AJ127" s="365"/>
      <c r="AK127" s="365"/>
      <c r="AL127" s="365"/>
      <c r="AM127" s="365"/>
      <c r="AN127" s="365"/>
      <c r="AO127" s="365"/>
      <c r="AP127" s="365"/>
      <c r="AQ127" s="365"/>
      <c r="AR127" s="365"/>
      <c r="AS127" s="365"/>
      <c r="AT127" s="365"/>
      <c r="AU127" s="365"/>
      <c r="AV127" s="365"/>
      <c r="AW127" s="365"/>
      <c r="AX127" s="365"/>
      <c r="AY127" s="365"/>
      <c r="AZ127" s="365"/>
      <c r="BA127" s="365"/>
      <c r="BB127" s="365"/>
      <c r="BC127" s="365"/>
      <c r="BD127" s="365"/>
      <c r="BE127" s="365"/>
      <c r="BF127" s="365"/>
      <c r="BG127" s="365"/>
      <c r="BH127" s="365"/>
      <c r="BI127" s="365"/>
      <c r="BJ127" s="365"/>
      <c r="BK127" s="365"/>
      <c r="BL127" s="365"/>
      <c r="BM127" s="365"/>
      <c r="BN127" s="365"/>
      <c r="BO127" s="365"/>
      <c r="BP127" s="365"/>
      <c r="BQ127" s="365"/>
      <c r="BR127" s="365"/>
      <c r="BS127" s="365"/>
      <c r="BT127" s="365"/>
      <c r="BU127" s="365"/>
      <c r="BV127" s="365"/>
      <c r="BW127" s="365"/>
      <c r="BX127" s="365"/>
      <c r="BY127" s="365"/>
      <c r="BZ127" s="365"/>
      <c r="CA127" s="365"/>
      <c r="CB127" s="365"/>
      <c r="CC127" s="365"/>
      <c r="CD127" s="365"/>
      <c r="CE127" s="365"/>
      <c r="CF127" s="365"/>
      <c r="CG127" s="365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288"/>
      <c r="DG127" s="288"/>
      <c r="DH127" s="288"/>
      <c r="DI127" s="288"/>
      <c r="DJ127" s="288"/>
      <c r="DK127" s="288"/>
      <c r="DL127" s="288"/>
      <c r="DM127" s="288"/>
      <c r="DN127" s="288"/>
      <c r="DO127" s="288"/>
      <c r="DP127" s="288"/>
      <c r="DQ127" s="288"/>
      <c r="DR127" s="288"/>
      <c r="DS127" s="288"/>
      <c r="DT127" s="288"/>
      <c r="DU127" s="288"/>
      <c r="DV127" s="288"/>
      <c r="DW127" s="288"/>
      <c r="DX127" s="288"/>
      <c r="DY127" s="288"/>
      <c r="DZ127" s="288"/>
      <c r="EA127" s="288"/>
      <c r="EB127" s="288"/>
      <c r="EC127" s="288"/>
      <c r="ED127" s="367">
        <f>SUM(RD[[#This Row],[IS1_Inv1_M1]:[IS1_Inv1_M2]])</f>
        <v>0</v>
      </c>
      <c r="EE127" s="367">
        <f>SUM(RD[[#This Row],[IS2_Inv1_M1]:[IS5_Inv1_M4]])</f>
        <v>0</v>
      </c>
      <c r="EF127" s="367">
        <f>SUM(RD[[#This Row],[IS6_Inv1_M1]:[IS6_Inv2_M2]])+SUM(RD[[#This Row],[IS8_Inv1_M1]:[IS8_Inv4_M2]])</f>
        <v>0</v>
      </c>
      <c r="EG127" s="367">
        <f>SUM(RD[[#This Row],[IS7_Inv1_M1]:[IS7_Inv1_M2]])</f>
        <v>0</v>
      </c>
      <c r="EH127" s="367">
        <f>SUM(RD[[#This Row],[IS9_Inv1_M1]:[IS12_Inv2_M4]])</f>
        <v>0</v>
      </c>
      <c r="EI127" s="367">
        <f>SUM(RD[[#This Row],[IS13_Inv1_M1]:[IS14_Inv1_M4]])</f>
        <v>0</v>
      </c>
      <c r="EJ127" s="367">
        <f>SUM(RD[[#This Row],[IS15_Inv1_M1]:[IS15_Inv2_M1]])</f>
        <v>0</v>
      </c>
      <c r="EK127" s="127">
        <f>SUM(RD[[#This Row],[IS16_Inv1_M1]:[IS17_Inv2_M2]])</f>
        <v>0</v>
      </c>
      <c r="EL127" s="127">
        <f>SUM(RD[[#This Row],[IS18_Inv1_M1]:[IS19_Inv2_M3]])</f>
        <v>0</v>
      </c>
      <c r="EM127" s="127">
        <f>SUM(RD[[#This Row],[IS20_Inv1_M1]:[IS20_Inv2_M2]])</f>
        <v>0</v>
      </c>
      <c r="EN127" s="367">
        <f>SUM(RD[[#This Row],[O2R4_P1]:[O2R22_P3]])</f>
        <v>0</v>
      </c>
      <c r="EO127" s="127" t="str">
        <f>IFERROR(AVERAGEIF(RD[[#This Row],[POA_UP_MCR (KWh/m2)]:[POA_UP_Ph3 (KWh/m2)2]],"&lt;&gt;0",RD[[#This Row],[POA_UP_MCR (KWh/m2)]:[POA_UP_Ph3 (KWh/m2)2]]),"")</f>
        <v/>
      </c>
      <c r="EP127" s="127" t="str">
        <f>IFERROR(AVERAGEIF(RD[[#This Row],[POA_Down_MCR (KWh/m2)]:[POA_Down_Ph3 (KWh/m2)22]],"&lt;&gt;0",RD[[#This Row],[POA_Down_MCR (KWh/m2)]:[POA_Down_Ph3 (KWh/m2)22]]),"")</f>
        <v/>
      </c>
      <c r="EQ127" s="127" t="str">
        <f>IFERROR(AVERAGEIF(RD[[#This Row],[GHI_UP_MCR (KWh/m2)]:[GHI_UP_IS1 (KWh/m2)]],"&lt;&gt;0",RD[[#This Row],[GHI_UP_MCR (KWh/m2)]:[GHI_UP_IS1 (KWh/m2)]]),"")</f>
        <v/>
      </c>
      <c r="ER127" s="127" t="str">
        <f>IFERROR(AVERAGEIF(RD[[#This Row],[GHI_Down_MCR (KWh/m2)]:[GHI_Down_IS1 (KWh/m2)]],"&lt;&gt;0",RD[[#This Row],[GHI_Down_MCR (KWh/m2)]:[GHI_Down_IS1 (KWh/m2)]]),"")</f>
        <v/>
      </c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291" t="str">
        <f>IF((RD[[#This Row],[33 kV_Wind_F1_Ex]]-ES126)*165000&lt;=0,"",(RD[[#This Row],[33 kV_Wind_F1_Ex]]-ES126)*165000)</f>
        <v/>
      </c>
      <c r="FK127" s="291" t="str">
        <f>IF((RD[[#This Row],[33 kV_Wind_F2_Ex]]-ET126)*165000&lt;=0,"",(RD[[#This Row],[33 kV_Wind_F2_Ex]]-ET126)*165000)</f>
        <v/>
      </c>
      <c r="FL127" s="131" t="str">
        <f>IF((RD[[#This Row],[33 kV_Wind_F3_Ex]]-EU126)*225000&lt;=0,"",(RD[[#This Row],[33 kV_Wind_F3_Ex]]-EU126)*225000)</f>
        <v/>
      </c>
      <c r="FM127" s="131" t="str">
        <f>IF((RD[[#This Row],[33 kV_Wind_F4_Ex]]-EV126)*165000&lt;=0,"",(RD[[#This Row],[33 kV_Wind_F4_Ex]]-EV126)*165000)</f>
        <v/>
      </c>
      <c r="FN127" s="227" t="str">
        <f>IF((RD[[#This Row],[33 kV_Solar_F1_Ex]]-EW126)*225000&lt;=0,"",(RD[[#This Row],[33 kV_Solar_F1_Ex]]-EW126)*225000)</f>
        <v/>
      </c>
      <c r="FO127" s="132" t="str">
        <f>IF((RD[[#This Row],[33kV_Solar_F2_Ex]]-EX126)*225000&lt;=0,"",(RD[[#This Row],[33kV_Solar_F2_Ex]]-EX126)*225000)</f>
        <v/>
      </c>
      <c r="FP127" s="369"/>
      <c r="FQ127" s="131" t="str">
        <f>IF((RD[[#This Row],[33kV_Solar_F4_Ex]]-EZ126)*225000&lt;=0,"",(RD[[#This Row],[33kV_Solar_F4_Ex]]-EZ126)*225000)</f>
        <v/>
      </c>
      <c r="FR127" s="291">
        <f>IF((RD[[#This Row],[33kV_OG1_Ex]]-FA126)*1000&lt;=0,0,(RD[[#This Row],[33kV_OG1_Ex]]-FA126)*1000)</f>
        <v>0</v>
      </c>
      <c r="FS127" s="227">
        <f>IFERROR(IF((RD[[#This Row],[33kV_OG2_Ex]]-FB126)*1000&lt;=0,0,(RD[[#This Row],[33kV_OG2_Ex]]-FB126)*1000),0)</f>
        <v>0</v>
      </c>
      <c r="FT127" s="132">
        <f>IF((RD[[#This Row],[220kV_TX1_Ex]]-FC126)*800000&lt;=0,0,(RD[[#This Row],[220kV_TX1_Ex]]-FC126)*800000)</f>
        <v>0</v>
      </c>
      <c r="FU127" s="227">
        <f>IF((RD[[#This Row],[220kV_Tx2_Ex]]-FD126)*800000&lt;=0,0,(RD[[#This Row],[220kV_Tx2_Ex]]-FD126)*800000)</f>
        <v>0</v>
      </c>
      <c r="FV127" s="291">
        <f>IF((RD[[#This Row],[220kV_TL_TVM_Ex]]-FE126)*1600000&lt;=0,0,(RD[[#This Row],[220kV_TL_TVM_Ex]]-FE126)*1600000)</f>
        <v>0</v>
      </c>
      <c r="FW127" s="291" t="str">
        <f>IF((RD[[#This Row],[220kV_C&amp;R_PQM_Ex]]-FF126)*1600000&lt;=0,"",(RD[[#This Row],[220kV_C&amp;R_PQM_Ex]]-FF126)*1600000)</f>
        <v/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 t="str">
        <f>IF((RD[[#This Row],[33kV_Aux2_Im]]-FI126)*1000&lt;=0,"",(RD[[#This Row],[33kV_Aux2_Im]]-FI126)*1000)</f>
        <v/>
      </c>
      <c r="GA127" s="291">
        <f>IFERROR(RD[[#This Row],[33kV_OG1_Energy (MWh)]]+RD[[#This Row],[33kV_OG2_Energy (MWh)]],"")</f>
        <v>0</v>
      </c>
      <c r="GB127" s="291">
        <f>IFERROR(RD[[#This Row],[220kV_TL_TVM Energy (MWh)]]-RD[[#This Row],[220KV_C&amp;R_PQM_im (MWh)]],"")</f>
        <v>0</v>
      </c>
      <c r="GC127" s="228" t="str">
        <f>IFERROR(RD[[#This Row],[33 kV Total Export (MWH)]]/RD[[#This Row],[220 KV Net Export (MWh)]]-1,"")</f>
        <v/>
      </c>
      <c r="GD127" s="229">
        <f>IFERROR((RD[[#This Row],[Sunset Time (POA&lt;20 W/m2)]]-RD[[#This Row],[Sunrise Time (POA&gt;20 W/m2)]])*24,0)</f>
        <v>0</v>
      </c>
      <c r="GE12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7" s="57">
        <f t="shared" si="200"/>
        <v>0</v>
      </c>
      <c r="GG127" s="143">
        <v>170.88</v>
      </c>
      <c r="GH127" s="57">
        <f t="shared" si="206"/>
        <v>0</v>
      </c>
      <c r="GI127" s="8">
        <f>IFERROR(RD[[#This Row],[Wind Export (33 kV)]]*(1-RD[[#This Row],[33 kV Line Loss (%)]]),RD[[#This Row],[Wind Export (33 kV)]])</f>
        <v>0</v>
      </c>
      <c r="GJ127" s="370"/>
      <c r="GK127" s="370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4"/>
      <c r="G128" s="364"/>
      <c r="H128" s="365"/>
      <c r="I128" s="365"/>
      <c r="J128" s="365"/>
      <c r="K128" s="365"/>
      <c r="L128" s="365"/>
      <c r="M128" s="365"/>
      <c r="N128" s="365"/>
      <c r="O128" s="365"/>
      <c r="P128" s="365"/>
      <c r="Q128" s="365"/>
      <c r="R128" s="365"/>
      <c r="S128" s="365"/>
      <c r="T128" s="365"/>
      <c r="U128" s="365"/>
      <c r="V128" s="365"/>
      <c r="W128" s="365"/>
      <c r="X128" s="365"/>
      <c r="Y128" s="365"/>
      <c r="Z128" s="365"/>
      <c r="AA128" s="365"/>
      <c r="AB128" s="365"/>
      <c r="AC128" s="365"/>
      <c r="AD128" s="365"/>
      <c r="AE128" s="365"/>
      <c r="AF128" s="365"/>
      <c r="AG128" s="365"/>
      <c r="AH128" s="365"/>
      <c r="AI128" s="365"/>
      <c r="AJ128" s="365"/>
      <c r="AK128" s="365"/>
      <c r="AL128" s="365"/>
      <c r="AM128" s="365"/>
      <c r="AN128" s="365"/>
      <c r="AO128" s="365"/>
      <c r="AP128" s="365"/>
      <c r="AQ128" s="365"/>
      <c r="AR128" s="365"/>
      <c r="AS128" s="365"/>
      <c r="AT128" s="365"/>
      <c r="AU128" s="365"/>
      <c r="AV128" s="365"/>
      <c r="AW128" s="365"/>
      <c r="AX128" s="365"/>
      <c r="AY128" s="365"/>
      <c r="AZ128" s="365"/>
      <c r="BA128" s="365"/>
      <c r="BB128" s="365"/>
      <c r="BC128" s="365"/>
      <c r="BD128" s="365"/>
      <c r="BE128" s="365"/>
      <c r="BF128" s="365"/>
      <c r="BG128" s="365"/>
      <c r="BH128" s="365"/>
      <c r="BI128" s="365"/>
      <c r="BJ128" s="365"/>
      <c r="BK128" s="365"/>
      <c r="BL128" s="365"/>
      <c r="BM128" s="365"/>
      <c r="BN128" s="365"/>
      <c r="BO128" s="365"/>
      <c r="BP128" s="365"/>
      <c r="BQ128" s="365"/>
      <c r="BR128" s="365"/>
      <c r="BS128" s="365"/>
      <c r="BT128" s="365"/>
      <c r="BU128" s="365"/>
      <c r="BV128" s="365"/>
      <c r="BW128" s="365"/>
      <c r="BX128" s="365"/>
      <c r="BY128" s="365"/>
      <c r="BZ128" s="365"/>
      <c r="CA128" s="365"/>
      <c r="CB128" s="365"/>
      <c r="CC128" s="365"/>
      <c r="CD128" s="365"/>
      <c r="CE128" s="365"/>
      <c r="CF128" s="365"/>
      <c r="CG128" s="365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288"/>
      <c r="DG128" s="288"/>
      <c r="DH128" s="288"/>
      <c r="DI128" s="288"/>
      <c r="DJ128" s="288"/>
      <c r="DK128" s="288"/>
      <c r="DL128" s="288"/>
      <c r="DM128" s="288"/>
      <c r="DN128" s="288"/>
      <c r="DO128" s="288"/>
      <c r="DP128" s="288"/>
      <c r="DQ128" s="288"/>
      <c r="DR128" s="288"/>
      <c r="DS128" s="288"/>
      <c r="DT128" s="288"/>
      <c r="DU128" s="288"/>
      <c r="DV128" s="288"/>
      <c r="DW128" s="288"/>
      <c r="DX128" s="288"/>
      <c r="DY128" s="288"/>
      <c r="DZ128" s="288"/>
      <c r="EA128" s="288"/>
      <c r="EB128" s="288"/>
      <c r="EC128" s="288"/>
      <c r="ED128" s="367">
        <f>SUM(RD[[#This Row],[IS1_Inv1_M1]:[IS1_Inv1_M2]])</f>
        <v>0</v>
      </c>
      <c r="EE128" s="367">
        <f>SUM(RD[[#This Row],[IS2_Inv1_M1]:[IS5_Inv1_M4]])</f>
        <v>0</v>
      </c>
      <c r="EF128" s="367">
        <f>SUM(RD[[#This Row],[IS6_Inv1_M1]:[IS6_Inv2_M2]])+SUM(RD[[#This Row],[IS8_Inv1_M1]:[IS8_Inv4_M2]])</f>
        <v>0</v>
      </c>
      <c r="EG128" s="367">
        <f>SUM(RD[[#This Row],[IS7_Inv1_M1]:[IS7_Inv1_M2]])</f>
        <v>0</v>
      </c>
      <c r="EH128" s="367">
        <f>SUM(RD[[#This Row],[IS9_Inv1_M1]:[IS12_Inv2_M4]])</f>
        <v>0</v>
      </c>
      <c r="EI128" s="367">
        <f>SUM(RD[[#This Row],[IS13_Inv1_M1]:[IS14_Inv1_M4]])</f>
        <v>0</v>
      </c>
      <c r="EJ128" s="367">
        <f>SUM(RD[[#This Row],[IS15_Inv1_M1]:[IS15_Inv2_M1]])</f>
        <v>0</v>
      </c>
      <c r="EK128" s="127">
        <f>SUM(RD[[#This Row],[IS16_Inv1_M1]:[IS17_Inv2_M2]])</f>
        <v>0</v>
      </c>
      <c r="EL128" s="127">
        <f>SUM(RD[[#This Row],[IS18_Inv1_M1]:[IS19_Inv2_M3]])</f>
        <v>0</v>
      </c>
      <c r="EM128" s="127">
        <f>SUM(RD[[#This Row],[IS20_Inv1_M1]:[IS20_Inv2_M2]])</f>
        <v>0</v>
      </c>
      <c r="EN128" s="367">
        <f>SUM(RD[[#This Row],[O2R4_P1]:[O2R22_P3]])</f>
        <v>0</v>
      </c>
      <c r="EO128" s="127" t="str">
        <f>IFERROR(AVERAGEIF(RD[[#This Row],[POA_UP_MCR (KWh/m2)]:[POA_UP_Ph3 (KWh/m2)2]],"&lt;&gt;0",RD[[#This Row],[POA_UP_MCR (KWh/m2)]:[POA_UP_Ph3 (KWh/m2)2]]),"")</f>
        <v/>
      </c>
      <c r="EP128" s="127" t="str">
        <f>IFERROR(AVERAGEIF(RD[[#This Row],[POA_Down_MCR (KWh/m2)]:[POA_Down_Ph3 (KWh/m2)22]],"&lt;&gt;0",RD[[#This Row],[POA_Down_MCR (KWh/m2)]:[POA_Down_Ph3 (KWh/m2)22]]),"")</f>
        <v/>
      </c>
      <c r="EQ128" s="127" t="str">
        <f>IFERROR(AVERAGEIF(RD[[#This Row],[GHI_UP_MCR (KWh/m2)]:[GHI_UP_IS1 (KWh/m2)]],"&lt;&gt;0",RD[[#This Row],[GHI_UP_MCR (KWh/m2)]:[GHI_UP_IS1 (KWh/m2)]]),"")</f>
        <v/>
      </c>
      <c r="ER128" s="127" t="str">
        <f>IFERROR(AVERAGEIF(RD[[#This Row],[GHI_Down_MCR (KWh/m2)]:[GHI_Down_IS1 (KWh/m2)]],"&lt;&gt;0",RD[[#This Row],[GHI_Down_MCR (KWh/m2)]:[GHI_Down_IS1 (KWh/m2)]]),"")</f>
        <v/>
      </c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291" t="str">
        <f>IF((RD[[#This Row],[33 kV_Wind_F1_Ex]]-ES127)*165000&lt;=0,"",(RD[[#This Row],[33 kV_Wind_F1_Ex]]-ES127)*165000)</f>
        <v/>
      </c>
      <c r="FK128" s="291" t="str">
        <f>IF((RD[[#This Row],[33 kV_Wind_F2_Ex]]-ET127)*165000&lt;=0,"",(RD[[#This Row],[33 kV_Wind_F2_Ex]]-ET127)*165000)</f>
        <v/>
      </c>
      <c r="FL128" s="131" t="str">
        <f>IF((RD[[#This Row],[33 kV_Wind_F3_Ex]]-EU127)*225000&lt;=0,"",(RD[[#This Row],[33 kV_Wind_F3_Ex]]-EU127)*225000)</f>
        <v/>
      </c>
      <c r="FM128" s="131" t="str">
        <f>IF((RD[[#This Row],[33 kV_Wind_F4_Ex]]-EV127)*165000&lt;=0,"",(RD[[#This Row],[33 kV_Wind_F4_Ex]]-EV127)*165000)</f>
        <v/>
      </c>
      <c r="FN128" s="227" t="str">
        <f>IF((RD[[#This Row],[33 kV_Solar_F1_Ex]]-EW127)*225000&lt;=0,"",(RD[[#This Row],[33 kV_Solar_F1_Ex]]-EW127)*225000)</f>
        <v/>
      </c>
      <c r="FO128" s="132" t="str">
        <f>IF((RD[[#This Row],[33kV_Solar_F2_Ex]]-EX127)*225000&lt;=0,"",(RD[[#This Row],[33kV_Solar_F2_Ex]]-EX127)*225000)</f>
        <v/>
      </c>
      <c r="FP128" s="369"/>
      <c r="FQ128" s="131" t="str">
        <f>IF((RD[[#This Row],[33kV_Solar_F4_Ex]]-EZ127)*225000&lt;=0,"",(RD[[#This Row],[33kV_Solar_F4_Ex]]-EZ127)*225000)</f>
        <v/>
      </c>
      <c r="FR128" s="291">
        <f>IF((RD[[#This Row],[33kV_OG1_Ex]]-FA127)*1000&lt;=0,0,(RD[[#This Row],[33kV_OG1_Ex]]-FA127)*1000)</f>
        <v>0</v>
      </c>
      <c r="FS128" s="227">
        <f>IFERROR(IF((RD[[#This Row],[33kV_OG2_Ex]]-FB127)*1000&lt;=0,0,(RD[[#This Row],[33kV_OG2_Ex]]-FB127)*1000),0)</f>
        <v>0</v>
      </c>
      <c r="FT128" s="132">
        <f>IF((RD[[#This Row],[220kV_TX1_Ex]]-FC127)*800000&lt;=0,0,(RD[[#This Row],[220kV_TX1_Ex]]-FC127)*800000)</f>
        <v>0</v>
      </c>
      <c r="FU128" s="227">
        <f>IF((RD[[#This Row],[220kV_Tx2_Ex]]-FD127)*800000&lt;=0,0,(RD[[#This Row],[220kV_Tx2_Ex]]-FD127)*800000)</f>
        <v>0</v>
      </c>
      <c r="FV128" s="291">
        <f>IF((RD[[#This Row],[220kV_TL_TVM_Ex]]-FE127)*1600000&lt;=0,0,(RD[[#This Row],[220kV_TL_TVM_Ex]]-FE127)*1600000)</f>
        <v>0</v>
      </c>
      <c r="FW128" s="291" t="str">
        <f>IF((RD[[#This Row],[220kV_C&amp;R_PQM_Ex]]-FF127)*1600000&lt;=0,"",(RD[[#This Row],[220kV_C&amp;R_PQM_Ex]]-FF127)*1600000)</f>
        <v/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 t="str">
        <f>IF((RD[[#This Row],[33kV_Aux2_Im]]-FI127)*1000&lt;=0,"",(RD[[#This Row],[33kV_Aux2_Im]]-FI127)*1000)</f>
        <v/>
      </c>
      <c r="GA128" s="291">
        <f>IFERROR(RD[[#This Row],[33kV_OG1_Energy (MWh)]]+RD[[#This Row],[33kV_OG2_Energy (MWh)]],"")</f>
        <v>0</v>
      </c>
      <c r="GB128" s="291">
        <f>IFERROR(RD[[#This Row],[220kV_TL_TVM Energy (MWh)]]-RD[[#This Row],[220KV_C&amp;R_PQM_im (MWh)]],"")</f>
        <v>0</v>
      </c>
      <c r="GC128" s="228" t="str">
        <f>IFERROR(RD[[#This Row],[33 kV Total Export (MWH)]]/RD[[#This Row],[220 KV Net Export (MWh)]]-1,"")</f>
        <v/>
      </c>
      <c r="GD128" s="229">
        <f>IFERROR((RD[[#This Row],[Sunset Time (POA&lt;20 W/m2)]]-RD[[#This Row],[Sunrise Time (POA&gt;20 W/m2)]])*24,0)</f>
        <v>0</v>
      </c>
      <c r="GE12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8" s="57">
        <f t="shared" si="200"/>
        <v>0</v>
      </c>
      <c r="GG128" s="143">
        <v>170.88</v>
      </c>
      <c r="GH128" s="57">
        <f t="shared" si="206"/>
        <v>0</v>
      </c>
      <c r="GI128" s="8">
        <f>IFERROR(RD[[#This Row],[Wind Export (33 kV)]]*(1-RD[[#This Row],[33 kV Line Loss (%)]]),RD[[#This Row],[Wind Export (33 kV)]])</f>
        <v>0</v>
      </c>
      <c r="GJ128" s="370"/>
      <c r="GK128" s="370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4"/>
      <c r="G129" s="364"/>
      <c r="H129" s="365"/>
      <c r="I129" s="365"/>
      <c r="J129" s="365"/>
      <c r="K129" s="365"/>
      <c r="L129" s="365"/>
      <c r="M129" s="365"/>
      <c r="N129" s="365"/>
      <c r="O129" s="365"/>
      <c r="P129" s="365"/>
      <c r="Q129" s="365"/>
      <c r="R129" s="365"/>
      <c r="S129" s="365"/>
      <c r="T129" s="365"/>
      <c r="U129" s="365"/>
      <c r="V129" s="365"/>
      <c r="W129" s="365"/>
      <c r="X129" s="365"/>
      <c r="Y129" s="365"/>
      <c r="Z129" s="365"/>
      <c r="AA129" s="365"/>
      <c r="AB129" s="365"/>
      <c r="AC129" s="365"/>
      <c r="AD129" s="365"/>
      <c r="AE129" s="365"/>
      <c r="AF129" s="365"/>
      <c r="AG129" s="365"/>
      <c r="AH129" s="365"/>
      <c r="AI129" s="365"/>
      <c r="AJ129" s="365"/>
      <c r="AK129" s="365"/>
      <c r="AL129" s="365"/>
      <c r="AM129" s="365"/>
      <c r="AN129" s="365"/>
      <c r="AO129" s="365"/>
      <c r="AP129" s="365"/>
      <c r="AQ129" s="365"/>
      <c r="AR129" s="365"/>
      <c r="AS129" s="365"/>
      <c r="AT129" s="365"/>
      <c r="AU129" s="365"/>
      <c r="AV129" s="365"/>
      <c r="AW129" s="365"/>
      <c r="AX129" s="365"/>
      <c r="AY129" s="365"/>
      <c r="AZ129" s="365"/>
      <c r="BA129" s="365"/>
      <c r="BB129" s="365"/>
      <c r="BC129" s="365"/>
      <c r="BD129" s="365"/>
      <c r="BE129" s="365"/>
      <c r="BF129" s="365"/>
      <c r="BG129" s="365"/>
      <c r="BH129" s="365"/>
      <c r="BI129" s="365"/>
      <c r="BJ129" s="365"/>
      <c r="BK129" s="365"/>
      <c r="BL129" s="365"/>
      <c r="BM129" s="365"/>
      <c r="BN129" s="365"/>
      <c r="BO129" s="365"/>
      <c r="BP129" s="365"/>
      <c r="BQ129" s="365"/>
      <c r="BR129" s="365"/>
      <c r="BS129" s="365"/>
      <c r="BT129" s="365"/>
      <c r="BU129" s="365"/>
      <c r="BV129" s="365"/>
      <c r="BW129" s="365"/>
      <c r="BX129" s="365"/>
      <c r="BY129" s="365"/>
      <c r="BZ129" s="365"/>
      <c r="CA129" s="365"/>
      <c r="CB129" s="365"/>
      <c r="CC129" s="365"/>
      <c r="CD129" s="365"/>
      <c r="CE129" s="365"/>
      <c r="CF129" s="365"/>
      <c r="CG129" s="365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8"/>
      <c r="DG129" s="288"/>
      <c r="DH129" s="288"/>
      <c r="DI129" s="288"/>
      <c r="DJ129" s="288"/>
      <c r="DK129" s="288"/>
      <c r="DL129" s="288"/>
      <c r="DM129" s="288"/>
      <c r="DN129" s="288"/>
      <c r="DO129" s="288"/>
      <c r="DP129" s="288"/>
      <c r="DQ129" s="288"/>
      <c r="DR129" s="288"/>
      <c r="DS129" s="288"/>
      <c r="DT129" s="288"/>
      <c r="DU129" s="288"/>
      <c r="DV129" s="288"/>
      <c r="DW129" s="288"/>
      <c r="DX129" s="288"/>
      <c r="DY129" s="288"/>
      <c r="DZ129" s="288"/>
      <c r="EA129" s="288"/>
      <c r="EB129" s="288"/>
      <c r="EC129" s="288"/>
      <c r="ED129" s="368">
        <f>SUM(RD[[#This Row],[IS1_Inv1_M1]:[IS1_Inv1_M2]])</f>
        <v>0</v>
      </c>
      <c r="EE129" s="368">
        <f>SUM(RD[[#This Row],[IS2_Inv1_M1]:[IS5_Inv1_M4]])</f>
        <v>0</v>
      </c>
      <c r="EF129" s="368">
        <f>SUM(RD[[#This Row],[IS6_Inv1_M1]:[IS6_Inv2_M2]])+SUM(RD[[#This Row],[IS8_Inv1_M1]:[IS8_Inv4_M2]])</f>
        <v>0</v>
      </c>
      <c r="EG129" s="368">
        <f>SUM(RD[[#This Row],[IS7_Inv1_M1]:[IS7_Inv1_M2]])</f>
        <v>0</v>
      </c>
      <c r="EH129" s="367">
        <f>SUM(RD[[#This Row],[IS9_Inv1_M1]:[IS12_Inv2_M4]])</f>
        <v>0</v>
      </c>
      <c r="EI129" s="367">
        <f>SUM(RD[[#This Row],[IS13_Inv1_M1]:[IS14_Inv1_M4]])</f>
        <v>0</v>
      </c>
      <c r="EJ129" s="367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368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1" t="str">
        <f>IF((RD[[#This Row],[33 kV_Wind_F1_Ex]]-ES128)*165000&lt;=0,"",(RD[[#This Row],[33 kV_Wind_F1_Ex]]-ES128)*165000)</f>
        <v/>
      </c>
      <c r="FK129" s="291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7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69"/>
      <c r="FQ129" s="131" t="str">
        <f>IF((RD[[#This Row],[33kV_Solar_F4_Ex]]-EZ128)*225000&lt;=0,"",(RD[[#This Row],[33kV_Solar_F4_Ex]]-EZ128)*225000)</f>
        <v/>
      </c>
      <c r="FR129" s="291">
        <f>IF((RD[[#This Row],[33kV_OG1_Ex]]-FA128)*1000&lt;=0,0,(RD[[#This Row],[33kV_OG1_Ex]]-FA128)*1000)</f>
        <v>0</v>
      </c>
      <c r="FS129" s="227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7">
        <f>IF((RD[[#This Row],[220kV_Tx2_Ex]]-FD128)*800000&lt;=0,0,(RD[[#This Row],[220kV_Tx2_Ex]]-FD128)*800000)</f>
        <v>0</v>
      </c>
      <c r="FV129" s="291">
        <f>IF((RD[[#This Row],[220kV_TL_TVM_Ex]]-FE128)*1600000&lt;=0,0,(RD[[#This Row],[220kV_TL_TVM_Ex]]-FE128)*1600000)</f>
        <v>0</v>
      </c>
      <c r="FW129" s="291" t="str">
        <f>IF((RD[[#This Row],[220kV_C&amp;R_PQM_Ex]]-FF128)*1600000&lt;=0,"",(RD[[#This Row],[220kV_C&amp;R_PQM_Ex]]-FF128)*1600000)</f>
        <v/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 t="str">
        <f>IF((RD[[#This Row],[33kV_Aux2_Im]]-FI128)*1000&lt;=0,"",(RD[[#This Row],[33kV_Aux2_Im]]-FI128)*1000)</f>
        <v/>
      </c>
      <c r="GA129" s="291">
        <f>IFERROR(RD[[#This Row],[33kV_OG1_Energy (MWh)]]+RD[[#This Row],[33kV_OG2_Energy (MWh)]],"")</f>
        <v>0</v>
      </c>
      <c r="GB129" s="291">
        <f>IFERROR(RD[[#This Row],[220kV_TL_TVM Energy (MWh)]]-RD[[#This Row],[220KV_C&amp;R_PQM_im (MWh)]],"")</f>
        <v>0</v>
      </c>
      <c r="GC129" s="228" t="str">
        <f>IFERROR(RD[[#This Row],[33 kV Total Export (MWH)]]/RD[[#This Row],[220 KV Net Export (MWh)]]-1,"")</f>
        <v/>
      </c>
      <c r="GD129" s="229">
        <f>IFERROR((RD[[#This Row],[Sunset Time (POA&lt;20 W/m2)]]-RD[[#This Row],[Sunrise Time (POA&gt;20 W/m2)]])*24,0)</f>
        <v>0</v>
      </c>
      <c r="GE12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170.88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70"/>
      <c r="GK129" s="370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0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0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6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62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123</v>
      </c>
      <c r="B1" s="234" t="s">
        <v>304</v>
      </c>
      <c r="C1" s="234" t="s">
        <v>305</v>
      </c>
      <c r="D1" s="234" t="s">
        <v>126</v>
      </c>
      <c r="E1" s="234" t="s">
        <v>82</v>
      </c>
      <c r="F1" s="235" t="s">
        <v>306</v>
      </c>
      <c r="G1" s="235" t="s">
        <v>307</v>
      </c>
      <c r="H1" s="235" t="s">
        <v>308</v>
      </c>
      <c r="I1" s="235" t="s">
        <v>309</v>
      </c>
      <c r="J1" s="235" t="s">
        <v>310</v>
      </c>
      <c r="K1" s="235" t="s">
        <v>311</v>
      </c>
      <c r="L1" s="235" t="s">
        <v>312</v>
      </c>
      <c r="M1" s="235" t="s">
        <v>313</v>
      </c>
      <c r="N1" s="235" t="s">
        <v>314</v>
      </c>
      <c r="O1" s="235" t="s">
        <v>315</v>
      </c>
      <c r="P1" s="235" t="s">
        <v>316</v>
      </c>
      <c r="Q1" s="235" t="s">
        <v>317</v>
      </c>
      <c r="R1" s="235" t="s">
        <v>318</v>
      </c>
      <c r="S1" s="235" t="s">
        <v>319</v>
      </c>
      <c r="T1" s="235" t="s">
        <v>320</v>
      </c>
      <c r="U1" s="235" t="s">
        <v>321</v>
      </c>
      <c r="V1" s="235" t="s">
        <v>322</v>
      </c>
      <c r="W1" s="235" t="s">
        <v>323</v>
      </c>
      <c r="X1" s="235" t="s">
        <v>324</v>
      </c>
      <c r="Y1" s="235" t="s">
        <v>325</v>
      </c>
      <c r="Z1" s="235" t="s">
        <v>326</v>
      </c>
      <c r="AA1" s="235" t="s">
        <v>327</v>
      </c>
      <c r="AB1" s="235" t="s">
        <v>328</v>
      </c>
      <c r="AC1" s="235" t="s">
        <v>329</v>
      </c>
      <c r="AD1" s="235" t="s">
        <v>330</v>
      </c>
      <c r="AE1" s="235" t="s">
        <v>331</v>
      </c>
      <c r="AF1" s="235" t="s">
        <v>332</v>
      </c>
      <c r="AG1" s="235" t="s">
        <v>333</v>
      </c>
      <c r="AH1" s="235" t="s">
        <v>334</v>
      </c>
      <c r="AI1" s="235" t="s">
        <v>335</v>
      </c>
      <c r="AJ1" s="235" t="s">
        <v>336</v>
      </c>
      <c r="AK1" s="235" t="s">
        <v>337</v>
      </c>
      <c r="AL1" s="235" t="s">
        <v>338</v>
      </c>
      <c r="AM1" s="235" t="s">
        <v>339</v>
      </c>
      <c r="AN1" s="236" t="s">
        <v>340</v>
      </c>
      <c r="AO1" s="235" t="s">
        <v>341</v>
      </c>
      <c r="AP1" s="235" t="s">
        <v>342</v>
      </c>
      <c r="AQ1" s="235" t="s">
        <v>343</v>
      </c>
      <c r="AR1" s="235" t="s">
        <v>344</v>
      </c>
      <c r="AS1" s="235" t="s">
        <v>345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11"/>
        <v>0.9081124081765104</v>
      </c>
      <c r="V113" s="246" t="str">
        <f>IFERROR(_xlfn.XLOOKUP($A113,Input_Raw!$A:$A,Input_Raw!$GL:$GL),"")</f>
        <v/>
      </c>
      <c r="W113" s="247">
        <f t="shared" si="12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11"/>
        <v>0.82598911884841753</v>
      </c>
      <c r="V114" s="246" t="str">
        <f>IFERROR(_xlfn.XLOOKUP($A114,Input_Raw!$A:$A,Input_Raw!$GL:$GL),"")</f>
        <v/>
      </c>
      <c r="W114" s="247">
        <f t="shared" si="12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641942.98297675035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11.666666666666668</v>
      </c>
      <c r="G115" s="243">
        <f>IFERROR(_xlfn.XLOOKUP($A115,Input_Raw!$A:$A,Input_Raw!EQ:EQ),"")</f>
        <v>3.8295373951789173</v>
      </c>
      <c r="H115" s="243">
        <f>IFERROR(_xlfn.XLOOKUP($A115,Input_Raw!$A:$A,Input_Raw!ER:ER),"")</f>
        <v>0.51955986898017015</v>
      </c>
      <c r="I115" s="243">
        <f>IFERROR(_xlfn.XLOOKUP($A115,Input_Raw!$A:$A,Input_Raw!EO:EO),"")</f>
        <v>3.8375293343383405</v>
      </c>
      <c r="J115" s="243">
        <f>IFERROR(_xlfn.XLOOKUP($A115,Input_Raw!$A:$A,Input_Raw!EP:EP),"")</f>
        <v>0.69106360127478683</v>
      </c>
      <c r="K115" s="243">
        <f>IFERROR(_xlfn.XLOOKUP($A115,Input_Raw!$A:$A,Input_Raw!$DR:$DR),"")</f>
        <v>24.957617689015677</v>
      </c>
      <c r="L115" s="243">
        <f>IFERROR(_xlfn.XLOOKUP($A115,Input_Raw!$A:$A,Input_Raw!$DT:$DT),"")</f>
        <v>39.165363672086677</v>
      </c>
      <c r="M115" s="243">
        <f>IFERROR(_xlfn.XLOOKUP($A115,Input_Raw!$A:$A,Input_Raw!$DZ:$DZ),"")</f>
        <v>4.9000000000000004</v>
      </c>
      <c r="N115" s="243">
        <f>IFERROR(_xlfn.XLOOKUP($A115,Input_Raw!$A:$A,Input_Raw!$EB:$EB),"")</f>
        <v>10.5</v>
      </c>
      <c r="O115" s="244">
        <f>IFERROR(1-SUMIF(Plant_BD!$B:$B,$A115,Plant_BD!$AL:$AL)/($AA115+SUMIF(Plant_BD!$B:$B,$A115,Plant_BD!$AL:$AL)),"")</f>
        <v>0.99677383303296785</v>
      </c>
      <c r="P115" s="244"/>
      <c r="Q115" s="245"/>
      <c r="R115" s="244">
        <f>IFERROR(1-SUMIF(Grid_BD!$B:$B,$A115,Grid_BD!$W:$W)/($AA115+SUMIF(Grid_BD!$B:$B,$A115,Grid_BD!$W:$W)),"")</f>
        <v>1</v>
      </c>
      <c r="S115" s="240"/>
      <c r="T115" s="245"/>
      <c r="U115" s="246">
        <f t="shared" si="11"/>
        <v>0.8629263695070768</v>
      </c>
      <c r="V115" s="246" t="str">
        <f>IFERROR(_xlfn.XLOOKUP($A115,Input_Raw!$A:$A,Input_Raw!$GL:$GL),"")</f>
        <v/>
      </c>
      <c r="W115" s="247">
        <f t="shared" si="12"/>
        <v>0.12085262345678807</v>
      </c>
      <c r="X115" s="239">
        <f>IFERROR(_xlfn.XLOOKUP($A115,Input_Raw!$A:$A,Input_Raw!$EN:$EN),"")</f>
        <v>578682</v>
      </c>
      <c r="Y115" s="239">
        <f>IFERROR(_xlfn.XLOOKUP($A115,Input_Raw!$A:$A,Input_Raw!GE:GE),"")</f>
        <v>557049.99999998766</v>
      </c>
      <c r="Z115" s="239"/>
      <c r="AA115" s="239">
        <f>IFERROR(_xlfn.XLOOKUP($A115,Input_Raw!$A:$A,Input_Raw!$GF:$GF),"")</f>
        <v>563849.99999999045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641942.98297675035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11.433333333333334</v>
      </c>
      <c r="G116" s="243">
        <f>IFERROR(_xlfn.XLOOKUP($A116,Input_Raw!$A:$A,Input_Raw!EQ:EQ),"")</f>
        <v>2.4959758104196785</v>
      </c>
      <c r="H116" s="243">
        <f>IFERROR(_xlfn.XLOOKUP($A116,Input_Raw!$A:$A,Input_Raw!ER:ER),"")</f>
        <v>0.34221253979739535</v>
      </c>
      <c r="I116" s="243">
        <f>IFERROR(_xlfn.XLOOKUP($A116,Input_Raw!$A:$A,Input_Raw!EO:EO),"")</f>
        <v>2.5505547642477837</v>
      </c>
      <c r="J116" s="243">
        <f>IFERROR(_xlfn.XLOOKUP($A116,Input_Raw!$A:$A,Input_Raw!EP:EP),"")</f>
        <v>0.44978180897250392</v>
      </c>
      <c r="K116" s="243">
        <f>IFERROR(_xlfn.XLOOKUP($A116,Input_Raw!$A:$A,Input_Raw!$DR:$DR),"")</f>
        <v>24.007991266375171</v>
      </c>
      <c r="L116" s="243">
        <f>IFERROR(_xlfn.XLOOKUP($A116,Input_Raw!$A:$A,Input_Raw!$DT:$DT),"")</f>
        <v>37.859940521262054</v>
      </c>
      <c r="M116" s="243">
        <f>IFERROR(_xlfn.XLOOKUP($A116,Input_Raw!$A:$A,Input_Raw!$DZ:$DZ),"")</f>
        <v>4.7</v>
      </c>
      <c r="N116" s="243">
        <f>IFERROR(_xlfn.XLOOKUP($A116,Input_Raw!$A:$A,Input_Raw!$EB:$EB),"")</f>
        <v>9.1</v>
      </c>
      <c r="O116" s="244">
        <f>IFERROR(1-SUMIF(Plant_BD!$B:$B,$A116,Plant_BD!$AL:$AL)/($AA116+SUMIF(Plant_BD!$B:$B,$A116,Plant_BD!$AL:$AL)),"")</f>
        <v>0.99756100775601886</v>
      </c>
      <c r="P116" s="244"/>
      <c r="Q116" s="245"/>
      <c r="R116" s="244">
        <f>IFERROR(1-SUMIF(Grid_BD!$B:$B,$A116,Grid_BD!$W:$W)/($AA116+SUMIF(Grid_BD!$B:$B,$A116,Grid_BD!$W:$W)),"")</f>
        <v>1</v>
      </c>
      <c r="S116" s="240"/>
      <c r="T116" s="245"/>
      <c r="U116" s="246">
        <f t="shared" si="11"/>
        <v>0.90873931656200768</v>
      </c>
      <c r="V116" s="246" t="str">
        <f>IFERROR(_xlfn.XLOOKUP($A116,Input_Raw!$A:$A,Input_Raw!$GL:$GL),"")</f>
        <v/>
      </c>
      <c r="W116" s="247">
        <f t="shared" si="12"/>
        <v>8.4587191358024935E-2</v>
      </c>
      <c r="X116" s="239">
        <f>IFERROR(_xlfn.XLOOKUP($A116,Input_Raw!$A:$A,Input_Raw!$EN:$EN),"")</f>
        <v>400861</v>
      </c>
      <c r="Y116" s="239">
        <f>IFERROR(_xlfn.XLOOKUP($A116,Input_Raw!$A:$A,Input_Raw!GE:GE),"")</f>
        <v>387450.00000000757</v>
      </c>
      <c r="Z116" s="239"/>
      <c r="AA116" s="239">
        <f>IFERROR(_xlfn.XLOOKUP($A116,Input_Raw!$A:$A,Input_Raw!$GF:$GF),"")</f>
        <v>394650.00000000111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641942.98297675035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11.533333333333333</v>
      </c>
      <c r="G117" s="243">
        <f>IFERROR(_xlfn.XLOOKUP($A117,Input_Raw!$A:$A,Input_Raw!EQ:EQ),"")</f>
        <v>2.6707972913772577</v>
      </c>
      <c r="H117" s="243">
        <f>IFERROR(_xlfn.XLOOKUP($A117,Input_Raw!$A:$A,Input_Raw!ER:ER),"")</f>
        <v>0.4351258097340146</v>
      </c>
      <c r="I117" s="243">
        <f>IFERROR(_xlfn.XLOOKUP($A117,Input_Raw!$A:$A,Input_Raw!EO:EO),"")</f>
        <v>2.7024155840552111</v>
      </c>
      <c r="J117" s="243">
        <f>IFERROR(_xlfn.XLOOKUP($A117,Input_Raw!$A:$A,Input_Raw!EP:EP),"")</f>
        <v>0.46817367001434756</v>
      </c>
      <c r="K117" s="243">
        <f>IFERROR(_xlfn.XLOOKUP($A117,Input_Raw!$A:$A,Input_Raw!$DR:$DR),"")</f>
        <v>25.799999999999667</v>
      </c>
      <c r="L117" s="243">
        <f>IFERROR(_xlfn.XLOOKUP($A117,Input_Raw!$A:$A,Input_Raw!$DT:$DT),"")</f>
        <v>34.099228080808118</v>
      </c>
      <c r="M117" s="243">
        <f>IFERROR(_xlfn.XLOOKUP($A117,Input_Raw!$A:$A,Input_Raw!$DZ:$DZ),"")</f>
        <v>5.0999999999999996</v>
      </c>
      <c r="N117" s="243">
        <f>IFERROR(_xlfn.XLOOKUP($A117,Input_Raw!$A:$A,Input_Raw!$EB:$EB),"")</f>
        <v>12.1</v>
      </c>
      <c r="O117" s="244">
        <f>IFERROR(1-SUMIF(Plant_BD!$B:$B,$A117,Plant_BD!$AL:$AL)/($AA117+SUMIF(Plant_BD!$B:$B,$A117,Plant_BD!$AL:$AL)),"")</f>
        <v>0.99695693230841098</v>
      </c>
      <c r="P117" s="244"/>
      <c r="Q117" s="245"/>
      <c r="R117" s="244">
        <f>IFERROR(1-SUMIF(Grid_BD!$B:$B,$A117,Grid_BD!$W:$W)/($AA117+SUMIF(Grid_BD!$B:$B,$A117,Grid_BD!$W:$W)),"")</f>
        <v>1</v>
      </c>
      <c r="S117" s="240"/>
      <c r="T117" s="245"/>
      <c r="U117" s="246">
        <f t="shared" si="11"/>
        <v>0.94568982239597066</v>
      </c>
      <c r="V117" s="246" t="str">
        <f>IFERROR(_xlfn.XLOOKUP($A117,Input_Raw!$A:$A,Input_Raw!$GL:$GL),"")</f>
        <v/>
      </c>
      <c r="W117" s="247">
        <f t="shared" si="12"/>
        <v>9.3267746913580821E-2</v>
      </c>
      <c r="X117" s="239">
        <f>IFERROR(_xlfn.XLOOKUP($A117,Input_Raw!$A:$A,Input_Raw!$EN:$EN),"")</f>
        <v>441642</v>
      </c>
      <c r="Y117" s="239">
        <f>IFERROR(_xlfn.XLOOKUP($A117,Input_Raw!$A:$A,Input_Raw!GE:GE),"")</f>
        <v>428349.99999994872</v>
      </c>
      <c r="Z117" s="239"/>
      <c r="AA117" s="239">
        <f>IFERROR(_xlfn.XLOOKUP($A117,Input_Raw!$A:$A,Input_Raw!$GF:$GF),"")</f>
        <v>435150.00000000268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641942.98297675035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12</v>
      </c>
      <c r="G118" s="243">
        <f>IFERROR(_xlfn.XLOOKUP($A118,Input_Raw!$A:$A,Input_Raw!EQ:EQ),"")</f>
        <v>2.9852819865862665</v>
      </c>
      <c r="H118" s="243">
        <f>IFERROR(_xlfn.XLOOKUP($A118,Input_Raw!$A:$A,Input_Raw!ER:ER),"")</f>
        <v>0.4814823138554154</v>
      </c>
      <c r="I118" s="243">
        <f>IFERROR(_xlfn.XLOOKUP($A118,Input_Raw!$A:$A,Input_Raw!EO:EO),"")</f>
        <v>2.9405205961797614</v>
      </c>
      <c r="J118" s="243">
        <f>IFERROR(_xlfn.XLOOKUP($A118,Input_Raw!$A:$A,Input_Raw!EP:EP),"")</f>
        <v>0.5209128280018549</v>
      </c>
      <c r="K118" s="243">
        <f>IFERROR(_xlfn.XLOOKUP($A118,Input_Raw!$A:$A,Input_Raw!$DR:$DR),"")</f>
        <v>25.749056865464294</v>
      </c>
      <c r="L118" s="243">
        <f>IFERROR(_xlfn.XLOOKUP($A118,Input_Raw!$A:$A,Input_Raw!$DT:$DT),"")</f>
        <v>33.949828238557551</v>
      </c>
      <c r="M118" s="243">
        <f>IFERROR(_xlfn.XLOOKUP($A118,Input_Raw!$A:$A,Input_Raw!$DZ:$DZ),"")</f>
        <v>5.9</v>
      </c>
      <c r="N118" s="243">
        <f>IFERROR(_xlfn.XLOOKUP($A118,Input_Raw!$A:$A,Input_Raw!$EB:$EB),"")</f>
        <v>12.1</v>
      </c>
      <c r="O118" s="244">
        <f>IFERROR(1-SUMIF(Plant_BD!$B:$B,$A118,Plant_BD!$AL:$AL)/($AA118+SUMIF(Plant_BD!$B:$B,$A118,Plant_BD!$AL:$AL)),"")</f>
        <v>0.98483048096006576</v>
      </c>
      <c r="P118" s="244"/>
      <c r="Q118" s="245"/>
      <c r="R118" s="244">
        <f>IFERROR(1-SUMIF(Grid_BD!$B:$B,$A118,Grid_BD!$W:$W)/($AA118+SUMIF(Grid_BD!$B:$B,$A118,Grid_BD!$W:$W)),"")</f>
        <v>1</v>
      </c>
      <c r="S118" s="240"/>
      <c r="T118" s="245"/>
      <c r="U118" s="246">
        <f t="shared" si="11"/>
        <v>0.89383002585714788</v>
      </c>
      <c r="V118" s="246" t="str">
        <f>IFERROR(_xlfn.XLOOKUP($A118,Input_Raw!$A:$A,Input_Raw!$GL:$GL),"")</f>
        <v/>
      </c>
      <c r="W118" s="247">
        <f t="shared" si="12"/>
        <v>9.5920138888889103E-2</v>
      </c>
      <c r="X118" s="239">
        <f>IFERROR(_xlfn.XLOOKUP($A118,Input_Raw!$A:$A,Input_Raw!$EN:$EN),"")</f>
        <v>455341</v>
      </c>
      <c r="Y118" s="239">
        <f>IFERROR(_xlfn.XLOOKUP($A118,Input_Raw!$A:$A,Input_Raw!GE:GE),"")</f>
        <v>434125.00000006141</v>
      </c>
      <c r="Z118" s="239"/>
      <c r="AA118" s="239">
        <f>IFERROR(_xlfn.XLOOKUP($A118,Input_Raw!$A:$A,Input_Raw!$GF:$GF),"")</f>
        <v>447525.00000000099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641942.98297675035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11.766666666666666</v>
      </c>
      <c r="G119" s="243">
        <f>IFERROR(_xlfn.XLOOKUP($A119,Input_Raw!$A:$A,Input_Raw!EQ:EQ),"")</f>
        <v>1.9847543998114108</v>
      </c>
      <c r="H119" s="243">
        <f>IFERROR(_xlfn.XLOOKUP($A119,Input_Raw!$A:$A,Input_Raw!ER:ER),"")</f>
        <v>0.31844027644978778</v>
      </c>
      <c r="I119" s="243">
        <f>IFERROR(_xlfn.XLOOKUP($A119,Input_Raw!$A:$A,Input_Raw!EO:EO),"")</f>
        <v>1.9073439863533366</v>
      </c>
      <c r="J119" s="243">
        <f>IFERROR(_xlfn.XLOOKUP($A119,Input_Raw!$A:$A,Input_Raw!EP:EP),"")</f>
        <v>0.34339726826968414</v>
      </c>
      <c r="K119" s="243">
        <f>IFERROR(_xlfn.XLOOKUP($A119,Input_Raw!$A:$A,Input_Raw!$DR:$DR),"")</f>
        <v>22</v>
      </c>
      <c r="L119" s="243">
        <f>IFERROR(_xlfn.XLOOKUP($A119,Input_Raw!$A:$A,Input_Raw!$DT:$DT),"")</f>
        <v>30.971194200848675</v>
      </c>
      <c r="M119" s="243">
        <f>IFERROR(_xlfn.XLOOKUP($A119,Input_Raw!$A:$A,Input_Raw!$DZ:$DZ),"")</f>
        <v>5.7</v>
      </c>
      <c r="N119" s="243">
        <f>IFERROR(_xlfn.XLOOKUP($A119,Input_Raw!$A:$A,Input_Raw!$EB:$EB),"")</f>
        <v>10.199999999999999</v>
      </c>
      <c r="O119" s="244">
        <f>IFERROR(1-SUMIF(Plant_BD!$B:$B,$A119,Plant_BD!$AL:$AL)/($AA119+SUMIF(Plant_BD!$B:$B,$A119,Plant_BD!$AL:$AL)),"")</f>
        <v>0.9956171432473444</v>
      </c>
      <c r="P119" s="244"/>
      <c r="Q119" s="245"/>
      <c r="R119" s="244">
        <f>IFERROR(1-SUMIF(Grid_BD!$B:$B,$A119,Grid_BD!$W:$W)/($AA119+SUMIF(Grid_BD!$B:$B,$A119,Grid_BD!$W:$W)),"")</f>
        <v>1</v>
      </c>
      <c r="S119" s="240"/>
      <c r="T119" s="245"/>
      <c r="U119" s="246">
        <f t="shared" si="11"/>
        <v>0.93737454170018442</v>
      </c>
      <c r="V119" s="246" t="str">
        <f>IFERROR(_xlfn.XLOOKUP($A119,Input_Raw!$A:$A,Input_Raw!$GL:$GL),"")</f>
        <v/>
      </c>
      <c r="W119" s="247">
        <f t="shared" si="12"/>
        <v>6.5248842592593684E-2</v>
      </c>
      <c r="X119" s="239">
        <f>IFERROR(_xlfn.XLOOKUP($A119,Input_Raw!$A:$A,Input_Raw!$EN:$EN),"")</f>
        <v>305451</v>
      </c>
      <c r="Y119" s="239">
        <f>IFERROR(_xlfn.XLOOKUP($A119,Input_Raw!$A:$A,Input_Raw!GE:GE),"")</f>
        <v>302024.99999995989</v>
      </c>
      <c r="Z119" s="239"/>
      <c r="AA119" s="239">
        <f>IFERROR(_xlfn.XLOOKUP($A119,Input_Raw!$A:$A,Input_Raw!$GF:$GF),"")</f>
        <v>304425.00000000512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641942.98297675035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11.849999999999998</v>
      </c>
      <c r="G120" s="243">
        <f>IFERROR(_xlfn.XLOOKUP($A120,Input_Raw!$A:$A,Input_Raw!EQ:EQ),"")</f>
        <v>3.0726764613054796</v>
      </c>
      <c r="H120" s="243">
        <f>IFERROR(_xlfn.XLOOKUP($A120,Input_Raw!$A:$A,Input_Raw!ER:ER),"")</f>
        <v>0.50370982236657325</v>
      </c>
      <c r="I120" s="243">
        <f>IFERROR(_xlfn.XLOOKUP($A120,Input_Raw!$A:$A,Input_Raw!EO:EO),"")</f>
        <v>3.024970394570397</v>
      </c>
      <c r="J120" s="243">
        <f>IFERROR(_xlfn.XLOOKUP($A120,Input_Raw!$A:$A,Input_Raw!EP:EP),"")</f>
        <v>0.53625028019662913</v>
      </c>
      <c r="K120" s="243">
        <f>IFERROR(_xlfn.XLOOKUP($A120,Input_Raw!$A:$A,Input_Raw!$DR:$DR),"")</f>
        <v>22</v>
      </c>
      <c r="L120" s="243">
        <f>IFERROR(_xlfn.XLOOKUP($A120,Input_Raw!$A:$A,Input_Raw!$DT:$DT),"")</f>
        <v>34.748416053370811</v>
      </c>
      <c r="M120" s="243">
        <f>IFERROR(_xlfn.XLOOKUP($A120,Input_Raw!$A:$A,Input_Raw!$DZ:$DZ),"")</f>
        <v>7.5</v>
      </c>
      <c r="N120" s="243">
        <f>IFERROR(_xlfn.XLOOKUP($A120,Input_Raw!$A:$A,Input_Raw!$EB:$EB),"")</f>
        <v>14</v>
      </c>
      <c r="O120" s="244">
        <f>IFERROR(1-SUMIF(Plant_BD!$B:$B,$A120,Plant_BD!$AL:$AL)/($AA120+SUMIF(Plant_BD!$B:$B,$A120,Plant_BD!$AL:$AL)),"")</f>
        <v>0.99647878789615407</v>
      </c>
      <c r="P120" s="244"/>
      <c r="Q120" s="245"/>
      <c r="R120" s="244">
        <f>IFERROR(1-SUMIF(Grid_BD!$B:$B,$A120,Grid_BD!$W:$W)/($AA120+SUMIF(Grid_BD!$B:$B,$A120,Grid_BD!$W:$W)),"")</f>
        <v>1</v>
      </c>
      <c r="S120" s="240"/>
      <c r="T120" s="245"/>
      <c r="U120" s="246">
        <f t="shared" si="11"/>
        <v>0.8992914644925365</v>
      </c>
      <c r="V120" s="246" t="str">
        <f>IFERROR(_xlfn.XLOOKUP($A120,Input_Raw!$A:$A,Input_Raw!$GL:$GL),"")</f>
        <v/>
      </c>
      <c r="W120" s="247">
        <f t="shared" si="12"/>
        <v>9.9633487654321104E-2</v>
      </c>
      <c r="X120" s="239">
        <f>IFERROR(_xlfn.XLOOKUP($A120,Input_Raw!$A:$A,Input_Raw!$EN:$EN),"")</f>
        <v>472777</v>
      </c>
      <c r="Y120" s="239">
        <f>IFERROR(_xlfn.XLOOKUP($A120,Input_Raw!$A:$A,Input_Raw!GE:GE),"")</f>
        <v>454450.00000003556</v>
      </c>
      <c r="Z120" s="239"/>
      <c r="AA120" s="239">
        <f>IFERROR(_xlfn.XLOOKUP($A120,Input_Raw!$A:$A,Input_Raw!$GF:$GF),"")</f>
        <v>464850.00000000052</v>
      </c>
      <c r="AB120" s="239">
        <f>IFERROR(_xlfn.XLOOKUP($A120,Input_Raw!$A:$A,Input_Raw!GG:GG),"")</f>
        <v>170.88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644242.77283765259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0</v>
      </c>
      <c r="G121" s="243" t="str">
        <f>IFERROR(_xlfn.XLOOKUP($A121,Input_Raw!$A:$A,Input_Raw!EQ:EQ),"")</f>
        <v/>
      </c>
      <c r="H121" s="243" t="str">
        <f>IFERROR(_xlfn.XLOOKUP($A121,Input_Raw!$A:$A,Input_Raw!ER:ER),"")</f>
        <v/>
      </c>
      <c r="I121" s="243" t="str">
        <f>IFERROR(_xlfn.XLOOKUP($A121,Input_Raw!$A:$A,Input_Raw!EO:EO),"")</f>
        <v/>
      </c>
      <c r="J121" s="243" t="str">
        <f>IFERROR(_xlfn.XLOOKUP($A121,Input_Raw!$A:$A,Input_Raw!EP:EP),"")</f>
        <v/>
      </c>
      <c r="K121" s="243">
        <f>IFERROR(_xlfn.XLOOKUP($A121,Input_Raw!$A:$A,Input_Raw!$DR:$DR),"")</f>
        <v>0</v>
      </c>
      <c r="L121" s="243">
        <f>IFERROR(_xlfn.XLOOKUP($A121,Input_Raw!$A:$A,Input_Raw!$DT:$DT),"")</f>
        <v>0</v>
      </c>
      <c r="M121" s="243">
        <f>IFERROR(_xlfn.XLOOKUP($A121,Input_Raw!$A:$A,Input_Raw!$DZ:$DZ),"")</f>
        <v>0</v>
      </c>
      <c r="N121" s="243">
        <f>IFERROR(_xlfn.XLOOKUP($A121,Input_Raw!$A:$A,Input_Raw!$EB:$EB),"")</f>
        <v>0</v>
      </c>
      <c r="O121" s="244" t="str">
        <f>IFERROR(1-SUMIF(Plant_BD!$B:$B,$A121,Plant_BD!$AL:$AL)/($AA121+SUMIF(Plant_BD!$B:$B,$A121,Plant_BD!$AL:$AL)),"")</f>
        <v/>
      </c>
      <c r="P121" s="244"/>
      <c r="Q121" s="245"/>
      <c r="R121" s="244" t="str">
        <f>IFERROR(1-SUMIF(Grid_BD!$B:$B,$A121,Grid_BD!$W:$W)/($AA121+SUMIF(Grid_BD!$B:$B,$A121,Grid_BD!$W:$W)),"")</f>
        <v/>
      </c>
      <c r="S121" s="240"/>
      <c r="T121" s="245"/>
      <c r="U121" s="246" t="str">
        <f t="shared" si="11"/>
        <v/>
      </c>
      <c r="V121" s="246" t="str">
        <f>IFERROR(_xlfn.XLOOKUP($A121,Input_Raw!$A:$A,Input_Raw!$GL:$GL),"")</f>
        <v/>
      </c>
      <c r="W121" s="247">
        <f t="shared" si="12"/>
        <v>0</v>
      </c>
      <c r="X121" s="239">
        <f>IFERROR(_xlfn.XLOOKUP($A121,Input_Raw!$A:$A,Input_Raw!$EN:$EN),"")</f>
        <v>0</v>
      </c>
      <c r="Y121" s="239" t="str">
        <f>IFERROR(_xlfn.XLOOKUP($A121,Input_Raw!$A:$A,Input_Raw!GE:GE),"")</f>
        <v/>
      </c>
      <c r="Z121" s="239"/>
      <c r="AA121" s="239">
        <f>IFERROR(_xlfn.XLOOKUP($A121,Input_Raw!$A:$A,Input_Raw!$GF:$GF),"")</f>
        <v>0</v>
      </c>
      <c r="AB121" s="239">
        <f>IFERROR(_xlfn.XLOOKUP($A121,Input_Raw!$A:$A,Input_Raw!GG:GG),"")</f>
        <v>170.88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644242.77283765259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0</v>
      </c>
      <c r="G122" s="243" t="str">
        <f>IFERROR(_xlfn.XLOOKUP($A122,Input_Raw!$A:$A,Input_Raw!EQ:EQ),"")</f>
        <v/>
      </c>
      <c r="H122" s="243" t="str">
        <f>IFERROR(_xlfn.XLOOKUP($A122,Input_Raw!$A:$A,Input_Raw!ER:ER),"")</f>
        <v/>
      </c>
      <c r="I122" s="243" t="str">
        <f>IFERROR(_xlfn.XLOOKUP($A122,Input_Raw!$A:$A,Input_Raw!EO:EO),"")</f>
        <v/>
      </c>
      <c r="J122" s="243" t="str">
        <f>IFERROR(_xlfn.XLOOKUP($A122,Input_Raw!$A:$A,Input_Raw!EP:EP),"")</f>
        <v/>
      </c>
      <c r="K122" s="243">
        <f>IFERROR(_xlfn.XLOOKUP($A122,Input_Raw!$A:$A,Input_Raw!$DR:$DR),"")</f>
        <v>0</v>
      </c>
      <c r="L122" s="243">
        <f>IFERROR(_xlfn.XLOOKUP($A122,Input_Raw!$A:$A,Input_Raw!$DT:$DT),"")</f>
        <v>0</v>
      </c>
      <c r="M122" s="243">
        <f>IFERROR(_xlfn.XLOOKUP($A122,Input_Raw!$A:$A,Input_Raw!$DZ:$DZ),"")</f>
        <v>0</v>
      </c>
      <c r="N122" s="243">
        <f>IFERROR(_xlfn.XLOOKUP($A122,Input_Raw!$A:$A,Input_Raw!$EB:$EB),"")</f>
        <v>0</v>
      </c>
      <c r="O122" s="244" t="str">
        <f>IFERROR(1-SUMIF(Plant_BD!$B:$B,$A122,Plant_BD!$AL:$AL)/($AA122+SUMIF(Plant_BD!$B:$B,$A122,Plant_BD!$AL:$AL)),"")</f>
        <v/>
      </c>
      <c r="P122" s="244"/>
      <c r="Q122" s="245"/>
      <c r="R122" s="244" t="str">
        <f>IFERROR(1-SUMIF(Grid_BD!$B:$B,$A122,Grid_BD!$W:$W)/($AA122+SUMIF(Grid_BD!$B:$B,$A122,Grid_BD!$W:$W)),"")</f>
        <v/>
      </c>
      <c r="S122" s="240"/>
      <c r="T122" s="245"/>
      <c r="U122" s="246" t="str">
        <f t="shared" si="11"/>
        <v/>
      </c>
      <c r="V122" s="246" t="str">
        <f>IFERROR(_xlfn.XLOOKUP($A122,Input_Raw!$A:$A,Input_Raw!$GL:$GL),"")</f>
        <v/>
      </c>
      <c r="W122" s="247">
        <f t="shared" si="12"/>
        <v>0</v>
      </c>
      <c r="X122" s="239">
        <f>IFERROR(_xlfn.XLOOKUP($A122,Input_Raw!$A:$A,Input_Raw!$EN:$EN),"")</f>
        <v>0</v>
      </c>
      <c r="Y122" s="239" t="str">
        <f>IFERROR(_xlfn.XLOOKUP($A122,Input_Raw!$A:$A,Input_Raw!GE:GE),"")</f>
        <v/>
      </c>
      <c r="Z122" s="239"/>
      <c r="AA122" s="239">
        <f>IFERROR(_xlfn.XLOOKUP($A122,Input_Raw!$A:$A,Input_Raw!$GF:$GF),"")</f>
        <v>0</v>
      </c>
      <c r="AB122" s="239">
        <f>IFERROR(_xlfn.XLOOKUP($A122,Input_Raw!$A:$A,Input_Raw!GG:GG),"")</f>
        <v>170.88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644242.77283765259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0</v>
      </c>
      <c r="G123" s="243" t="str">
        <f>IFERROR(_xlfn.XLOOKUP($A123,Input_Raw!$A:$A,Input_Raw!EQ:EQ),"")</f>
        <v/>
      </c>
      <c r="H123" s="243" t="str">
        <f>IFERROR(_xlfn.XLOOKUP($A123,Input_Raw!$A:$A,Input_Raw!ER:ER),"")</f>
        <v/>
      </c>
      <c r="I123" s="243" t="str">
        <f>IFERROR(_xlfn.XLOOKUP($A123,Input_Raw!$A:$A,Input_Raw!EO:EO),"")</f>
        <v/>
      </c>
      <c r="J123" s="243" t="str">
        <f>IFERROR(_xlfn.XLOOKUP($A123,Input_Raw!$A:$A,Input_Raw!EP:EP),"")</f>
        <v/>
      </c>
      <c r="K123" s="243">
        <f>IFERROR(_xlfn.XLOOKUP($A123,Input_Raw!$A:$A,Input_Raw!$DR:$DR),"")</f>
        <v>0</v>
      </c>
      <c r="L123" s="243">
        <f>IFERROR(_xlfn.XLOOKUP($A123,Input_Raw!$A:$A,Input_Raw!$DT:$DT),"")</f>
        <v>0</v>
      </c>
      <c r="M123" s="243">
        <f>IFERROR(_xlfn.XLOOKUP($A123,Input_Raw!$A:$A,Input_Raw!$DZ:$DZ),"")</f>
        <v>0</v>
      </c>
      <c r="N123" s="243">
        <f>IFERROR(_xlfn.XLOOKUP($A123,Input_Raw!$A:$A,Input_Raw!$EB:$EB),"")</f>
        <v>0</v>
      </c>
      <c r="O123" s="244" t="str">
        <f>IFERROR(1-SUMIF(Plant_BD!$B:$B,$A123,Plant_BD!$AL:$AL)/($AA123+SUMIF(Plant_BD!$B:$B,$A123,Plant_BD!$AL:$AL)),"")</f>
        <v/>
      </c>
      <c r="P123" s="244"/>
      <c r="Q123" s="245"/>
      <c r="R123" s="244" t="str">
        <f>IFERROR(1-SUMIF(Grid_BD!$B:$B,$A123,Grid_BD!$W:$W)/($AA123+SUMIF(Grid_BD!$B:$B,$A123,Grid_BD!$W:$W)),"")</f>
        <v/>
      </c>
      <c r="S123" s="240"/>
      <c r="T123" s="245"/>
      <c r="U123" s="246" t="str">
        <f t="shared" si="11"/>
        <v/>
      </c>
      <c r="V123" s="246" t="str">
        <f>IFERROR(_xlfn.XLOOKUP($A123,Input_Raw!$A:$A,Input_Raw!$GL:$GL),"")</f>
        <v/>
      </c>
      <c r="W123" s="247">
        <f t="shared" si="12"/>
        <v>0</v>
      </c>
      <c r="X123" s="239">
        <f>IFERROR(_xlfn.XLOOKUP($A123,Input_Raw!$A:$A,Input_Raw!$EN:$EN),"")</f>
        <v>0</v>
      </c>
      <c r="Y123" s="239" t="str">
        <f>IFERROR(_xlfn.XLOOKUP($A123,Input_Raw!$A:$A,Input_Raw!GE:GE),"")</f>
        <v/>
      </c>
      <c r="Z123" s="239"/>
      <c r="AA123" s="239">
        <f>IFERROR(_xlfn.XLOOKUP($A123,Input_Raw!$A:$A,Input_Raw!$GF:$GF),"")</f>
        <v>0</v>
      </c>
      <c r="AB123" s="239">
        <f>IFERROR(_xlfn.XLOOKUP($A123,Input_Raw!$A:$A,Input_Raw!GG:GG),"")</f>
        <v>170.88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644242.77283765259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0</v>
      </c>
      <c r="G124" s="243" t="str">
        <f>IFERROR(_xlfn.XLOOKUP($A124,Input_Raw!$A:$A,Input_Raw!EQ:EQ),"")</f>
        <v/>
      </c>
      <c r="H124" s="243" t="str">
        <f>IFERROR(_xlfn.XLOOKUP($A124,Input_Raw!$A:$A,Input_Raw!ER:ER),"")</f>
        <v/>
      </c>
      <c r="I124" s="243" t="str">
        <f>IFERROR(_xlfn.XLOOKUP($A124,Input_Raw!$A:$A,Input_Raw!EO:EO),"")</f>
        <v/>
      </c>
      <c r="J124" s="243" t="str">
        <f>IFERROR(_xlfn.XLOOKUP($A124,Input_Raw!$A:$A,Input_Raw!EP:EP),"")</f>
        <v/>
      </c>
      <c r="K124" s="243">
        <f>IFERROR(_xlfn.XLOOKUP($A124,Input_Raw!$A:$A,Input_Raw!$DR:$DR),"")</f>
        <v>0</v>
      </c>
      <c r="L124" s="243">
        <f>IFERROR(_xlfn.XLOOKUP($A124,Input_Raw!$A:$A,Input_Raw!$DT:$DT),"")</f>
        <v>0</v>
      </c>
      <c r="M124" s="243">
        <f>IFERROR(_xlfn.XLOOKUP($A124,Input_Raw!$A:$A,Input_Raw!$DZ:$DZ),"")</f>
        <v>0</v>
      </c>
      <c r="N124" s="243">
        <f>IFERROR(_xlfn.XLOOKUP($A124,Input_Raw!$A:$A,Input_Raw!$EB:$EB),"")</f>
        <v>0</v>
      </c>
      <c r="O124" s="244" t="str">
        <f>IFERROR(1-SUMIF(Plant_BD!$B:$B,$A124,Plant_BD!$AL:$AL)/($AA124+SUMIF(Plant_BD!$B:$B,$A124,Plant_BD!$AL:$AL)),"")</f>
        <v/>
      </c>
      <c r="P124" s="244"/>
      <c r="Q124" s="245"/>
      <c r="R124" s="244" t="str">
        <f>IFERROR(1-SUMIF(Grid_BD!$B:$B,$A124,Grid_BD!$W:$W)/($AA124+SUMIF(Grid_BD!$B:$B,$A124,Grid_BD!$W:$W)),"")</f>
        <v/>
      </c>
      <c r="S124" s="240"/>
      <c r="T124" s="245"/>
      <c r="U124" s="246" t="str">
        <f t="shared" si="11"/>
        <v/>
      </c>
      <c r="V124" s="246" t="str">
        <f>IFERROR(_xlfn.XLOOKUP($A124,Input_Raw!$A:$A,Input_Raw!$GL:$GL),"")</f>
        <v/>
      </c>
      <c r="W124" s="247">
        <f t="shared" si="12"/>
        <v>0</v>
      </c>
      <c r="X124" s="239">
        <f>IFERROR(_xlfn.XLOOKUP($A124,Input_Raw!$A:$A,Input_Raw!$EN:$EN),"")</f>
        <v>0</v>
      </c>
      <c r="Y124" s="239" t="str">
        <f>IFERROR(_xlfn.XLOOKUP($A124,Input_Raw!$A:$A,Input_Raw!GE:GE),"")</f>
        <v/>
      </c>
      <c r="Z124" s="239"/>
      <c r="AA124" s="239">
        <f>IFERROR(_xlfn.XLOOKUP($A124,Input_Raw!$A:$A,Input_Raw!$GF:$GF),"")</f>
        <v>0</v>
      </c>
      <c r="AB124" s="239">
        <f>IFERROR(_xlfn.XLOOKUP($A124,Input_Raw!$A:$A,Input_Raw!GG:GG),"")</f>
        <v>170.88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644242.77283765259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0</v>
      </c>
      <c r="G125" s="243" t="str">
        <f>IFERROR(_xlfn.XLOOKUP($A125,Input_Raw!$A:$A,Input_Raw!EQ:EQ),"")</f>
        <v/>
      </c>
      <c r="H125" s="243" t="str">
        <f>IFERROR(_xlfn.XLOOKUP($A125,Input_Raw!$A:$A,Input_Raw!ER:ER),"")</f>
        <v/>
      </c>
      <c r="I125" s="243" t="str">
        <f>IFERROR(_xlfn.XLOOKUP($A125,Input_Raw!$A:$A,Input_Raw!EO:EO),"")</f>
        <v/>
      </c>
      <c r="J125" s="243" t="str">
        <f>IFERROR(_xlfn.XLOOKUP($A125,Input_Raw!$A:$A,Input_Raw!EP:EP),"")</f>
        <v/>
      </c>
      <c r="K125" s="243">
        <f>IFERROR(_xlfn.XLOOKUP($A125,Input_Raw!$A:$A,Input_Raw!$DR:$DR),"")</f>
        <v>0</v>
      </c>
      <c r="L125" s="243">
        <f>IFERROR(_xlfn.XLOOKUP($A125,Input_Raw!$A:$A,Input_Raw!$DT:$DT),"")</f>
        <v>0</v>
      </c>
      <c r="M125" s="243">
        <f>IFERROR(_xlfn.XLOOKUP($A125,Input_Raw!$A:$A,Input_Raw!$DZ:$DZ),"")</f>
        <v>0</v>
      </c>
      <c r="N125" s="243">
        <f>IFERROR(_xlfn.XLOOKUP($A125,Input_Raw!$A:$A,Input_Raw!$EB:$EB),"")</f>
        <v>0</v>
      </c>
      <c r="O125" s="244" t="str">
        <f>IFERROR(1-SUMIF(Plant_BD!$B:$B,$A125,Plant_BD!$AL:$AL)/($AA125+SUMIF(Plant_BD!$B:$B,$A125,Plant_BD!$AL:$AL)),"")</f>
        <v/>
      </c>
      <c r="P125" s="244"/>
      <c r="Q125" s="245"/>
      <c r="R125" s="244" t="str">
        <f>IFERROR(1-SUMIF(Grid_BD!$B:$B,$A125,Grid_BD!$W:$W)/($AA125+SUMIF(Grid_BD!$B:$B,$A125,Grid_BD!$W:$W)),"")</f>
        <v/>
      </c>
      <c r="S125" s="240"/>
      <c r="T125" s="245"/>
      <c r="U125" s="246" t="str">
        <f t="shared" si="11"/>
        <v/>
      </c>
      <c r="V125" s="246" t="str">
        <f>IFERROR(_xlfn.XLOOKUP($A125,Input_Raw!$A:$A,Input_Raw!$GL:$GL),"")</f>
        <v/>
      </c>
      <c r="W125" s="247">
        <f t="shared" si="12"/>
        <v>0</v>
      </c>
      <c r="X125" s="239">
        <f>IFERROR(_xlfn.XLOOKUP($A125,Input_Raw!$A:$A,Input_Raw!$EN:$EN),"")</f>
        <v>0</v>
      </c>
      <c r="Y125" s="239" t="str">
        <f>IFERROR(_xlfn.XLOOKUP($A125,Input_Raw!$A:$A,Input_Raw!GE:GE),"")</f>
        <v/>
      </c>
      <c r="Z125" s="239"/>
      <c r="AA125" s="239">
        <f>IFERROR(_xlfn.XLOOKUP($A125,Input_Raw!$A:$A,Input_Raw!$GF:$GF),"")</f>
        <v>0</v>
      </c>
      <c r="AB125" s="239">
        <f>IFERROR(_xlfn.XLOOKUP($A125,Input_Raw!$A:$A,Input_Raw!GG:GG),"")</f>
        <v>170.88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644242.77283765259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0</v>
      </c>
      <c r="G126" s="243" t="str">
        <f>IFERROR(_xlfn.XLOOKUP($A126,Input_Raw!$A:$A,Input_Raw!EQ:EQ),"")</f>
        <v/>
      </c>
      <c r="H126" s="243" t="str">
        <f>IFERROR(_xlfn.XLOOKUP($A126,Input_Raw!$A:$A,Input_Raw!ER:ER),"")</f>
        <v/>
      </c>
      <c r="I126" s="243" t="str">
        <f>IFERROR(_xlfn.XLOOKUP($A126,Input_Raw!$A:$A,Input_Raw!EO:EO),"")</f>
        <v/>
      </c>
      <c r="J126" s="243" t="str">
        <f>IFERROR(_xlfn.XLOOKUP($A126,Input_Raw!$A:$A,Input_Raw!EP:EP),"")</f>
        <v/>
      </c>
      <c r="K126" s="243">
        <f>IFERROR(_xlfn.XLOOKUP($A126,Input_Raw!$A:$A,Input_Raw!$DR:$DR),"")</f>
        <v>0</v>
      </c>
      <c r="L126" s="243">
        <f>IFERROR(_xlfn.XLOOKUP($A126,Input_Raw!$A:$A,Input_Raw!$DT:$DT),"")</f>
        <v>0</v>
      </c>
      <c r="M126" s="243">
        <f>IFERROR(_xlfn.XLOOKUP($A126,Input_Raw!$A:$A,Input_Raw!$DZ:$DZ),"")</f>
        <v>0</v>
      </c>
      <c r="N126" s="243">
        <f>IFERROR(_xlfn.XLOOKUP($A126,Input_Raw!$A:$A,Input_Raw!$EB:$EB),"")</f>
        <v>0</v>
      </c>
      <c r="O126" s="244" t="str">
        <f>IFERROR(1-SUMIF(Plant_BD!$B:$B,$A126,Plant_BD!$AL:$AL)/($AA126+SUMIF(Plant_BD!$B:$B,$A126,Plant_BD!$AL:$AL)),"")</f>
        <v/>
      </c>
      <c r="P126" s="244"/>
      <c r="Q126" s="245"/>
      <c r="R126" s="244" t="str">
        <f>IFERROR(1-SUMIF(Grid_BD!$B:$B,$A126,Grid_BD!$W:$W)/($AA126+SUMIF(Grid_BD!$B:$B,$A126,Grid_BD!$W:$W)),"")</f>
        <v/>
      </c>
      <c r="S126" s="240"/>
      <c r="T126" s="245"/>
      <c r="U126" s="246" t="str">
        <f t="shared" si="11"/>
        <v/>
      </c>
      <c r="V126" s="246" t="str">
        <f>IFERROR(_xlfn.XLOOKUP($A126,Input_Raw!$A:$A,Input_Raw!$GL:$GL),"")</f>
        <v/>
      </c>
      <c r="W126" s="247">
        <f t="shared" si="12"/>
        <v>0</v>
      </c>
      <c r="X126" s="239">
        <f>IFERROR(_xlfn.XLOOKUP($A126,Input_Raw!$A:$A,Input_Raw!$EN:$EN),"")</f>
        <v>0</v>
      </c>
      <c r="Y126" s="239" t="str">
        <f>IFERROR(_xlfn.XLOOKUP($A126,Input_Raw!$A:$A,Input_Raw!GE:GE),"")</f>
        <v/>
      </c>
      <c r="Z126" s="239"/>
      <c r="AA126" s="239">
        <f>IFERROR(_xlfn.XLOOKUP($A126,Input_Raw!$A:$A,Input_Raw!$GF:$GF),"")</f>
        <v>0</v>
      </c>
      <c r="AB126" s="239">
        <f>IFERROR(_xlfn.XLOOKUP($A126,Input_Raw!$A:$A,Input_Raw!GG:GG),"")</f>
        <v>170.88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644242.77283765259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IFERROR(_xlfn.XLOOKUP($A127,Input_Raw!$A:$A,Input_Raw!$GD:$GD),"")</f>
        <v/>
      </c>
      <c r="G127" s="243" t="str">
        <f>IFERROR(_xlfn.XLOOKUP($A127,Input_Raw!$A:$A,Input_Raw!EQ:EQ),"")</f>
        <v/>
      </c>
      <c r="H127" s="243" t="str">
        <f>IFERROR(_xlfn.XLOOKUP($A127,Input_Raw!$A:$A,Input_Raw!ER:ER),"")</f>
        <v/>
      </c>
      <c r="I127" s="243" t="str">
        <f>IFERROR(_xlfn.XLOOKUP($A127,Input_Raw!$A:$A,Input_Raw!EO:EO),"")</f>
        <v/>
      </c>
      <c r="J127" s="243" t="str">
        <f>IFERROR(_xlfn.XLOOKUP($A127,Input_Raw!$A:$A,Input_Raw!EP:EP),"")</f>
        <v/>
      </c>
      <c r="K127" s="243" t="str">
        <f>IFERROR(_xlfn.XLOOKUP($A127,Input_Raw!$A:$A,Input_Raw!$DR:$DR),"")</f>
        <v/>
      </c>
      <c r="L127" s="243" t="str">
        <f>IFERROR(_xlfn.XLOOKUP($A127,Input_Raw!$A:$A,Input_Raw!$DT:$DT),"")</f>
        <v/>
      </c>
      <c r="M127" s="243" t="str">
        <f>IFERROR(_xlfn.XLOOKUP($A127,Input_Raw!$A:$A,Input_Raw!$DZ:$DZ),"")</f>
        <v/>
      </c>
      <c r="N127" s="243" t="str">
        <f>IFERROR(_xlfn.XLOOKUP($A127,Input_Raw!$A:$A,Input_Raw!$EB:$EB),"")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IFERROR(1-SUMIF(Grid_BD!$B:$B,$A127,Grid_BD!$W:$W)/($AA127+SUMIF(Grid_BD!$B:$B,$A127,Grid_BD!$W:$W)),"")</f>
        <v/>
      </c>
      <c r="S127" s="240"/>
      <c r="T127" s="245"/>
      <c r="U127" s="246" t="str">
        <f t="shared" si="11"/>
        <v/>
      </c>
      <c r="V127" s="246" t="str">
        <f>IFERROR(_xlfn.XLOOKUP($A127,Input_Raw!$A:$A,Input_Raw!$GL:$GL),"")</f>
        <v/>
      </c>
      <c r="W127" s="247" t="str">
        <f t="shared" si="12"/>
        <v/>
      </c>
      <c r="X127" s="239" t="str">
        <f>IFERROR(_xlfn.XLOOKUP($A127,Input_Raw!$A:$A,Input_Raw!$EN:$EN),"")</f>
        <v/>
      </c>
      <c r="Y127" s="239" t="str">
        <f>IFERROR(_xlfn.XLOOKUP($A127,Input_Raw!$A:$A,Input_Raw!GE:GE),"")</f>
        <v/>
      </c>
      <c r="Z127" s="239"/>
      <c r="AA127" s="239" t="str">
        <f>IFERROR(_xlfn.XLOOKUP($A127,Input_Raw!$A:$A,Input_Raw!$GF:$GF),"")</f>
        <v/>
      </c>
      <c r="AB127" s="239" t="str">
        <f>IFERROR(_xlfn.XLOOKUP($A127,Input_Raw!$A:$A,Input_Raw!GG:GG),"")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3"/>
        <v/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IFERROR(_xlfn.XLOOKUP($A128,Input_Raw!$A:$A,Input_Raw!$GD:$GD),"")</f>
        <v/>
      </c>
      <c r="G128" s="243" t="str">
        <f>IFERROR(_xlfn.XLOOKUP($A128,Input_Raw!$A:$A,Input_Raw!EQ:EQ),"")</f>
        <v/>
      </c>
      <c r="H128" s="243" t="str">
        <f>IFERROR(_xlfn.XLOOKUP($A128,Input_Raw!$A:$A,Input_Raw!ER:ER),"")</f>
        <v/>
      </c>
      <c r="I128" s="243" t="str">
        <f>IFERROR(_xlfn.XLOOKUP($A128,Input_Raw!$A:$A,Input_Raw!EO:EO),"")</f>
        <v/>
      </c>
      <c r="J128" s="243" t="str">
        <f>IFERROR(_xlfn.XLOOKUP($A128,Input_Raw!$A:$A,Input_Raw!EP:EP),"")</f>
        <v/>
      </c>
      <c r="K128" s="243" t="str">
        <f>IFERROR(_xlfn.XLOOKUP($A128,Input_Raw!$A:$A,Input_Raw!$DR:$DR),"")</f>
        <v/>
      </c>
      <c r="L128" s="243" t="str">
        <f>IFERROR(_xlfn.XLOOKUP($A128,Input_Raw!$A:$A,Input_Raw!$DT:$DT),"")</f>
        <v/>
      </c>
      <c r="M128" s="243" t="str">
        <f>IFERROR(_xlfn.XLOOKUP($A128,Input_Raw!$A:$A,Input_Raw!$DZ:$DZ),"")</f>
        <v/>
      </c>
      <c r="N128" s="243" t="str">
        <f>IFERROR(_xlfn.XLOOKUP($A128,Input_Raw!$A:$A,Input_Raw!$EB:$EB),"")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IFERROR(1-SUMIF(Grid_BD!$B:$B,$A128,Grid_BD!$W:$W)/($AA128+SUMIF(Grid_BD!$B:$B,$A128,Grid_BD!$W:$W)),"")</f>
        <v/>
      </c>
      <c r="S128" s="240"/>
      <c r="T128" s="245"/>
      <c r="U128" s="246" t="str">
        <f t="shared" si="11"/>
        <v/>
      </c>
      <c r="V128" s="246" t="str">
        <f>IFERROR(_xlfn.XLOOKUP($A128,Input_Raw!$A:$A,Input_Raw!$GL:$GL),"")</f>
        <v/>
      </c>
      <c r="W128" s="247" t="str">
        <f t="shared" si="12"/>
        <v/>
      </c>
      <c r="X128" s="239" t="str">
        <f>IFERROR(_xlfn.XLOOKUP($A128,Input_Raw!$A:$A,Input_Raw!$EN:$EN),"")</f>
        <v/>
      </c>
      <c r="Y128" s="239" t="str">
        <f>IFERROR(_xlfn.XLOOKUP($A128,Input_Raw!$A:$A,Input_Raw!GE:GE),"")</f>
        <v/>
      </c>
      <c r="Z128" s="239"/>
      <c r="AA128" s="239" t="str">
        <f>IFERROR(_xlfn.XLOOKUP($A128,Input_Raw!$A:$A,Input_Raw!$GF:$GF),"")</f>
        <v/>
      </c>
      <c r="AB128" s="239" t="str">
        <f>IFERROR(_xlfn.XLOOKUP($A128,Input_Raw!$A:$A,Input_Raw!GG:GG),"")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3"/>
        <v/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IFERROR(_xlfn.XLOOKUP($A129,Input_Raw!$A:$A,Input_Raw!$GD:$GD),"")</f>
        <v/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 t="str">
        <f>IFERROR(_xlfn.XLOOKUP($A129,Input_Raw!$A:$A,Input_Raw!$DR:$DR),"")</f>
        <v/>
      </c>
      <c r="L129" s="243" t="str">
        <f>IFERROR(_xlfn.XLOOKUP($A129,Input_Raw!$A:$A,Input_Raw!$DT:$DT),"")</f>
        <v/>
      </c>
      <c r="M129" s="243" t="str">
        <f>IFERROR(_xlfn.XLOOKUP($A129,Input_Raw!$A:$A,Input_Raw!$DZ:$DZ),"")</f>
        <v/>
      </c>
      <c r="N129" s="243" t="str">
        <f>IFERROR(_xlfn.XLOOKUP($A129,Input_Raw!$A:$A,Input_Raw!$EB:$EB),"")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IFERROR(_xlfn.XLOOKUP($A129,Input_Raw!$A:$A,Input_Raw!$GL:$GL),"")</f>
        <v/>
      </c>
      <c r="W129" s="247" t="str">
        <f t="shared" si="12"/>
        <v/>
      </c>
      <c r="X129" s="239" t="str">
        <f>IFERROR(_xlfn.XLOOKUP($A129,Input_Raw!$A:$A,Input_Raw!$EN:$EN),"")</f>
        <v/>
      </c>
      <c r="Y129" s="239" t="str">
        <f>IFERROR(_xlfn.XLOOKUP($A129,Input_Raw!$A:$A,Input_Raw!GE:GE),"")</f>
        <v/>
      </c>
      <c r="Z129" s="239"/>
      <c r="AA129" s="239" t="str">
        <f>IFERROR(_xlfn.XLOOKUP($A129,Input_Raw!$A:$A,Input_Raw!$GF:$GF),"")</f>
        <v/>
      </c>
      <c r="AB129" s="239" t="str">
        <f>IFERROR(_xlfn.XLOOKUP($A129,Input_Raw!$A:$A,Input_Raw!GG:GG),"")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3"/>
        <v/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IFERROR(_xlfn.XLOOKUP($A130,Input_Raw!$A:$A,Input_Raw!$GD:$GD),"")</f>
        <v/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 t="str">
        <f>IFERROR(_xlfn.XLOOKUP($A130,Input_Raw!$A:$A,Input_Raw!$DR:$DR),"")</f>
        <v/>
      </c>
      <c r="L130" s="243" t="str">
        <f>IFERROR(_xlfn.XLOOKUP($A130,Input_Raw!$A:$A,Input_Raw!$DT:$DT),"")</f>
        <v/>
      </c>
      <c r="M130" s="243" t="str">
        <f>IFERROR(_xlfn.XLOOKUP($A130,Input_Raw!$A:$A,Input_Raw!$DZ:$DZ),"")</f>
        <v/>
      </c>
      <c r="N130" s="243" t="str">
        <f>IFERROR(_xlfn.XLOOKUP($A130,Input_Raw!$A:$A,Input_Raw!$EB:$EB),"")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 t="str">
        <f t="shared" si="12"/>
        <v/>
      </c>
      <c r="X130" s="239" t="str">
        <f>IFERROR(_xlfn.XLOOKUP($A130,Input_Raw!$A:$A,Input_Raw!$EN:$EN),"")</f>
        <v/>
      </c>
      <c r="Y130" s="239" t="str">
        <f>IFERROR(_xlfn.XLOOKUP($A130,Input_Raw!$A:$A,Input_Raw!GE:GE),"")</f>
        <v/>
      </c>
      <c r="Z130" s="239"/>
      <c r="AA130" s="239" t="str">
        <f>IFERROR(_xlfn.XLOOKUP($A130,Input_Raw!$A:$A,Input_Raw!$GF:$GF),"")</f>
        <v/>
      </c>
      <c r="AB130" s="239" t="str">
        <f>IFERROR(_xlfn.XLOOKUP($A130,Input_Raw!$A:$A,Input_Raw!GG:GG),"")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3"/>
        <v/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IFERROR(_xlfn.XLOOKUP($A131,Input_Raw!$A:$A,Input_Raw!$GD:$GD),"")</f>
        <v/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 t="str">
        <f>IFERROR(_xlfn.XLOOKUP($A131,Input_Raw!$A:$A,Input_Raw!$DR:$DR),"")</f>
        <v/>
      </c>
      <c r="L131" s="243" t="str">
        <f>IFERROR(_xlfn.XLOOKUP($A131,Input_Raw!$A:$A,Input_Raw!$DT:$DT),"")</f>
        <v/>
      </c>
      <c r="M131" s="243" t="str">
        <f>IFERROR(_xlfn.XLOOKUP($A131,Input_Raw!$A:$A,Input_Raw!$DZ:$DZ),"")</f>
        <v/>
      </c>
      <c r="N131" s="243" t="str">
        <f>IFERROR(_xlfn.XLOOKUP($A131,Input_Raw!$A:$A,Input_Raw!$EB:$EB),"")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 t="str">
        <f t="shared" si="12"/>
        <v/>
      </c>
      <c r="X131" s="239" t="str">
        <f>IFERROR(_xlfn.XLOOKUP($A131,Input_Raw!$A:$A,Input_Raw!$EN:$EN),"")</f>
        <v/>
      </c>
      <c r="Y131" s="239" t="str">
        <f>IFERROR(_xlfn.XLOOKUP($A131,Input_Raw!$A:$A,Input_Raw!GE:GE),"")</f>
        <v/>
      </c>
      <c r="Z131" s="239"/>
      <c r="AA131" s="239" t="str">
        <f>IFERROR(_xlfn.XLOOKUP($A131,Input_Raw!$A:$A,Input_Raw!$GF:$GF),"")</f>
        <v/>
      </c>
      <c r="AB131" s="239" t="str">
        <f>IFERROR(_xlfn.XLOOKUP($A131,Input_Raw!$A:$A,Input_Raw!GG:GG),"")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3"/>
        <v/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IFERROR(_xlfn.XLOOKUP($A132,Input_Raw!$A:$A,Input_Raw!$GD:$GD),"")</f>
        <v/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 t="str">
        <f>IFERROR(_xlfn.XLOOKUP($A132,Input_Raw!$A:$A,Input_Raw!$DR:$DR),"")</f>
        <v/>
      </c>
      <c r="L132" s="243" t="str">
        <f>IFERROR(_xlfn.XLOOKUP($A132,Input_Raw!$A:$A,Input_Raw!$DT:$DT),"")</f>
        <v/>
      </c>
      <c r="M132" s="243" t="str">
        <f>IFERROR(_xlfn.XLOOKUP($A132,Input_Raw!$A:$A,Input_Raw!$DZ:$DZ),"")</f>
        <v/>
      </c>
      <c r="N132" s="243" t="str">
        <f>IFERROR(_xlfn.XLOOKUP($A132,Input_Raw!$A:$A,Input_Raw!$EB:$EB),"")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 t="str">
        <f t="shared" ref="W132:W195" si="17">IFERROR(AA132/(24*AR132*1000),"")</f>
        <v/>
      </c>
      <c r="X132" s="239" t="str">
        <f>IFERROR(_xlfn.XLOOKUP($A132,Input_Raw!$A:$A,Input_Raw!$EN:$EN),"")</f>
        <v/>
      </c>
      <c r="Y132" s="239" t="str">
        <f>IFERROR(_xlfn.XLOOKUP($A132,Input_Raw!$A:$A,Input_Raw!GE:GE),"")</f>
        <v/>
      </c>
      <c r="Z132" s="239"/>
      <c r="AA132" s="239" t="str">
        <f>IFERROR(_xlfn.XLOOKUP($A132,Input_Raw!$A:$A,Input_Raw!$GF:$GF),"")</f>
        <v/>
      </c>
      <c r="AB132" s="239" t="str">
        <f>IFERROR(_xlfn.XLOOKUP($A132,Input_Raw!$A:$A,Input_Raw!GG:GG),"")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8">IFERROR((AD132/AR132)*AB132,"")</f>
        <v/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IFERROR(_xlfn.XLOOKUP($A133,Input_Raw!$A:$A,Input_Raw!$GD:$GD),"")</f>
        <v/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 t="str">
        <f>IFERROR(_xlfn.XLOOKUP($A133,Input_Raw!$A:$A,Input_Raw!$DR:$DR),"")</f>
        <v/>
      </c>
      <c r="L133" s="243" t="str">
        <f>IFERROR(_xlfn.XLOOKUP($A133,Input_Raw!$A:$A,Input_Raw!$DT:$DT),"")</f>
        <v/>
      </c>
      <c r="M133" s="243" t="str">
        <f>IFERROR(_xlfn.XLOOKUP($A133,Input_Raw!$A:$A,Input_Raw!$DZ:$DZ),"")</f>
        <v/>
      </c>
      <c r="N133" s="243" t="str">
        <f>IFERROR(_xlfn.XLOOKUP($A133,Input_Raw!$A:$A,Input_Raw!$EB:$EB),"")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 t="str">
        <f t="shared" si="17"/>
        <v/>
      </c>
      <c r="X133" s="239" t="str">
        <f>IFERROR(_xlfn.XLOOKUP($A133,Input_Raw!$A:$A,Input_Raw!$EN:$EN),"")</f>
        <v/>
      </c>
      <c r="Y133" s="239" t="str">
        <f>IFERROR(_xlfn.XLOOKUP($A133,Input_Raw!$A:$A,Input_Raw!GE:GE),"")</f>
        <v/>
      </c>
      <c r="Z133" s="239"/>
      <c r="AA133" s="239" t="str">
        <f>IFERROR(_xlfn.XLOOKUP($A133,Input_Raw!$A:$A,Input_Raw!$GF:$GF),"")</f>
        <v/>
      </c>
      <c r="AB133" s="239" t="str">
        <f>IFERROR(_xlfn.XLOOKUP($A133,Input_Raw!$A:$A,Input_Raw!GG:GG),"")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8"/>
        <v/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IFERROR(_xlfn.XLOOKUP($A134,Input_Raw!$A:$A,Input_Raw!$GD:$GD),"")</f>
        <v/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 t="str">
        <f>IFERROR(_xlfn.XLOOKUP($A134,Input_Raw!$A:$A,Input_Raw!$DR:$DR),"")</f>
        <v/>
      </c>
      <c r="L134" s="243" t="str">
        <f>IFERROR(_xlfn.XLOOKUP($A134,Input_Raw!$A:$A,Input_Raw!$DT:$DT),"")</f>
        <v/>
      </c>
      <c r="M134" s="243" t="str">
        <f>IFERROR(_xlfn.XLOOKUP($A134,Input_Raw!$A:$A,Input_Raw!$DZ:$DZ),"")</f>
        <v/>
      </c>
      <c r="N134" s="243" t="str">
        <f>IFERROR(_xlfn.XLOOKUP($A134,Input_Raw!$A:$A,Input_Raw!$EB:$EB),"")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 t="str">
        <f t="shared" si="17"/>
        <v/>
      </c>
      <c r="X134" s="239" t="str">
        <f>IFERROR(_xlfn.XLOOKUP($A134,Input_Raw!$A:$A,Input_Raw!$EN:$EN),"")</f>
        <v/>
      </c>
      <c r="Y134" s="239" t="str">
        <f>IFERROR(_xlfn.XLOOKUP($A134,Input_Raw!$A:$A,Input_Raw!GE:GE),"")</f>
        <v/>
      </c>
      <c r="Z134" s="239"/>
      <c r="AA134" s="239" t="str">
        <f>IFERROR(_xlfn.XLOOKUP($A134,Input_Raw!$A:$A,Input_Raw!$GF:$GF),"")</f>
        <v/>
      </c>
      <c r="AB134" s="239" t="str">
        <f>IFERROR(_xlfn.XLOOKUP($A134,Input_Raw!$A:$A,Input_Raw!GG:GG),"")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8"/>
        <v/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IFERROR(_xlfn.XLOOKUP($A135,Input_Raw!$A:$A,Input_Raw!$GD:$GD),"")</f>
        <v/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 t="str">
        <f>IFERROR(_xlfn.XLOOKUP($A135,Input_Raw!$A:$A,Input_Raw!$DR:$DR),"")</f>
        <v/>
      </c>
      <c r="L135" s="243" t="str">
        <f>IFERROR(_xlfn.XLOOKUP($A135,Input_Raw!$A:$A,Input_Raw!$DT:$DT),"")</f>
        <v/>
      </c>
      <c r="M135" s="243" t="str">
        <f>IFERROR(_xlfn.XLOOKUP($A135,Input_Raw!$A:$A,Input_Raw!$DZ:$DZ),"")</f>
        <v/>
      </c>
      <c r="N135" s="243" t="str">
        <f>IFERROR(_xlfn.XLOOKUP($A135,Input_Raw!$A:$A,Input_Raw!$EB:$EB),"")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 t="str">
        <f t="shared" si="17"/>
        <v/>
      </c>
      <c r="X135" s="239" t="str">
        <f>IFERROR(_xlfn.XLOOKUP($A135,Input_Raw!$A:$A,Input_Raw!$EN:$EN),"")</f>
        <v/>
      </c>
      <c r="Y135" s="239" t="str">
        <f>IFERROR(_xlfn.XLOOKUP($A135,Input_Raw!$A:$A,Input_Raw!GE:GE),"")</f>
        <v/>
      </c>
      <c r="Z135" s="239"/>
      <c r="AA135" s="239" t="str">
        <f>IFERROR(_xlfn.XLOOKUP($A135,Input_Raw!$A:$A,Input_Raw!$GF:$GF),"")</f>
        <v/>
      </c>
      <c r="AB135" s="239" t="str">
        <f>IFERROR(_xlfn.XLOOKUP($A135,Input_Raw!$A:$A,Input_Raw!GG:GG),"")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8"/>
        <v/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IFERROR(_xlfn.XLOOKUP($A136,Input_Raw!$A:$A,Input_Raw!$GD:$GD),"")</f>
        <v/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 t="str">
        <f>IFERROR(_xlfn.XLOOKUP($A136,Input_Raw!$A:$A,Input_Raw!$DR:$DR),"")</f>
        <v/>
      </c>
      <c r="L136" s="243" t="str">
        <f>IFERROR(_xlfn.XLOOKUP($A136,Input_Raw!$A:$A,Input_Raw!$DT:$DT),"")</f>
        <v/>
      </c>
      <c r="M136" s="243" t="str">
        <f>IFERROR(_xlfn.XLOOKUP($A136,Input_Raw!$A:$A,Input_Raw!$DZ:$DZ),"")</f>
        <v/>
      </c>
      <c r="N136" s="243" t="str">
        <f>IFERROR(_xlfn.XLOOKUP($A136,Input_Raw!$A:$A,Input_Raw!$EB:$EB),"")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 t="str">
        <f t="shared" si="17"/>
        <v/>
      </c>
      <c r="X136" s="239" t="str">
        <f>IFERROR(_xlfn.XLOOKUP($A136,Input_Raw!$A:$A,Input_Raw!$EN:$EN),"")</f>
        <v/>
      </c>
      <c r="Y136" s="239" t="str">
        <f>IFERROR(_xlfn.XLOOKUP($A136,Input_Raw!$A:$A,Input_Raw!GE:GE),"")</f>
        <v/>
      </c>
      <c r="Z136" s="239"/>
      <c r="AA136" s="239" t="str">
        <f>IFERROR(_xlfn.XLOOKUP($A136,Input_Raw!$A:$A,Input_Raw!$GF:$GF),"")</f>
        <v/>
      </c>
      <c r="AB136" s="239" t="str">
        <f>IFERROR(_xlfn.XLOOKUP($A136,Input_Raw!$A:$A,Input_Raw!GG:GG),"")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8"/>
        <v/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IFERROR(_xlfn.XLOOKUP($A137,Input_Raw!$A:$A,Input_Raw!$GD:$GD),"")</f>
        <v/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 t="str">
        <f>IFERROR(_xlfn.XLOOKUP($A137,Input_Raw!$A:$A,Input_Raw!$DR:$DR),"")</f>
        <v/>
      </c>
      <c r="L137" s="243" t="str">
        <f>IFERROR(_xlfn.XLOOKUP($A137,Input_Raw!$A:$A,Input_Raw!$DT:$DT),"")</f>
        <v/>
      </c>
      <c r="M137" s="243" t="str">
        <f>IFERROR(_xlfn.XLOOKUP($A137,Input_Raw!$A:$A,Input_Raw!$DZ:$DZ),"")</f>
        <v/>
      </c>
      <c r="N137" s="243" t="str">
        <f>IFERROR(_xlfn.XLOOKUP($A137,Input_Raw!$A:$A,Input_Raw!$EB:$EB),"")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 t="str">
        <f t="shared" si="17"/>
        <v/>
      </c>
      <c r="X137" s="239" t="str">
        <f>IFERROR(_xlfn.XLOOKUP($A137,Input_Raw!$A:$A,Input_Raw!$EN:$EN),"")</f>
        <v/>
      </c>
      <c r="Y137" s="239" t="str">
        <f>IFERROR(_xlfn.XLOOKUP($A137,Input_Raw!$A:$A,Input_Raw!GE:GE),"")</f>
        <v/>
      </c>
      <c r="Z137" s="239"/>
      <c r="AA137" s="239" t="str">
        <f>IFERROR(_xlfn.XLOOKUP($A137,Input_Raw!$A:$A,Input_Raw!$GF:$GF),"")</f>
        <v/>
      </c>
      <c r="AB137" s="239" t="str">
        <f>IFERROR(_xlfn.XLOOKUP($A137,Input_Raw!$A:$A,Input_Raw!GG:GG),"")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8"/>
        <v/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IFERROR(_xlfn.XLOOKUP($A138,Input_Raw!$A:$A,Input_Raw!$GD:$GD),"")</f>
        <v/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 t="str">
        <f>IFERROR(_xlfn.XLOOKUP($A138,Input_Raw!$A:$A,Input_Raw!$DR:$DR),"")</f>
        <v/>
      </c>
      <c r="L138" s="243" t="str">
        <f>IFERROR(_xlfn.XLOOKUP($A138,Input_Raw!$A:$A,Input_Raw!$DT:$DT),"")</f>
        <v/>
      </c>
      <c r="M138" s="243" t="str">
        <f>IFERROR(_xlfn.XLOOKUP($A138,Input_Raw!$A:$A,Input_Raw!$DZ:$DZ),"")</f>
        <v/>
      </c>
      <c r="N138" s="243" t="str">
        <f>IFERROR(_xlfn.XLOOKUP($A138,Input_Raw!$A:$A,Input_Raw!$EB:$EB),"")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 t="str">
        <f t="shared" si="17"/>
        <v/>
      </c>
      <c r="X138" s="239" t="str">
        <f>IFERROR(_xlfn.XLOOKUP($A138,Input_Raw!$A:$A,Input_Raw!$EN:$EN),"")</f>
        <v/>
      </c>
      <c r="Y138" s="239" t="str">
        <f>IFERROR(_xlfn.XLOOKUP($A138,Input_Raw!$A:$A,Input_Raw!GE:GE),"")</f>
        <v/>
      </c>
      <c r="Z138" s="239"/>
      <c r="AA138" s="239" t="str">
        <f>IFERROR(_xlfn.XLOOKUP($A138,Input_Raw!$A:$A,Input_Raw!$GF:$GF),"")</f>
        <v/>
      </c>
      <c r="AB138" s="239" t="str">
        <f>IFERROR(_xlfn.XLOOKUP($A138,Input_Raw!$A:$A,Input_Raw!GG:GG),"")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8"/>
        <v/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IFERROR(_xlfn.XLOOKUP($A139,Input_Raw!$A:$A,Input_Raw!$GD:$GD),"")</f>
        <v/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 t="str">
        <f>IFERROR(_xlfn.XLOOKUP($A139,Input_Raw!$A:$A,Input_Raw!$DR:$DR),"")</f>
        <v/>
      </c>
      <c r="L139" s="243" t="str">
        <f>IFERROR(_xlfn.XLOOKUP($A139,Input_Raw!$A:$A,Input_Raw!$DT:$DT),"")</f>
        <v/>
      </c>
      <c r="M139" s="243" t="str">
        <f>IFERROR(_xlfn.XLOOKUP($A139,Input_Raw!$A:$A,Input_Raw!$DZ:$DZ),"")</f>
        <v/>
      </c>
      <c r="N139" s="243" t="str">
        <f>IFERROR(_xlfn.XLOOKUP($A139,Input_Raw!$A:$A,Input_Raw!$EB:$EB),"")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 t="str">
        <f t="shared" si="17"/>
        <v/>
      </c>
      <c r="X139" s="239" t="str">
        <f>IFERROR(_xlfn.XLOOKUP($A139,Input_Raw!$A:$A,Input_Raw!$EN:$EN),"")</f>
        <v/>
      </c>
      <c r="Y139" s="239" t="str">
        <f>IFERROR(_xlfn.XLOOKUP($A139,Input_Raw!$A:$A,Input_Raw!GE:GE),"")</f>
        <v/>
      </c>
      <c r="Z139" s="239"/>
      <c r="AA139" s="239" t="str">
        <f>IFERROR(_xlfn.XLOOKUP($A139,Input_Raw!$A:$A,Input_Raw!$GF:$GF),"")</f>
        <v/>
      </c>
      <c r="AB139" s="239" t="str">
        <f>IFERROR(_xlfn.XLOOKUP($A139,Input_Raw!$A:$A,Input_Raw!GG:GG),"")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8"/>
        <v/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IFERROR(_xlfn.XLOOKUP($A140,Input_Raw!$A:$A,Input_Raw!$GD:$GD),"")</f>
        <v/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 t="str">
        <f>IFERROR(_xlfn.XLOOKUP($A140,Input_Raw!$A:$A,Input_Raw!$DR:$DR),"")</f>
        <v/>
      </c>
      <c r="L140" s="243" t="str">
        <f>IFERROR(_xlfn.XLOOKUP($A140,Input_Raw!$A:$A,Input_Raw!$DT:$DT),"")</f>
        <v/>
      </c>
      <c r="M140" s="243" t="str">
        <f>IFERROR(_xlfn.XLOOKUP($A140,Input_Raw!$A:$A,Input_Raw!$DZ:$DZ),"")</f>
        <v/>
      </c>
      <c r="N140" s="243" t="str">
        <f>IFERROR(_xlfn.XLOOKUP($A140,Input_Raw!$A:$A,Input_Raw!$EB:$EB),"")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 t="str">
        <f t="shared" si="17"/>
        <v/>
      </c>
      <c r="X140" s="239" t="str">
        <f>IFERROR(_xlfn.XLOOKUP($A140,Input_Raw!$A:$A,Input_Raw!$EN:$EN),"")</f>
        <v/>
      </c>
      <c r="Y140" s="239" t="str">
        <f>IFERROR(_xlfn.XLOOKUP($A140,Input_Raw!$A:$A,Input_Raw!GE:GE),"")</f>
        <v/>
      </c>
      <c r="Z140" s="239"/>
      <c r="AA140" s="239" t="str">
        <f>IFERROR(_xlfn.XLOOKUP($A140,Input_Raw!$A:$A,Input_Raw!$GF:$GF),"")</f>
        <v/>
      </c>
      <c r="AB140" s="239" t="str">
        <f>IFERROR(_xlfn.XLOOKUP($A140,Input_Raw!$A:$A,Input_Raw!GG:GG),"")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8"/>
        <v/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IFERROR(_xlfn.XLOOKUP($A141,Input_Raw!$A:$A,Input_Raw!$GD:$GD),"")</f>
        <v/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 t="str">
        <f>IFERROR(_xlfn.XLOOKUP($A141,Input_Raw!$A:$A,Input_Raw!$DR:$DR),"")</f>
        <v/>
      </c>
      <c r="L141" s="243" t="str">
        <f>IFERROR(_xlfn.XLOOKUP($A141,Input_Raw!$A:$A,Input_Raw!$DT:$DT),"")</f>
        <v/>
      </c>
      <c r="M141" s="243" t="str">
        <f>IFERROR(_xlfn.XLOOKUP($A141,Input_Raw!$A:$A,Input_Raw!$DZ:$DZ),"")</f>
        <v/>
      </c>
      <c r="N141" s="243" t="str">
        <f>IFERROR(_xlfn.XLOOKUP($A141,Input_Raw!$A:$A,Input_Raw!$EB:$EB),"")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 t="str">
        <f t="shared" si="17"/>
        <v/>
      </c>
      <c r="X141" s="239" t="str">
        <f>IFERROR(_xlfn.XLOOKUP($A141,Input_Raw!$A:$A,Input_Raw!$EN:$EN),"")</f>
        <v/>
      </c>
      <c r="Y141" s="239" t="str">
        <f>IFERROR(_xlfn.XLOOKUP($A141,Input_Raw!$A:$A,Input_Raw!GE:GE),"")</f>
        <v/>
      </c>
      <c r="Z141" s="239"/>
      <c r="AA141" s="239" t="str">
        <f>IFERROR(_xlfn.XLOOKUP($A141,Input_Raw!$A:$A,Input_Raw!$GF:$GF),"")</f>
        <v/>
      </c>
      <c r="AB141" s="239" t="str">
        <f>IFERROR(_xlfn.XLOOKUP($A141,Input_Raw!$A:$A,Input_Raw!GG:GG),"")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8"/>
        <v/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IFERROR(_xlfn.XLOOKUP($A142,Input_Raw!$A:$A,Input_Raw!$GD:$GD),"")</f>
        <v/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 t="str">
        <f>IFERROR(_xlfn.XLOOKUP($A142,Input_Raw!$A:$A,Input_Raw!$DR:$DR),"")</f>
        <v/>
      </c>
      <c r="L142" s="243" t="str">
        <f>IFERROR(_xlfn.XLOOKUP($A142,Input_Raw!$A:$A,Input_Raw!$DT:$DT),"")</f>
        <v/>
      </c>
      <c r="M142" s="243" t="str">
        <f>IFERROR(_xlfn.XLOOKUP($A142,Input_Raw!$A:$A,Input_Raw!$DZ:$DZ),"")</f>
        <v/>
      </c>
      <c r="N142" s="243" t="str">
        <f>IFERROR(_xlfn.XLOOKUP($A142,Input_Raw!$A:$A,Input_Raw!$EB:$EB),"")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 t="str">
        <f t="shared" si="17"/>
        <v/>
      </c>
      <c r="X142" s="239" t="str">
        <f>IFERROR(_xlfn.XLOOKUP($A142,Input_Raw!$A:$A,Input_Raw!$EN:$EN),"")</f>
        <v/>
      </c>
      <c r="Y142" s="239" t="str">
        <f>IFERROR(_xlfn.XLOOKUP($A142,Input_Raw!$A:$A,Input_Raw!GE:GE),"")</f>
        <v/>
      </c>
      <c r="Z142" s="239"/>
      <c r="AA142" s="239" t="str">
        <f>IFERROR(_xlfn.XLOOKUP($A142,Input_Raw!$A:$A,Input_Raw!$GF:$GF),"")</f>
        <v/>
      </c>
      <c r="AB142" s="239" t="str">
        <f>IFERROR(_xlfn.XLOOKUP($A142,Input_Raw!$A:$A,Input_Raw!GG:GG),"")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8"/>
        <v/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IFERROR(_xlfn.XLOOKUP($A143,Input_Raw!$A:$A,Input_Raw!$GD:$GD),"")</f>
        <v/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 t="str">
        <f>IFERROR(_xlfn.XLOOKUP($A143,Input_Raw!$A:$A,Input_Raw!$DR:$DR),"")</f>
        <v/>
      </c>
      <c r="L143" s="243" t="str">
        <f>IFERROR(_xlfn.XLOOKUP($A143,Input_Raw!$A:$A,Input_Raw!$DT:$DT),"")</f>
        <v/>
      </c>
      <c r="M143" s="243" t="str">
        <f>IFERROR(_xlfn.XLOOKUP($A143,Input_Raw!$A:$A,Input_Raw!$DZ:$DZ),"")</f>
        <v/>
      </c>
      <c r="N143" s="243" t="str">
        <f>IFERROR(_xlfn.XLOOKUP($A143,Input_Raw!$A:$A,Input_Raw!$EB:$EB),"")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 t="str">
        <f t="shared" si="17"/>
        <v/>
      </c>
      <c r="X143" s="239" t="str">
        <f>IFERROR(_xlfn.XLOOKUP($A143,Input_Raw!$A:$A,Input_Raw!$EN:$EN),"")</f>
        <v/>
      </c>
      <c r="Y143" s="239" t="str">
        <f>IFERROR(_xlfn.XLOOKUP($A143,Input_Raw!$A:$A,Input_Raw!GE:GE),"")</f>
        <v/>
      </c>
      <c r="Z143" s="239"/>
      <c r="AA143" s="239" t="str">
        <f>IFERROR(_xlfn.XLOOKUP($A143,Input_Raw!$A:$A,Input_Raw!$GF:$GF),"")</f>
        <v/>
      </c>
      <c r="AB143" s="239" t="str">
        <f>IFERROR(_xlfn.XLOOKUP($A143,Input_Raw!$A:$A,Input_Raw!GG:GG),"")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8"/>
        <v/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IFERROR(_xlfn.XLOOKUP($A144,Input_Raw!$A:$A,Input_Raw!$GD:$GD),"")</f>
        <v/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 t="str">
        <f>IFERROR(_xlfn.XLOOKUP($A144,Input_Raw!$A:$A,Input_Raw!$DR:$DR),"")</f>
        <v/>
      </c>
      <c r="L144" s="243" t="str">
        <f>IFERROR(_xlfn.XLOOKUP($A144,Input_Raw!$A:$A,Input_Raw!$DT:$DT),"")</f>
        <v/>
      </c>
      <c r="M144" s="243" t="str">
        <f>IFERROR(_xlfn.XLOOKUP($A144,Input_Raw!$A:$A,Input_Raw!$DZ:$DZ),"")</f>
        <v/>
      </c>
      <c r="N144" s="243" t="str">
        <f>IFERROR(_xlfn.XLOOKUP($A144,Input_Raw!$A:$A,Input_Raw!$EB:$EB),"")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 t="str">
        <f t="shared" si="17"/>
        <v/>
      </c>
      <c r="X144" s="239" t="str">
        <f>IFERROR(_xlfn.XLOOKUP($A144,Input_Raw!$A:$A,Input_Raw!$EN:$EN),"")</f>
        <v/>
      </c>
      <c r="Y144" s="239" t="str">
        <f>IFERROR(_xlfn.XLOOKUP($A144,Input_Raw!$A:$A,Input_Raw!GE:GE),"")</f>
        <v/>
      </c>
      <c r="Z144" s="239"/>
      <c r="AA144" s="239" t="str">
        <f>IFERROR(_xlfn.XLOOKUP($A144,Input_Raw!$A:$A,Input_Raw!$GF:$GF),"")</f>
        <v/>
      </c>
      <c r="AB144" s="239" t="str">
        <f>IFERROR(_xlfn.XLOOKUP($A144,Input_Raw!$A:$A,Input_Raw!GG:GG),"")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8"/>
        <v/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IFERROR(_xlfn.XLOOKUP($A145,Input_Raw!$A:$A,Input_Raw!$GD:$GD),"")</f>
        <v/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 t="str">
        <f>IFERROR(_xlfn.XLOOKUP($A145,Input_Raw!$A:$A,Input_Raw!$DR:$DR),"")</f>
        <v/>
      </c>
      <c r="L145" s="243" t="str">
        <f>IFERROR(_xlfn.XLOOKUP($A145,Input_Raw!$A:$A,Input_Raw!$DT:$DT),"")</f>
        <v/>
      </c>
      <c r="M145" s="243" t="str">
        <f>IFERROR(_xlfn.XLOOKUP($A145,Input_Raw!$A:$A,Input_Raw!$DZ:$DZ),"")</f>
        <v/>
      </c>
      <c r="N145" s="243" t="str">
        <f>IFERROR(_xlfn.XLOOKUP($A145,Input_Raw!$A:$A,Input_Raw!$EB:$EB),"")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 t="str">
        <f t="shared" si="17"/>
        <v/>
      </c>
      <c r="X145" s="239" t="str">
        <f>IFERROR(_xlfn.XLOOKUP($A145,Input_Raw!$A:$A,Input_Raw!$EN:$EN),"")</f>
        <v/>
      </c>
      <c r="Y145" s="239" t="str">
        <f>IFERROR(_xlfn.XLOOKUP($A145,Input_Raw!$A:$A,Input_Raw!GE:GE),"")</f>
        <v/>
      </c>
      <c r="Z145" s="239"/>
      <c r="AA145" s="239" t="str">
        <f>IFERROR(_xlfn.XLOOKUP($A145,Input_Raw!$A:$A,Input_Raw!$GF:$GF),"")</f>
        <v/>
      </c>
      <c r="AB145" s="239" t="str">
        <f>IFERROR(_xlfn.XLOOKUP($A145,Input_Raw!$A:$A,Input_Raw!GG:GG),"")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8"/>
        <v/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IFERROR(_xlfn.XLOOKUP($A146,Input_Raw!$A:$A,Input_Raw!$GD:$GD),"")</f>
        <v/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 t="str">
        <f>IFERROR(_xlfn.XLOOKUP($A146,Input_Raw!$A:$A,Input_Raw!$DR:$DR),"")</f>
        <v/>
      </c>
      <c r="L146" s="243" t="str">
        <f>IFERROR(_xlfn.XLOOKUP($A146,Input_Raw!$A:$A,Input_Raw!$DT:$DT),"")</f>
        <v/>
      </c>
      <c r="M146" s="243" t="str">
        <f>IFERROR(_xlfn.XLOOKUP($A146,Input_Raw!$A:$A,Input_Raw!$DZ:$DZ),"")</f>
        <v/>
      </c>
      <c r="N146" s="243" t="str">
        <f>IFERROR(_xlfn.XLOOKUP($A146,Input_Raw!$A:$A,Input_Raw!$EB:$EB),"")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 t="str">
        <f t="shared" si="17"/>
        <v/>
      </c>
      <c r="X146" s="239" t="str">
        <f>IFERROR(_xlfn.XLOOKUP($A146,Input_Raw!$A:$A,Input_Raw!$EN:$EN),"")</f>
        <v/>
      </c>
      <c r="Y146" s="239" t="str">
        <f>IFERROR(_xlfn.XLOOKUP($A146,Input_Raw!$A:$A,Input_Raw!GE:GE),"")</f>
        <v/>
      </c>
      <c r="Z146" s="239"/>
      <c r="AA146" s="239" t="str">
        <f>IFERROR(_xlfn.XLOOKUP($A146,Input_Raw!$A:$A,Input_Raw!$GF:$GF),"")</f>
        <v/>
      </c>
      <c r="AB146" s="239" t="str">
        <f>IFERROR(_xlfn.XLOOKUP($A146,Input_Raw!$A:$A,Input_Raw!GG:GG),"")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8"/>
        <v/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IFERROR(_xlfn.XLOOKUP($A147,Input_Raw!$A:$A,Input_Raw!$GD:$GD),"")</f>
        <v/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 t="str">
        <f>IFERROR(_xlfn.XLOOKUP($A147,Input_Raw!$A:$A,Input_Raw!$DR:$DR),"")</f>
        <v/>
      </c>
      <c r="L147" s="243" t="str">
        <f>IFERROR(_xlfn.XLOOKUP($A147,Input_Raw!$A:$A,Input_Raw!$DT:$DT),"")</f>
        <v/>
      </c>
      <c r="M147" s="243" t="str">
        <f>IFERROR(_xlfn.XLOOKUP($A147,Input_Raw!$A:$A,Input_Raw!$DZ:$DZ),"")</f>
        <v/>
      </c>
      <c r="N147" s="243" t="str">
        <f>IFERROR(_xlfn.XLOOKUP($A147,Input_Raw!$A:$A,Input_Raw!$EB:$EB),"")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 t="str">
        <f t="shared" si="17"/>
        <v/>
      </c>
      <c r="X147" s="239" t="str">
        <f>IFERROR(_xlfn.XLOOKUP($A147,Input_Raw!$A:$A,Input_Raw!$EN:$EN),"")</f>
        <v/>
      </c>
      <c r="Y147" s="239" t="str">
        <f>IFERROR(_xlfn.XLOOKUP($A147,Input_Raw!$A:$A,Input_Raw!GE:GE),"")</f>
        <v/>
      </c>
      <c r="Z147" s="239"/>
      <c r="AA147" s="239" t="str">
        <f>IFERROR(_xlfn.XLOOKUP($A147,Input_Raw!$A:$A,Input_Raw!$GF:$GF),"")</f>
        <v/>
      </c>
      <c r="AB147" s="239" t="str">
        <f>IFERROR(_xlfn.XLOOKUP($A147,Input_Raw!$A:$A,Input_Raw!GG:GG),"")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8"/>
        <v/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IFERROR(_xlfn.XLOOKUP($A148,Input_Raw!$A:$A,Input_Raw!$GD:$GD),"")</f>
        <v/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 t="str">
        <f>IFERROR(_xlfn.XLOOKUP($A148,Input_Raw!$A:$A,Input_Raw!$DR:$DR),"")</f>
        <v/>
      </c>
      <c r="L148" s="243" t="str">
        <f>IFERROR(_xlfn.XLOOKUP($A148,Input_Raw!$A:$A,Input_Raw!$DT:$DT),"")</f>
        <v/>
      </c>
      <c r="M148" s="243" t="str">
        <f>IFERROR(_xlfn.XLOOKUP($A148,Input_Raw!$A:$A,Input_Raw!$DZ:$DZ),"")</f>
        <v/>
      </c>
      <c r="N148" s="243" t="str">
        <f>IFERROR(_xlfn.XLOOKUP($A148,Input_Raw!$A:$A,Input_Raw!$EB:$EB),"")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 t="str">
        <f t="shared" si="17"/>
        <v/>
      </c>
      <c r="X148" s="239" t="str">
        <f>IFERROR(_xlfn.XLOOKUP($A148,Input_Raw!$A:$A,Input_Raw!$EN:$EN),"")</f>
        <v/>
      </c>
      <c r="Y148" s="239" t="str">
        <f>IFERROR(_xlfn.XLOOKUP($A148,Input_Raw!$A:$A,Input_Raw!GE:GE),"")</f>
        <v/>
      </c>
      <c r="Z148" s="239"/>
      <c r="AA148" s="239" t="str">
        <f>IFERROR(_xlfn.XLOOKUP($A148,Input_Raw!$A:$A,Input_Raw!$GF:$GF),"")</f>
        <v/>
      </c>
      <c r="AB148" s="239" t="str">
        <f>IFERROR(_xlfn.XLOOKUP($A148,Input_Raw!$A:$A,Input_Raw!GG:GG),"")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8"/>
        <v/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IFERROR(_xlfn.XLOOKUP($A149,Input_Raw!$A:$A,Input_Raw!$GD:$GD),"")</f>
        <v/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 t="str">
        <f>IFERROR(_xlfn.XLOOKUP($A149,Input_Raw!$A:$A,Input_Raw!$DR:$DR),"")</f>
        <v/>
      </c>
      <c r="L149" s="243" t="str">
        <f>IFERROR(_xlfn.XLOOKUP($A149,Input_Raw!$A:$A,Input_Raw!$DT:$DT),"")</f>
        <v/>
      </c>
      <c r="M149" s="243" t="str">
        <f>IFERROR(_xlfn.XLOOKUP($A149,Input_Raw!$A:$A,Input_Raw!$DZ:$DZ),"")</f>
        <v/>
      </c>
      <c r="N149" s="243" t="str">
        <f>IFERROR(_xlfn.XLOOKUP($A149,Input_Raw!$A:$A,Input_Raw!$EB:$EB),"")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 t="str">
        <f t="shared" si="17"/>
        <v/>
      </c>
      <c r="X149" s="239" t="str">
        <f>IFERROR(_xlfn.XLOOKUP($A149,Input_Raw!$A:$A,Input_Raw!$EN:$EN),"")</f>
        <v/>
      </c>
      <c r="Y149" s="239" t="str">
        <f>IFERROR(_xlfn.XLOOKUP($A149,Input_Raw!$A:$A,Input_Raw!GE:GE),"")</f>
        <v/>
      </c>
      <c r="Z149" s="239"/>
      <c r="AA149" s="239" t="str">
        <f>IFERROR(_xlfn.XLOOKUP($A149,Input_Raw!$A:$A,Input_Raw!$GF:$GF),"")</f>
        <v/>
      </c>
      <c r="AB149" s="239" t="str">
        <f>IFERROR(_xlfn.XLOOKUP($A149,Input_Raw!$A:$A,Input_Raw!GG:GG),"")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8"/>
        <v/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IFERROR(_xlfn.XLOOKUP($A150,Input_Raw!$A:$A,Input_Raw!$GD:$GD),"")</f>
        <v/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 t="str">
        <f>IFERROR(_xlfn.XLOOKUP($A150,Input_Raw!$A:$A,Input_Raw!$DR:$DR),"")</f>
        <v/>
      </c>
      <c r="L150" s="243" t="str">
        <f>IFERROR(_xlfn.XLOOKUP($A150,Input_Raw!$A:$A,Input_Raw!$DT:$DT),"")</f>
        <v/>
      </c>
      <c r="M150" s="243" t="str">
        <f>IFERROR(_xlfn.XLOOKUP($A150,Input_Raw!$A:$A,Input_Raw!$DZ:$DZ),"")</f>
        <v/>
      </c>
      <c r="N150" s="243" t="str">
        <f>IFERROR(_xlfn.XLOOKUP($A150,Input_Raw!$A:$A,Input_Raw!$EB:$EB),"")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 t="str">
        <f t="shared" si="17"/>
        <v/>
      </c>
      <c r="X150" s="239" t="str">
        <f>IFERROR(_xlfn.XLOOKUP($A150,Input_Raw!$A:$A,Input_Raw!$EN:$EN),"")</f>
        <v/>
      </c>
      <c r="Y150" s="239" t="str">
        <f>IFERROR(_xlfn.XLOOKUP($A150,Input_Raw!$A:$A,Input_Raw!GE:GE),"")</f>
        <v/>
      </c>
      <c r="Z150" s="239"/>
      <c r="AA150" s="239" t="str">
        <f>IFERROR(_xlfn.XLOOKUP($A150,Input_Raw!$A:$A,Input_Raw!$GF:$GF),"")</f>
        <v/>
      </c>
      <c r="AB150" s="239" t="str">
        <f>IFERROR(_xlfn.XLOOKUP($A150,Input_Raw!$A:$A,Input_Raw!GG:GG),"")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8"/>
        <v/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IFERROR(_xlfn.XLOOKUP($A151,Input_Raw!$A:$A,Input_Raw!$GD:$GD),"")</f>
        <v/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 t="str">
        <f>IFERROR(_xlfn.XLOOKUP($A151,Input_Raw!$A:$A,Input_Raw!$DR:$DR),"")</f>
        <v/>
      </c>
      <c r="L151" s="243" t="str">
        <f>IFERROR(_xlfn.XLOOKUP($A151,Input_Raw!$A:$A,Input_Raw!$DT:$DT),"")</f>
        <v/>
      </c>
      <c r="M151" s="243" t="str">
        <f>IFERROR(_xlfn.XLOOKUP($A151,Input_Raw!$A:$A,Input_Raw!$DZ:$DZ),"")</f>
        <v/>
      </c>
      <c r="N151" s="243" t="str">
        <f>IFERROR(_xlfn.XLOOKUP($A151,Input_Raw!$A:$A,Input_Raw!$EB:$EB),"")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 t="str">
        <f t="shared" si="17"/>
        <v/>
      </c>
      <c r="X151" s="239" t="str">
        <f>IFERROR(_xlfn.XLOOKUP($A151,Input_Raw!$A:$A,Input_Raw!$EN:$EN),"")</f>
        <v/>
      </c>
      <c r="Y151" s="239" t="str">
        <f>IFERROR(_xlfn.XLOOKUP($A151,Input_Raw!$A:$A,Input_Raw!GE:GE),"")</f>
        <v/>
      </c>
      <c r="Z151" s="239"/>
      <c r="AA151" s="239" t="str">
        <f>IFERROR(_xlfn.XLOOKUP($A151,Input_Raw!$A:$A,Input_Raw!$GF:$GF),"")</f>
        <v/>
      </c>
      <c r="AB151" s="239" t="str">
        <f>IFERROR(_xlfn.XLOOKUP($A151,Input_Raw!$A:$A,Input_Raw!GG:GG),"")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8"/>
        <v/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IFERROR(_xlfn.XLOOKUP($A152,Input_Raw!$A:$A,Input_Raw!$GD:$GD),"")</f>
        <v/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 t="str">
        <f>IFERROR(_xlfn.XLOOKUP($A152,Input_Raw!$A:$A,Input_Raw!$DR:$DR),"")</f>
        <v/>
      </c>
      <c r="L152" s="243" t="str">
        <f>IFERROR(_xlfn.XLOOKUP($A152,Input_Raw!$A:$A,Input_Raw!$DT:$DT),"")</f>
        <v/>
      </c>
      <c r="M152" s="243" t="str">
        <f>IFERROR(_xlfn.XLOOKUP($A152,Input_Raw!$A:$A,Input_Raw!$DZ:$DZ),"")</f>
        <v/>
      </c>
      <c r="N152" s="243" t="str">
        <f>IFERROR(_xlfn.XLOOKUP($A152,Input_Raw!$A:$A,Input_Raw!$EB:$EB),"")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 t="str">
        <f t="shared" si="17"/>
        <v/>
      </c>
      <c r="X152" s="239" t="str">
        <f>IFERROR(_xlfn.XLOOKUP($A152,Input_Raw!$A:$A,Input_Raw!$EN:$EN),"")</f>
        <v/>
      </c>
      <c r="Y152" s="239" t="str">
        <f>IFERROR(_xlfn.XLOOKUP($A152,Input_Raw!$A:$A,Input_Raw!GE:GE),"")</f>
        <v/>
      </c>
      <c r="Z152" s="239"/>
      <c r="AA152" s="239" t="str">
        <f>IFERROR(_xlfn.XLOOKUP($A152,Input_Raw!$A:$A,Input_Raw!$GF:$GF),"")</f>
        <v/>
      </c>
      <c r="AB152" s="239" t="str">
        <f>IFERROR(_xlfn.XLOOKUP($A152,Input_Raw!$A:$A,Input_Raw!GG:GG),"")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8"/>
        <v/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IFERROR(_xlfn.XLOOKUP($A153,Input_Raw!$A:$A,Input_Raw!$GD:$GD),"")</f>
        <v/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 t="str">
        <f>IFERROR(_xlfn.XLOOKUP($A153,Input_Raw!$A:$A,Input_Raw!$DR:$DR),"")</f>
        <v/>
      </c>
      <c r="L153" s="243" t="str">
        <f>IFERROR(_xlfn.XLOOKUP($A153,Input_Raw!$A:$A,Input_Raw!$DT:$DT),"")</f>
        <v/>
      </c>
      <c r="M153" s="243" t="str">
        <f>IFERROR(_xlfn.XLOOKUP($A153,Input_Raw!$A:$A,Input_Raw!$DZ:$DZ),"")</f>
        <v/>
      </c>
      <c r="N153" s="243" t="str">
        <f>IFERROR(_xlfn.XLOOKUP($A153,Input_Raw!$A:$A,Input_Raw!$EB:$EB),"")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 t="str">
        <f t="shared" si="17"/>
        <v/>
      </c>
      <c r="X153" s="239" t="str">
        <f>IFERROR(_xlfn.XLOOKUP($A153,Input_Raw!$A:$A,Input_Raw!$EN:$EN),"")</f>
        <v/>
      </c>
      <c r="Y153" s="239" t="str">
        <f>IFERROR(_xlfn.XLOOKUP($A153,Input_Raw!$A:$A,Input_Raw!GE:GE),"")</f>
        <v/>
      </c>
      <c r="Z153" s="239"/>
      <c r="AA153" s="239" t="str">
        <f>IFERROR(_xlfn.XLOOKUP($A153,Input_Raw!$A:$A,Input_Raw!$GF:$GF),"")</f>
        <v/>
      </c>
      <c r="AB153" s="239" t="str">
        <f>IFERROR(_xlfn.XLOOKUP($A153,Input_Raw!$A:$A,Input_Raw!GG:GG),"")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8"/>
        <v/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IFERROR(_xlfn.XLOOKUP($A154,Input_Raw!$A:$A,Input_Raw!$GD:$GD),"")</f>
        <v/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 t="str">
        <f>IFERROR(_xlfn.XLOOKUP($A154,Input_Raw!$A:$A,Input_Raw!$DR:$DR),"")</f>
        <v/>
      </c>
      <c r="L154" s="243" t="str">
        <f>IFERROR(_xlfn.XLOOKUP($A154,Input_Raw!$A:$A,Input_Raw!$DT:$DT),"")</f>
        <v/>
      </c>
      <c r="M154" s="243" t="str">
        <f>IFERROR(_xlfn.XLOOKUP($A154,Input_Raw!$A:$A,Input_Raw!$DZ:$DZ),"")</f>
        <v/>
      </c>
      <c r="N154" s="243" t="str">
        <f>IFERROR(_xlfn.XLOOKUP($A154,Input_Raw!$A:$A,Input_Raw!$EB:$EB),"")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 t="str">
        <f t="shared" si="17"/>
        <v/>
      </c>
      <c r="X154" s="239" t="str">
        <f>IFERROR(_xlfn.XLOOKUP($A154,Input_Raw!$A:$A,Input_Raw!$EN:$EN),"")</f>
        <v/>
      </c>
      <c r="Y154" s="239" t="str">
        <f>IFERROR(_xlfn.XLOOKUP($A154,Input_Raw!$A:$A,Input_Raw!GE:GE),"")</f>
        <v/>
      </c>
      <c r="Z154" s="239"/>
      <c r="AA154" s="239" t="str">
        <f>IFERROR(_xlfn.XLOOKUP($A154,Input_Raw!$A:$A,Input_Raw!$GF:$GF),"")</f>
        <v/>
      </c>
      <c r="AB154" s="239" t="str">
        <f>IFERROR(_xlfn.XLOOKUP($A154,Input_Raw!$A:$A,Input_Raw!GG:GG),"")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8"/>
        <v/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IFERROR(_xlfn.XLOOKUP($A155,Input_Raw!$A:$A,Input_Raw!$GD:$GD),"")</f>
        <v/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 t="str">
        <f>IFERROR(_xlfn.XLOOKUP($A155,Input_Raw!$A:$A,Input_Raw!$DR:$DR),"")</f>
        <v/>
      </c>
      <c r="L155" s="243" t="str">
        <f>IFERROR(_xlfn.XLOOKUP($A155,Input_Raw!$A:$A,Input_Raw!$DT:$DT),"")</f>
        <v/>
      </c>
      <c r="M155" s="243" t="str">
        <f>IFERROR(_xlfn.XLOOKUP($A155,Input_Raw!$A:$A,Input_Raw!$DZ:$DZ),"")</f>
        <v/>
      </c>
      <c r="N155" s="243" t="str">
        <f>IFERROR(_xlfn.XLOOKUP($A155,Input_Raw!$A:$A,Input_Raw!$EB:$EB),"")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 t="str">
        <f t="shared" si="17"/>
        <v/>
      </c>
      <c r="X155" s="239" t="str">
        <f>IFERROR(_xlfn.XLOOKUP($A155,Input_Raw!$A:$A,Input_Raw!$EN:$EN),"")</f>
        <v/>
      </c>
      <c r="Y155" s="239" t="str">
        <f>IFERROR(_xlfn.XLOOKUP($A155,Input_Raw!$A:$A,Input_Raw!GE:GE),"")</f>
        <v/>
      </c>
      <c r="Z155" s="239"/>
      <c r="AA155" s="239" t="str">
        <f>IFERROR(_xlfn.XLOOKUP($A155,Input_Raw!$A:$A,Input_Raw!$GF:$GF),"")</f>
        <v/>
      </c>
      <c r="AB155" s="239" t="str">
        <f>IFERROR(_xlfn.XLOOKUP($A155,Input_Raw!$A:$A,Input_Raw!GG:GG),"")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8"/>
        <v/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IFERROR(_xlfn.XLOOKUP($A156,Input_Raw!$A:$A,Input_Raw!$GD:$GD),"")</f>
        <v/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 t="str">
        <f>IFERROR(_xlfn.XLOOKUP($A156,Input_Raw!$A:$A,Input_Raw!$DR:$DR),"")</f>
        <v/>
      </c>
      <c r="L156" s="243" t="str">
        <f>IFERROR(_xlfn.XLOOKUP($A156,Input_Raw!$A:$A,Input_Raw!$DT:$DT),"")</f>
        <v/>
      </c>
      <c r="M156" s="243" t="str">
        <f>IFERROR(_xlfn.XLOOKUP($A156,Input_Raw!$A:$A,Input_Raw!$DZ:$DZ),"")</f>
        <v/>
      </c>
      <c r="N156" s="243" t="str">
        <f>IFERROR(_xlfn.XLOOKUP($A156,Input_Raw!$A:$A,Input_Raw!$EB:$EB),"")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 t="str">
        <f t="shared" si="17"/>
        <v/>
      </c>
      <c r="X156" s="239" t="str">
        <f>IFERROR(_xlfn.XLOOKUP($A156,Input_Raw!$A:$A,Input_Raw!$EN:$EN),"")</f>
        <v/>
      </c>
      <c r="Y156" s="239" t="str">
        <f>IFERROR(_xlfn.XLOOKUP($A156,Input_Raw!$A:$A,Input_Raw!GE:GE),"")</f>
        <v/>
      </c>
      <c r="Z156" s="239"/>
      <c r="AA156" s="239" t="str">
        <f>IFERROR(_xlfn.XLOOKUP($A156,Input_Raw!$A:$A,Input_Raw!$GF:$GF),"")</f>
        <v/>
      </c>
      <c r="AB156" s="239" t="str">
        <f>IFERROR(_xlfn.XLOOKUP($A156,Input_Raw!$A:$A,Input_Raw!GG:GG),"")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8"/>
        <v/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IFERROR(_xlfn.XLOOKUP($A157,Input_Raw!$A:$A,Input_Raw!$GD:$GD),"")</f>
        <v/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 t="str">
        <f>IFERROR(_xlfn.XLOOKUP($A157,Input_Raw!$A:$A,Input_Raw!$DR:$DR),"")</f>
        <v/>
      </c>
      <c r="L157" s="243" t="str">
        <f>IFERROR(_xlfn.XLOOKUP($A157,Input_Raw!$A:$A,Input_Raw!$DT:$DT),"")</f>
        <v/>
      </c>
      <c r="M157" s="243" t="str">
        <f>IFERROR(_xlfn.XLOOKUP($A157,Input_Raw!$A:$A,Input_Raw!$DZ:$DZ),"")</f>
        <v/>
      </c>
      <c r="N157" s="243" t="str">
        <f>IFERROR(_xlfn.XLOOKUP($A157,Input_Raw!$A:$A,Input_Raw!$EB:$EB),"")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 t="str">
        <f t="shared" si="17"/>
        <v/>
      </c>
      <c r="X157" s="239" t="str">
        <f>IFERROR(_xlfn.XLOOKUP($A157,Input_Raw!$A:$A,Input_Raw!$EN:$EN),"")</f>
        <v/>
      </c>
      <c r="Y157" s="239" t="str">
        <f>IFERROR(_xlfn.XLOOKUP($A157,Input_Raw!$A:$A,Input_Raw!GE:GE),"")</f>
        <v/>
      </c>
      <c r="Z157" s="239"/>
      <c r="AA157" s="239" t="str">
        <f>IFERROR(_xlfn.XLOOKUP($A157,Input_Raw!$A:$A,Input_Raw!$GF:$GF),"")</f>
        <v/>
      </c>
      <c r="AB157" s="239" t="str">
        <f>IFERROR(_xlfn.XLOOKUP($A157,Input_Raw!$A:$A,Input_Raw!GG:GG),"")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8"/>
        <v/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CG4" activePane="bottomRight" state="frozen"/>
      <selection pane="topRight" activeCell="C1" sqref="C1"/>
      <selection pane="bottomLeft" activeCell="A4" sqref="A4"/>
      <selection pane="bottomRight" activeCell="CI1" sqref="CI1:CL1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7265625" bestFit="1" customWidth="1"/>
    <col min="79" max="79" width="20.26953125" bestFit="1" customWidth="1"/>
    <col min="80" max="80" width="20.7265625" bestFit="1" customWidth="1"/>
    <col min="81" max="81" width="20.2695312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0" width="20.1796875" bestFit="1" customWidth="1"/>
    <col min="91" max="91" width="20.26953125" bestFit="1" customWidth="1"/>
    <col min="92" max="92" width="19.2695312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1880.7950000000001</v>
      </c>
      <c r="CJ1">
        <v>829.4</v>
      </c>
      <c r="CK1">
        <v>669.9</v>
      </c>
      <c r="CL1">
        <v>2041.6</v>
      </c>
      <c r="CM1">
        <v>1232.79</v>
      </c>
      <c r="CN1">
        <v>1296.01</v>
      </c>
      <c r="CO1">
        <v>1232.79</v>
      </c>
      <c r="CP1">
        <v>1216.9849999999999</v>
      </c>
      <c r="CQ1">
        <v>1011.52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1232.79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151" t="s">
        <v>1888</v>
      </c>
      <c r="CX3" s="151" t="s">
        <v>223</v>
      </c>
      <c r="CY3" s="151" t="s">
        <v>224</v>
      </c>
      <c r="CZ3" s="151" t="s">
        <v>1889</v>
      </c>
      <c r="DA3" s="151" t="s">
        <v>1920</v>
      </c>
      <c r="DB3" s="151" t="s">
        <v>1921</v>
      </c>
      <c r="DC3" s="151" t="s">
        <v>1922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3.276308211455317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4.8149350686069532</v>
      </c>
      <c r="DB53" s="165">
        <f>IFERROR(AVERAGEIF(Inv_SY_B[[#This Row],[IS18_Inv1_M1]:[IS19_Inv2_M3]],"&gt;="&amp;0.1,Inv_SY_B[[#This Row],[IS18_Inv1_M1]:[IS19_Inv2_M3]]),"")</f>
        <v>3.2239067481079502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3.3468798416599745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5.0336646213966496</v>
      </c>
      <c r="DB54" s="165">
        <f>IFERROR(AVERAGEIF(Inv_SY_B[[#This Row],[IS18_Inv1_M1]:[IS19_Inv2_M3]],"&gt;="&amp;0.1,Inv_SY_B[[#This Row],[IS18_Inv1_M1]:[IS19_Inv2_M3]]),"")</f>
        <v>4.2158918996747214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3.2471061575775275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5.0513025904704971</v>
      </c>
      <c r="DB55" s="165">
        <f>IFERROR(AVERAGEIF(Inv_SY_B[[#This Row],[IS18_Inv1_M1]:[IS19_Inv2_M3]],"&gt;="&amp;0.1,Inv_SY_B[[#This Row],[IS18_Inv1_M1]:[IS19_Inv2_M3]]),"")</f>
        <v>4.0971951832834463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3.4945124473754654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5.3974417776301209</v>
      </c>
      <c r="DB56" s="165">
        <f>IFERROR(AVERAGEIF(Inv_SY_B[[#This Row],[IS18_Inv1_M1]:[IS19_Inv2_M3]],"&gt;="&amp;0.1,Inv_SY_B[[#This Row],[IS18_Inv1_M1]:[IS19_Inv2_M3]]),"")</f>
        <v>4.0542210149336064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3.1578776596176152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4.8573366973070007</v>
      </c>
      <c r="DB57" s="165">
        <f>IFERROR(AVERAGEIF(Inv_SY_B[[#This Row],[IS18_Inv1_M1]:[IS19_Inv2_M3]],"&gt;="&amp;0.1,Inv_SY_B[[#This Row],[IS18_Inv1_M1]:[IS19_Inv2_M3]]),"")</f>
        <v>5.5804111000251462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3.5723845910495706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4.851769641018989</v>
      </c>
      <c r="DB58" s="165">
        <f>IFERROR(AVERAGEIF(Inv_SY_B[[#This Row],[IS18_Inv1_M1]:[IS19_Inv2_M3]],"&gt;="&amp;0.1,Inv_SY_B[[#This Row],[IS18_Inv1_M1]:[IS19_Inv2_M3]]),"")</f>
        <v>6.1661505609227847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3.3549915232926941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5.9537910486267638</v>
      </c>
      <c r="DB59" s="165">
        <f>IFERROR(AVERAGEIF(Inv_SY_B[[#This Row],[IS18_Inv1_M1]:[IS19_Inv2_M3]],"&gt;="&amp;0.1,Inv_SY_B[[#This Row],[IS18_Inv1_M1]:[IS19_Inv2_M3]]),"")</f>
        <v>6.861070721696314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2.9429180963505543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5.355213950299075</v>
      </c>
      <c r="DB60" s="165">
        <f>IFERROR(AVERAGEIF(Inv_SY_B[[#This Row],[IS18_Inv1_M1]:[IS19_Inv2_M3]],"&gt;="&amp;0.1,Inv_SY_B[[#This Row],[IS18_Inv1_M1]:[IS19_Inv2_M3]]),"")</f>
        <v>6.1567790337364832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2.9777983273712474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5.5967869825958729</v>
      </c>
      <c r="DB61" s="165">
        <f>IFERROR(AVERAGEIF(Inv_SY_B[[#This Row],[IS18_Inv1_M1]:[IS19_Inv2_M3]],"&gt;="&amp;0.1,Inv_SY_B[[#This Row],[IS18_Inv1_M1]:[IS19_Inv2_M3]]),"")</f>
        <v>6.3118135489418306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3.038635939616642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5.2509000950202704</v>
      </c>
      <c r="DB62" s="165">
        <f>IFERROR(AVERAGEIF(Inv_SY_B[[#This Row],[IS18_Inv1_M1]:[IS19_Inv2_M3]],"&gt;="&amp;0.1,Inv_SY_B[[#This Row],[IS18_Inv1_M1]:[IS19_Inv2_M3]]),"")</f>
        <v>6.3823192717332233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5.8185092351495387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5.2296887412092614</v>
      </c>
      <c r="DB63" s="165">
        <f>IFERROR(AVERAGEIF(Inv_SY_B[[#This Row],[IS18_Inv1_M1]:[IS19_Inv2_M3]],"&gt;="&amp;0.1,Inv_SY_B[[#This Row],[IS18_Inv1_M1]:[IS19_Inv2_M3]]),"")</f>
        <v>7.0414010090931942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7.4165105167952374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5.5902783958933009</v>
      </c>
      <c r="DB64" s="165">
        <f>IFERROR(AVERAGEIF(Inv_SY_B[[#This Row],[IS18_Inv1_M1]:[IS19_Inv2_M3]],"&gt;="&amp;0.1,Inv_SY_B[[#This Row],[IS18_Inv1_M1]:[IS19_Inv2_M3]]),"")</f>
        <v>8.5120615636077517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7.9056449192482097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5.1121902002349184</v>
      </c>
      <c r="DB65" s="165">
        <f>IFERROR(AVERAGEIF(Inv_SY_B[[#This Row],[IS18_Inv1_M1]:[IS19_Inv2_M3]],"&gt;="&amp;0.1,Inv_SY_B[[#This Row],[IS18_Inv1_M1]:[IS19_Inv2_M3]]),"")</f>
        <v>8.4321082666147529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9.0996844555844874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5.1842475369404477</v>
      </c>
      <c r="DB66" s="165">
        <f>IFERROR(AVERAGEIF(Inv_SY_B[[#This Row],[IS18_Inv1_M1]:[IS19_Inv2_M3]],"&gt;="&amp;0.1,Inv_SY_B[[#This Row],[IS18_Inv1_M1]:[IS19_Inv2_M3]]),"")</f>
        <v>8.7618582645868308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7.4051541625094304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5.1568084866468276</v>
      </c>
      <c r="DB67" s="165">
        <f>IFERROR(AVERAGEIF(Inv_SY_B[[#This Row],[IS18_Inv1_M1]:[IS19_Inv2_M3]],"&gt;="&amp;0.1,Inv_SY_B[[#This Row],[IS18_Inv1_M1]:[IS19_Inv2_M3]]),"")</f>
        <v>7.9074218845058768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7.4051541625094304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5.4698322754554658</v>
      </c>
      <c r="DB68" s="165">
        <f>IFERROR(AVERAGEIF(Inv_SY_B[[#This Row],[IS18_Inv1_M1]:[IS19_Inv2_M3]],"&gt;="&amp;0.1,Inv_SY_B[[#This Row],[IS18_Inv1_M1]:[IS19_Inv2_M3]]),"")</f>
        <v>7.9074218845058768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8.8944589102766898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5.615267764213498</v>
      </c>
      <c r="DB69" s="165">
        <f>IFERROR(AVERAGEIF(Inv_SY_B[[#This Row],[IS18_Inv1_M1]:[IS19_Inv2_M3]],"&gt;="&amp;0.1,Inv_SY_B[[#This Row],[IS18_Inv1_M1]:[IS19_Inv2_M3]]),"")</f>
        <v>9.5249368302792856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7.7750468449614294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5.1822538921676742</v>
      </c>
      <c r="DB70" s="165">
        <f>IFERROR(AVERAGEIF(Inv_SY_B[[#This Row],[IS18_Inv1_M1]:[IS19_Inv2_M3]],"&gt;="&amp;0.1,Inv_SY_B[[#This Row],[IS18_Inv1_M1]:[IS19_Inv2_M3]]),"")</f>
        <v>8.3176676481801444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8.673010001703453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5.5186147185404373</v>
      </c>
      <c r="DB71" s="165">
        <f>IFERROR(AVERAGEIF(Inv_SY_B[[#This Row],[IS18_Inv1_M1]:[IS19_Inv2_M3]],"&gt;="&amp;0.1,Inv_SY_B[[#This Row],[IS18_Inv1_M1]:[IS19_Inv2_M3]]),"")</f>
        <v>9.2572209175934255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7.9794612221059547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5.6301725944467398</v>
      </c>
      <c r="DB72" s="165">
        <f>IFERROR(AVERAGEIF(Inv_SY_B[[#This Row],[IS18_Inv1_M1]:[IS19_Inv2_M3]],"&gt;="&amp;0.1,Inv_SY_B[[#This Row],[IS18_Inv1_M1]:[IS19_Inv2_M3]]),"")</f>
        <v>8.6150672458407342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8.1879314400668406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5.3135588870462183</v>
      </c>
      <c r="DB73" s="165">
        <f>IFERROR(AVERAGEIF(Inv_SY_B[[#This Row],[IS18_Inv1_M1]:[IS19_Inv2_M3]],"&gt;="&amp;0.1,Inv_SY_B[[#This Row],[IS18_Inv1_M1]:[IS19_Inv2_M3]]),"")</f>
        <v>8.2125884173297976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6.7813658449533172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5.6218532288533636</v>
      </c>
      <c r="DB74" s="165">
        <f>IFERROR(AVERAGEIF(Inv_SY_B[[#This Row],[IS18_Inv1_M1]:[IS19_Inv2_M3]],"&gt;="&amp;0.1,Inv_SY_B[[#This Row],[IS18_Inv1_M1]:[IS19_Inv2_M3]]),"")</f>
        <v>7.0402020011518589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8.4831966514978223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5.4888123518285097</v>
      </c>
      <c r="DB75" s="165">
        <f>IFERROR(AVERAGEIF(Inv_SY_B[[#This Row],[IS18_Inv1_M1]:[IS19_Inv2_M3]],"&gt;="&amp;0.1,Inv_SY_B[[#This Row],[IS18_Inv1_M1]:[IS19_Inv2_M3]]),"")</f>
        <v>8.3944269705302599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8.6770658425198128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5.3541688421118288</v>
      </c>
      <c r="DB76" s="165">
        <f>IFERROR(AVERAGEIF(Inv_SY_B[[#This Row],[IS18_Inv1_M1]:[IS19_Inv2_M3]],"&gt;="&amp;0.1,Inv_SY_B[[#This Row],[IS18_Inv1_M1]:[IS19_Inv2_M3]]),"")</f>
        <v>8.1143128594488925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8.5456566000697602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5.4613261797997126</v>
      </c>
      <c r="DB77" s="165">
        <f>IFERROR(AVERAGEIF(Inv_SY_B[[#This Row],[IS18_Inv1_M1]:[IS19_Inv2_M3]],"&gt;="&amp;0.1,Inv_SY_B[[#This Row],[IS18_Inv1_M1]:[IS19_Inv2_M3]]),"")</f>
        <v>8.4806287972809642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8.7127572417037786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5.5804838225425204</v>
      </c>
      <c r="DB78" s="165">
        <f>IFERROR(AVERAGEIF(Inv_SY_B[[#This Row],[IS18_Inv1_M1]:[IS19_Inv2_M3]],"&gt;="&amp;0.1,Inv_SY_B[[#This Row],[IS18_Inv1_M1]:[IS19_Inv2_M3]]),"")</f>
        <v>8.6533619878487009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8.4799519788447348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5.6580944068453531</v>
      </c>
      <c r="DB79" s="165">
        <f>IFERROR(AVERAGEIF(Inv_SY_B[[#This Row],[IS18_Inv1_M1]:[IS19_Inv2_M3]],"&gt;="&amp;0.1,Inv_SY_B[[#This Row],[IS18_Inv1_M1]:[IS19_Inv2_M3]]),"")</f>
        <v>8.3995474695609147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8.0622003747596924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5.3329700937986173</v>
      </c>
      <c r="DB80" s="165">
        <f>IFERROR(AVERAGEIF(Inv_SY_B[[#This Row],[IS18_Inv1_M1]:[IS19_Inv2_M3]],"&gt;="&amp;0.1,Inv_SY_B[[#This Row],[IS18_Inv1_M1]:[IS19_Inv2_M3]]),"")</f>
        <v>7.9845867909376285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7.6274142392459385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4.7534148562078427</v>
      </c>
      <c r="DB81" s="165">
        <f>IFERROR(AVERAGEIF(Inv_SY_B[[#This Row],[IS18_Inv1_M1]:[IS19_Inv2_M3]],"&gt;="&amp;0.1,Inv_SY_B[[#This Row],[IS18_Inv1_M1]:[IS19_Inv2_M3]]),"")</f>
        <v>7.587413509194592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6.8568044841376068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4.5489175218175424</v>
      </c>
      <c r="DB82" s="165">
        <f>IFERROR(AVERAGEIF(Inv_SY_B[[#This Row],[IS18_Inv1_M1]:[IS19_Inv2_M3]],"&gt;="&amp;0.1,Inv_SY_B[[#This Row],[IS18_Inv1_M1]:[IS19_Inv2_M3]]),"")</f>
        <v>6.8261119087598043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8.4767073061916474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5.4895832270553102</v>
      </c>
      <c r="DB83" s="165">
        <f>IFERROR(AVERAGEIF(Inv_SY_B[[#This Row],[IS18_Inv1_M1]:[IS19_Inv2_M3]],"&gt;="&amp;0.1,Inv_SY_B[[#This Row],[IS18_Inv1_M1]:[IS19_Inv2_M3]]),"")</f>
        <v>8.4317229617371989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7.4814039698569914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5.2632759076634299</v>
      </c>
      <c r="DB84" s="165">
        <f>IFERROR(AVERAGEIF(Inv_SY_B[[#This Row],[IS18_Inv1_M1]:[IS19_Inv2_M3]],"&gt;="&amp;0.1,Inv_SY_B[[#This Row],[IS18_Inv1_M1]:[IS19_Inv2_M3]]),"")</f>
        <v>7.368874666407093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7.874820529043876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5.4744184483767118</v>
      </c>
      <c r="DB85" s="165">
        <f>IFERROR(AVERAGEIF(Inv_SY_B[[#This Row],[IS18_Inv1_M1]:[IS19_Inv2_M3]],"&gt;="&amp;0.1,Inv_SY_B[[#This Row],[IS18_Inv1_M1]:[IS19_Inv2_M3]]),"")</f>
        <v>7.8129790961964325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8.7452039682346552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5.7025609388637557</v>
      </c>
      <c r="DB86" s="165">
        <f>IFERROR(AVERAGEIF(Inv_SY_B[[#This Row],[IS18_Inv1_M1]:[IS19_Inv2_M3]],"&gt;="&amp;0.1,Inv_SY_B[[#This Row],[IS18_Inv1_M1]:[IS19_Inv2_M3]]),"")</f>
        <v>8.8939620697766859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8.48238548333455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5.5452137909396546</v>
      </c>
      <c r="DB87" s="165">
        <f>IFERROR(AVERAGEIF(Inv_SY_B[[#This Row],[IS18_Inv1_M1]:[IS19_Inv2_M3]],"&gt;="&amp;0.1,Inv_SY_B[[#This Row],[IS18_Inv1_M1]:[IS19_Inv2_M3]]),"")</f>
        <v>8.9963872597928276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>
        <f>IFERROR(VLOOKUP($B88,RD[[#All],[Date]:[IS20_Inv2_M2]],CJ$2,0)/CJ$1,"")</f>
        <v>0</v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5.6051720082090224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4.9488825812745088</v>
      </c>
      <c r="DB88" s="165">
        <f>IFERROR(AVERAGEIF(Inv_SY_B[[#This Row],[IS18_Inv1_M1]:[IS19_Inv2_M3]],"&gt;="&amp;0.1,Inv_SY_B[[#This Row],[IS18_Inv1_M1]:[IS19_Inv2_M3]]),"")</f>
        <v>5.8952229292904708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>
        <f>IFERROR(VLOOKUP($B89,RD[[#All],[Date]:[IS20_Inv2_M2]],CJ$2,0)/CJ$1,"")</f>
        <v>0</v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8.9204162915013914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5.6412473086524075</v>
      </c>
      <c r="DB89" s="165">
        <f>IFERROR(AVERAGEIF(Inv_SY_B[[#This Row],[IS18_Inv1_M1]:[IS19_Inv2_M3]],"&gt;="&amp;0.1,Inv_SY_B[[#This Row],[IS18_Inv1_M1]:[IS19_Inv2_M3]]),"")</f>
        <v>9.3071762019484261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>
        <f>IFERROR(VLOOKUP($B90,RD[[#All],[Date]:[IS20_Inv2_M2]],CJ$2,0)/CJ$1,"")</f>
        <v>0</v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9.0299239935431022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5.7201619128806476</v>
      </c>
      <c r="DB90" s="165">
        <f>IFERROR(AVERAGEIF(Inv_SY_B[[#This Row],[IS18_Inv1_M1]:[IS19_Inv2_M3]],"&gt;="&amp;0.1,Inv_SY_B[[#This Row],[IS18_Inv1_M1]:[IS19_Inv2_M3]]),"")</f>
        <v>9.5090759577868091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>
        <f>IFERROR(VLOOKUP($B91,RD[[#All],[Date]:[IS20_Inv2_M2]],CJ$2,0)/CJ$1,"")</f>
        <v>0</v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8.7476374727244703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5.4207528741174258</v>
      </c>
      <c r="DB91" s="165">
        <f>IFERROR(AVERAGEIF(Inv_SY_B[[#This Row],[IS18_Inv1_M1]:[IS19_Inv2_M3]],"&gt;="&amp;0.1,Inv_SY_B[[#This Row],[IS18_Inv1_M1]:[IS19_Inv2_M3]]),"")</f>
        <v>9.1617920529855041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>
        <f>IFERROR(VLOOKUP($B92,RD[[#All],[Date]:[IS20_Inv2_M2]],CJ$2,0)/CJ$1,"")</f>
        <v>0</v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9.1223971641561015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5.6566766953982244</v>
      </c>
      <c r="DB92" s="165">
        <f>IFERROR(AVERAGEIF(Inv_SY_B[[#This Row],[IS18_Inv1_M1]:[IS19_Inv2_M3]],"&gt;="&amp;0.1,Inv_SY_B[[#This Row],[IS18_Inv1_M1]:[IS19_Inv2_M3]]),"")</f>
        <v>9.6131615076371482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8.5586352906821119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5.6149198563862139</v>
      </c>
      <c r="DB93" s="165">
        <f>IFERROR(AVERAGEIF(Inv_SY_B[[#This Row],[IS18_Inv1_M1]:[IS19_Inv2_M3]],"&gt;="&amp;0.1,Inv_SY_B[[#This Row],[IS18_Inv1_M1]:[IS19_Inv2_M3]]),"")</f>
        <v>8.9129966377079626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>
        <f>IFERROR(VLOOKUP($B94,RD[[#All],[Date]:[IS20_Inv2_M2]],CJ$2,0)/CJ$1,"")</f>
        <v>0</v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9.0412803478289092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5.9661596405833013</v>
      </c>
      <c r="DB94" s="165">
        <f>IFERROR(AVERAGEIF(Inv_SY_B[[#This Row],[IS18_Inv1_M1]:[IS19_Inv2_M3]],"&gt;="&amp;0.1,Inv_SY_B[[#This Row],[IS18_Inv1_M1]:[IS19_Inv2_M3]]),"")</f>
        <v>9.4498632167684686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>
        <f>IFERROR(VLOOKUP($B95,RD[[#All],[Date]:[IS20_Inv2_M2]],CJ$2,0)/CJ$1,"")</f>
        <v>0</v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7.9178124416972882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5.1971596336019239</v>
      </c>
      <c r="DB95" s="165">
        <f>IFERROR(AVERAGEIF(Inv_SY_B[[#This Row],[IS18_Inv1_M1]:[IS19_Inv2_M3]],"&gt;="&amp;0.1,Inv_SY_B[[#This Row],[IS18_Inv1_M1]:[IS19_Inv2_M3]]),"")</f>
        <v>6.8232768760291691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>
        <f>IFERROR(VLOOKUP($B96,RD[[#All],[Date]:[IS20_Inv2_M2]],CJ$2,0)/CJ$1,"")</f>
        <v>0</v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7.4911379878162547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4.9381045957116063</v>
      </c>
      <c r="DB96" s="165">
        <f>IFERROR(AVERAGEIF(Inv_SY_B[[#This Row],[IS18_Inv1_M1]:[IS19_Inv2_M3]],"&gt;="&amp;0.1,Inv_SY_B[[#This Row],[IS18_Inv1_M1]:[IS19_Inv2_M3]]),"")</f>
        <v>6.5631210506250044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7.0482401706697821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5.3074474803040079</v>
      </c>
      <c r="DB97" s="165">
        <f>IFERROR(AVERAGEIF(Inv_SY_B[[#This Row],[IS18_Inv1_M1]:[IS19_Inv2_M3]],"&gt;="&amp;0.1,Inv_SY_B[[#This Row],[IS18_Inv1_M1]:[IS19_Inv2_M3]]),"")</f>
        <v>6.2397731973815498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7.023093957608352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4.2989737045511918</v>
      </c>
      <c r="DB98" s="165">
        <f>IFERROR(AVERAGEIF(Inv_SY_B[[#This Row],[IS18_Inv1_M1]:[IS19_Inv2_M3]],"&gt;="&amp;0.1,Inv_SY_B[[#This Row],[IS18_Inv1_M1]:[IS19_Inv2_M3]]),"")</f>
        <v>6.235644351430496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9.1986469715036634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5.3470065071358439</v>
      </c>
      <c r="DB99" s="165">
        <f>IFERROR(AVERAGEIF(Inv_SY_B[[#This Row],[IS18_Inv1_M1]:[IS19_Inv2_M3]],"&gt;="&amp;0.1,Inv_SY_B[[#This Row],[IS18_Inv1_M1]:[IS19_Inv2_M3]]),"")</f>
        <v>8.1909287064301299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>
        <f>IFERROR(VLOOKUP($B100,RD[[#All],[Date]:[IS20_Inv2_M2]],CJ$2,0)/CJ$1,"")</f>
        <v>0</v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3.5683287502332108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2.6300924348167456</v>
      </c>
      <c r="DB100" s="165">
        <f>IFERROR(AVERAGEIF(Inv_SY_B[[#This Row],[IS18_Inv1_M1]:[IS19_Inv2_M3]],"&gt;="&amp;0.1,Inv_SY_B[[#This Row],[IS18_Inv1_M1]:[IS19_Inv2_M3]]),"")</f>
        <v>2.5048437930005685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>
        <f>IFERROR(VLOOKUP($B101,RD[[#All],[Date]:[IS20_Inv2_M2]],CJ$2,0)/CJ$1,"")</f>
        <v>0</v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6.0764607110700117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3.7073476975337445</v>
      </c>
      <c r="DB101" s="165">
        <f>IFERROR(AVERAGEIF(Inv_SY_B[[#This Row],[IS18_Inv1_M1]:[IS19_Inv2_M3]],"&gt;="&amp;0.1,Inv_SY_B[[#This Row],[IS18_Inv1_M1]:[IS19_Inv2_M3]]),"")</f>
        <v>4.170235477698383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>
        <f>IFERROR(VLOOKUP($B102,RD[[#All],[Date]:[IS20_Inv2_M2]],CJ$2,0)/CJ$1,"")</f>
        <v>0</v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6.6410337527072736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4.6755331780130929</v>
      </c>
      <c r="DB102" s="165">
        <f>IFERROR(AVERAGEIF(Inv_SY_B[[#This Row],[IS18_Inv1_M1]:[IS19_Inv2_M3]],"&gt;="&amp;0.1,Inv_SY_B[[#This Row],[IS18_Inv1_M1]:[IS19_Inv2_M3]]),"")</f>
        <v>4.5089546862835643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>
        <f>IFERROR(VLOOKUP($B103,RD[[#All],[Date]:[IS20_Inv2_M2]],CJ$2,0)/CJ$1,"")</f>
        <v>0</v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7.3005134694473517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5.1689209127220188</v>
      </c>
      <c r="DB103" s="165">
        <f>IFERROR(AVERAGEIF(Inv_SY_B[[#This Row],[IS18_Inv1_M1]:[IS19_Inv2_M3]],"&gt;="&amp;0.1,Inv_SY_B[[#This Row],[IS18_Inv1_M1]:[IS19_Inv2_M3]]),"")</f>
        <v>5.1546153629422662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>
        <f>IFERROR(VLOOKUP($B104,RD[[#All],[Date]:[IS20_Inv2_M2]],CJ$2,0)/CJ$1,"")</f>
        <v>0</v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5.7495599412714249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3.7635266283383353</v>
      </c>
      <c r="DB104" s="165">
        <f>IFERROR(AVERAGEIF(Inv_SY_B[[#This Row],[IS18_Inv1_M1]:[IS19_Inv2_M3]],"&gt;="&amp;0.1,Inv_SY_B[[#This Row],[IS18_Inv1_M1]:[IS19_Inv2_M3]]),"")</f>
        <v>4.043731044356039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>
        <f>IFERROR(VLOOKUP($B105,RD[[#All],[Date]:[IS20_Inv2_M2]],CJ$2,0)/CJ$1,"")</f>
        <v>0</v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4.2310531396263764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2.7714880576753034</v>
      </c>
      <c r="DB105" s="165">
        <f>IFERROR(AVERAGEIF(Inv_SY_B[[#This Row],[IS18_Inv1_M1]:[IS19_Inv2_M3]],"&gt;="&amp;0.1,Inv_SY_B[[#This Row],[IS18_Inv1_M1]:[IS19_Inv2_M3]]),"")</f>
        <v>2.9456202145398214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>
        <f>IFERROR(VLOOKUP($B106,RD[[#All],[Date]:[IS20_Inv2_M2]],CJ$2,0)/CJ$1,"")</f>
        <v>0</v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4.5887782996292961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2.952865892612607</v>
      </c>
      <c r="DB106" s="165">
        <f>IFERROR(AVERAGEIF(Inv_SY_B[[#This Row],[IS18_Inv1_M1]:[IS19_Inv2_M3]],"&gt;="&amp;0.1,Inv_SY_B[[#This Row],[IS18_Inv1_M1]:[IS19_Inv2_M3]]),"")</f>
        <v>3.2170327229373838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>
        <f>IFERROR(VLOOKUP($B107,RD[[#All],[Date]:[IS20_Inv2_M2]],CJ$2,0)/CJ$1,"")</f>
        <v>0</v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3.6973044881934474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2.4170636035626996</v>
      </c>
      <c r="DB107" s="165">
        <f>IFERROR(AVERAGEIF(Inv_SY_B[[#This Row],[IS18_Inv1_M1]:[IS19_Inv2_M3]],"&gt;="&amp;0.1,Inv_SY_B[[#This Row],[IS18_Inv1_M1]:[IS19_Inv2_M3]]),"")</f>
        <v>2.5931495819556099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>
        <f>IFERROR(VLOOKUP($B108,RD[[#All],[Date]:[IS20_Inv2_M2]],CJ$2,0)/CJ$1,"")</f>
        <v>0</v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4.447635039219981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2.9127694956712271</v>
      </c>
      <c r="DB108" s="165">
        <f>IFERROR(AVERAGEIF(Inv_SY_B[[#This Row],[IS18_Inv1_M1]:[IS19_Inv2_M3]],"&gt;="&amp;0.1,Inv_SY_B[[#This Row],[IS18_Inv1_M1]:[IS19_Inv2_M3]]),"")</f>
        <v>3.118388329725434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>
        <f>IFERROR(VLOOKUP($B109,RD[[#All],[Date]:[IS20_Inv2_M2]],CJ$2,0)/CJ$1,"")</f>
        <v>0</v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4.6625946024870419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3.1285995083280191</v>
      </c>
      <c r="DB109" s="165">
        <f>IFERROR(AVERAGEIF(Inv_SY_B[[#This Row],[IS18_Inv1_M1]:[IS19_Inv2_M3]],"&gt;="&amp;0.1,Inv_SY_B[[#This Row],[IS18_Inv1_M1]:[IS19_Inv2_M3]]),"")</f>
        <v>3.2861382861652926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>
        <f>IFERROR(VLOOKUP($B110,RD[[#All],[Date]:[IS20_Inv2_M2]],CJ$2,0)/CJ$1,"")</f>
        <v>0</v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4.4525020481996123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3.0948534515787132</v>
      </c>
      <c r="DB110" s="165">
        <f>IFERROR(AVERAGEIF(Inv_SY_B[[#This Row],[IS18_Inv1_M1]:[IS19_Inv2_M3]],"&gt;="&amp;0.1,Inv_SY_B[[#This Row],[IS18_Inv1_M1]:[IS19_Inv2_M3]]),"")</f>
        <v>3.2668982721355002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>
        <f>IFERROR(VLOOKUP($B111,RD[[#All],[Date]:[IS20_Inv2_M2]],CJ$2,0)/CJ$1,"")</f>
        <v>0</v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4.5271295192206296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2.8377586696346442</v>
      </c>
      <c r="DB111" s="165">
        <f>IFERROR(AVERAGEIF(Inv_SY_B[[#This Row],[IS18_Inv1_M1]:[IS19_Inv2_M3]],"&gt;="&amp;0.1,Inv_SY_B[[#This Row],[IS18_Inv1_M1]:[IS19_Inv2_M3]]),"")</f>
        <v>3.0311242624454295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>
        <f>IFERROR(VLOOKUP($B112,RD[[#All],[Date]:[IS20_Inv2_M2]],CJ$2,0)/CJ$1,"")</f>
        <v>0</v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5.8655569886193106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4.2109292036231043</v>
      </c>
      <c r="DB112" s="165">
        <f>IFERROR(AVERAGEIF(Inv_SY_B[[#This Row],[IS18_Inv1_M1]:[IS19_Inv2_M3]],"&gt;="&amp;0.1,Inv_SY_B[[#This Row],[IS18_Inv1_M1]:[IS19_Inv2_M3]]),"")</f>
        <v>4.0032115508095636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>
        <f>IFERROR(VLOOKUP($B113,RD[[#All],[Date]:[IS20_Inv2_M2]],CJ$2,0)/CJ$1,"")</f>
        <v>0</v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1.1863334387851946E-2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2.4359379943055997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2.0480573803029243</v>
      </c>
      <c r="DB113" s="165">
        <f>IFERROR(AVERAGEIF(Inv_SY_B[[#This Row],[IS18_Inv1_M1]:[IS19_Inv2_M3]],"&gt;="&amp;0.1,Inv_SY_B[[#This Row],[IS18_Inv1_M1]:[IS19_Inv2_M3]]),"")</f>
        <v>1.6217734795032528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>
        <f>IFERROR(VLOOKUP($B114,RD[[#All],[Date]:[IS20_Inv2_M2]],CJ$2,0)/CJ$1,"")</f>
        <v>0</v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1.621322366339766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5.4486165526975396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3.4108218713141443</v>
      </c>
      <c r="DB114" s="165">
        <f>IFERROR(AVERAGEIF(Inv_SY_B[[#This Row],[IS18_Inv1_M1]:[IS19_Inv2_M3]],"&gt;="&amp;0.1,Inv_SY_B[[#This Row],[IS18_Inv1_M1]:[IS19_Inv2_M3]]),"")</f>
        <v>3.5389768982150596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>
        <f>IFERROR(VLOOKUP($B115,RD[[#All],[Date]:[IS20_Inv2_M2]],CJ$2,0)/CJ$1,"")</f>
        <v>0</v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1.3573631762100602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4.4646695706486916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2.7620465499556617</v>
      </c>
      <c r="DB115" s="165">
        <f>IFERROR(AVERAGEIF(Inv_SY_B[[#This Row],[IS18_Inv1_M1]:[IS19_Inv2_M3]],"&gt;="&amp;0.1,Inv_SY_B[[#This Row],[IS18_Inv1_M1]:[IS19_Inv2_M3]]),"")</f>
        <v>2.9272929467215683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>
        <f>IFERROR(VLOOKUP($B116,RD[[#All],[Date]:[IS20_Inv2_M2]],CJ$2,0)/CJ$1,"")</f>
        <v>0</v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2.4062796583359698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8.088157755984394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5.1291939057534455</v>
      </c>
      <c r="DB116" s="165">
        <f>IFERROR(AVERAGEIF(Inv_SY_B[[#This Row],[IS18_Inv1_M1]:[IS19_Inv2_M3]],"&gt;="&amp;0.1,Inv_SY_B[[#This Row],[IS18_Inv1_M1]:[IS19_Inv2_M3]]),"")</f>
        <v>5.3128460266329576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>
        <f>IFERROR(VLOOKUP($B117,RD[[#All],[Date]:[IS20_Inv2_M2]],CJ$2,0)/CJ$1,"")</f>
        <v>0</v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3.719155330591585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6.7700094906675101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4.1293304835468998</v>
      </c>
      <c r="DB117" s="165">
        <f>IFERROR(AVERAGEIF(Inv_SY_B[[#This Row],[IS18_Inv1_M1]:[IS19_Inv2_M3]],"&gt;="&amp;0.1,Inv_SY_B[[#This Row],[IS18_Inv1_M1]:[IS19_Inv2_M3]]),"")</f>
        <v>4.6375654089015681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>
        <f>IFERROR(VLOOKUP($B118,RD[[#All],[Date]:[IS20_Inv2_M2]],CJ$2,0)/CJ$1,"")</f>
        <v>0</v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4.4882948434039864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6.1356759869888631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4.0270100925145842</v>
      </c>
      <c r="DB118" s="165">
        <f>IFERROR(AVERAGEIF(Inv_SY_B[[#This Row],[IS18_Inv1_M1]:[IS19_Inv2_M3]],"&gt;="&amp;0.1,Inv_SY_B[[#This Row],[IS18_Inv1_M1]:[IS19_Inv2_M3]]),"")</f>
        <v>4.4583703664338659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4.3066894584470924E-2</v>
      </c>
      <c r="CJ119" s="165">
        <f>IFERROR(VLOOKUP($B119,RD[[#All],[Date]:[IS20_Inv2_M2]],CJ$2,0)/CJ$1,"")</f>
        <v>0.16156257535567881</v>
      </c>
      <c r="CK119" s="165">
        <f>IFERROR(VLOOKUP($B119,RD[[#All],[Date]:[IS20_Inv2_M2]],CK$2,0)/CK$1,"")</f>
        <v>0.12091356918943126</v>
      </c>
      <c r="CL119" s="165">
        <f>IFERROR(VLOOKUP($B119,RD[[#All],[Date]:[IS20_Inv2_M2]],CL$2,0)/CL$1,"")</f>
        <v>1.469435736677116E-2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4.476431509016134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6.1462211731113978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3.6097729728468102</v>
      </c>
      <c r="DB119" s="165">
        <f>IFERROR(AVERAGEIF(Inv_SY_B[[#This Row],[IS18_Inv1_M1]:[IS19_Inv2_M3]],"&gt;="&amp;0.1,Inv_SY_B[[#This Row],[IS18_Inv1_M1]:[IS19_Inv2_M3]]),"")</f>
        <v>4.4704053123283112</v>
      </c>
      <c r="DC119" s="165">
        <f>IFERROR(AVERAGEIF(Inv_SY_B[[#This Row],[IS9_Inv1_M1]:[IS20_Inv2_M2]],"&gt;="&amp;0.1,Inv_SY_B[[#This Row],[IS9_Inv1_M1]:[IS20_Inv2_M2]]),"")</f>
        <v>3.4530696114258763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0.13239082409300321</v>
      </c>
      <c r="CJ120" s="165">
        <f>IFERROR(VLOOKUP($B120,RD[[#All],[Date]:[IS20_Inv2_M2]],CJ$2,0)/CJ$1,"")</f>
        <v>0.53532674222329402</v>
      </c>
      <c r="CK120" s="165">
        <f>IFERROR(VLOOKUP($B120,RD[[#All],[Date]:[IS20_Inv2_M2]],CK$2,0)/CK$1,"")</f>
        <v>0.59262576503955822</v>
      </c>
      <c r="CL120" s="165">
        <f>IFERROR(VLOOKUP($B120,RD[[#All],[Date]:[IS20_Inv2_M2]],CL$2,0)/CL$1,"")</f>
        <v>0.12784090909090909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5.3404776969313508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7.3224150098556935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4.5019811208829141</v>
      </c>
      <c r="DB120" s="165">
        <f>IFERROR(AVERAGEIF(Inv_SY_B[[#This Row],[IS18_Inv1_M1]:[IS19_Inv2_M3]],"&gt;="&amp;0.1,Inv_SY_B[[#This Row],[IS18_Inv1_M1]:[IS19_Inv2_M3]]),"")</f>
        <v>5.3350541647434611</v>
      </c>
      <c r="DC120" s="165">
        <f>IFERROR(AVERAGEIF(Inv_SY_B[[#This Row],[IS9_Inv1_M1]:[IS20_Inv2_M2]],"&gt;="&amp;0.1,Inv_SY_B[[#This Row],[IS9_Inv1_M1]:[IS20_Inv2_M2]]),"")</f>
        <v>4.0342608770543817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0.23979221552588134</v>
      </c>
      <c r="CJ121" s="165">
        <f>IFERROR(VLOOKUP($B121,RD[[#All],[Date]:[IS20_Inv2_M2]],CJ$2,0)/CJ$1,"")</f>
        <v>0.91873643597781529</v>
      </c>
      <c r="CK121" s="165">
        <f>IFERROR(VLOOKUP($B121,RD[[#All],[Date]:[IS20_Inv2_M2]],CK$2,0)/CK$1,"")</f>
        <v>1.1598746081504703</v>
      </c>
      <c r="CL121" s="165">
        <f>IFERROR(VLOOKUP($B121,RD[[#All],[Date]:[IS20_Inv2_M2]],CL$2,0)/CL$1,"")</f>
        <v>0.29878526645768028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5.8239085732363174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7.942147486595446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5.2690546767287518</v>
      </c>
      <c r="DB121" s="165">
        <f>IFERROR(AVERAGEIF(Inv_SY_B[[#This Row],[IS18_Inv1_M1]:[IS19_Inv2_M3]],"&gt;="&amp;0.1,Inv_SY_B[[#This Row],[IS18_Inv1_M1]:[IS19_Inv2_M3]]),"")</f>
        <v>5.9020478828714777</v>
      </c>
      <c r="DC121" s="165">
        <f>IFERROR(AVERAGEIF(Inv_SY_B[[#This Row],[IS9_Inv1_M1]:[IS20_Inv2_M2]],"&gt;="&amp;0.1,Inv_SY_B[[#This Row],[IS9_Inv1_M1]:[IS20_Inv2_M2]]),"")</f>
        <v>4.6184706991120761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0.24245066580887337</v>
      </c>
      <c r="CJ122" s="165">
        <f>IFERROR(VLOOKUP($B122,RD[[#All],[Date]:[IS20_Inv2_M2]],CJ$2,0)/CJ$1,"")</f>
        <v>0.9223535085604051</v>
      </c>
      <c r="CK122" s="165">
        <f>IFERROR(VLOOKUP($B122,RD[[#All],[Date]:[IS20_Inv2_M2]],CK$2,0)/CK$1,"")</f>
        <v>1.1777877295118675</v>
      </c>
      <c r="CL122" s="165">
        <f>IFERROR(VLOOKUP($B122,RD[[#All],[Date]:[IS20_Inv2_M2]],CL$2,0)/CL$1,"")</f>
        <v>0.29633620689655171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6.1372983233154068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7.733677268634561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4.5424993511623484</v>
      </c>
      <c r="DB122" s="165">
        <f>IFERROR(AVERAGEIF(Inv_SY_B[[#This Row],[IS18_Inv1_M1]:[IS19_Inv2_M3]],"&gt;="&amp;0.1,Inv_SY_B[[#This Row],[IS18_Inv1_M1]:[IS19_Inv2_M3]]),"")</f>
        <v>6.0741336049541621</v>
      </c>
      <c r="DC122" s="165">
        <f>IFERROR(AVERAGEIF(Inv_SY_B[[#This Row],[IS9_Inv1_M1]:[IS20_Inv2_M2]],"&gt;="&amp;0.1,Inv_SY_B[[#This Row],[IS9_Inv1_M1]:[IS20_Inv2_M2]]),"")</f>
        <v>4.3512522375999083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9.6235900244311584E-2</v>
      </c>
      <c r="CJ123" s="165">
        <f>IFERROR(VLOOKUP($B123,RD[[#All],[Date]:[IS20_Inv2_M2]],CJ$2,0)/CJ$1,"")</f>
        <v>1.2671810947673017</v>
      </c>
      <c r="CK123" s="165">
        <f>IFERROR(VLOOKUP($B123,RD[[#All],[Date]:[IS20_Inv2_M2]],CK$2,0)/CK$1,"")</f>
        <v>1.8540080609046128</v>
      </c>
      <c r="CL123" s="165">
        <f>IFERROR(VLOOKUP($B123,RD[[#All],[Date]:[IS20_Inv2_M2]],CL$2,0)/CL$1,"")</f>
        <v>0.33797021943573669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7.0290256248022782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9.045336188645269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5.6021658362245939</v>
      </c>
      <c r="DB123" s="165">
        <f>IFERROR(AVERAGEIF(Inv_SY_B[[#This Row],[IS18_Inv1_M1]:[IS19_Inv2_M3]],"&gt;="&amp;0.1,Inv_SY_B[[#This Row],[IS18_Inv1_M1]:[IS19_Inv2_M3]]),"")</f>
        <v>7.091567853123995</v>
      </c>
      <c r="DC123" s="165">
        <f>IFERROR(AVERAGEIF(Inv_SY_B[[#This Row],[IS9_Inv1_M1]:[IS20_Inv2_M2]],"&gt;="&amp;0.1,Inv_SY_B[[#This Row],[IS9_Inv1_M1]:[IS20_Inv2_M2]]),"")</f>
        <v>5.0711548267448538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0.21373940275255943</v>
      </c>
      <c r="CJ124" s="165">
        <f>IFERROR(VLOOKUP($B124,RD[[#All],[Date]:[IS20_Inv2_M2]],CJ$2,0)/CJ$1,"")</f>
        <v>0.98504943332529538</v>
      </c>
      <c r="CK124" s="165">
        <f>IFERROR(VLOOKUP($B124,RD[[#All],[Date]:[IS20_Inv2_M2]],CK$2,0)/CK$1,"")</f>
        <v>1.4539483505000748</v>
      </c>
      <c r="CL124" s="165">
        <f>IFERROR(VLOOKUP($B124,RD[[#All],[Date]:[IS20_Inv2_M2]],CL$2,0)/CL$1,"")</f>
        <v>0.26449843260188088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5.1734024043024363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6.7837993494431332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4.2656298913383175</v>
      </c>
      <c r="DB124" s="165">
        <f>IFERROR(AVERAGEIF(Inv_SY_B[[#This Row],[IS18_Inv1_M1]:[IS19_Inv2_M3]],"&gt;="&amp;0.1,Inv_SY_B[[#This Row],[IS18_Inv1_M1]:[IS19_Inv2_M3]]),"")</f>
        <v>5.2659729927399059</v>
      </c>
      <c r="DC124" s="165">
        <f>IFERROR(AVERAGEIF(Inv_SY_B[[#This Row],[IS9_Inv1_M1]:[IS20_Inv2_M2]],"&gt;="&amp;0.1,Inv_SY_B[[#This Row],[IS9_Inv1_M1]:[IS20_Inv2_M2]]),"")</f>
        <v>3.9404574624550719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7.6031678093572128E-2</v>
      </c>
      <c r="CJ125" s="165">
        <f>IFERROR(VLOOKUP($B125,RD[[#All],[Date]:[IS20_Inv2_M2]],CJ$2,0)/CJ$1,"")</f>
        <v>0.3532674222329395</v>
      </c>
      <c r="CK125" s="165">
        <f>IFERROR(VLOOKUP($B125,RD[[#All],[Date]:[IS20_Inv2_M2]],CK$2,0)/CK$1,"")</f>
        <v>0.50455291834602178</v>
      </c>
      <c r="CL125" s="165">
        <f>IFERROR(VLOOKUP($B125,RD[[#All],[Date]:[IS20_Inv2_M2]],CL$2,0)/CL$1,"")</f>
        <v>8.7676332288401257E-2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5.0686096172097441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0.29526521143098178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4.232467805577218</v>
      </c>
      <c r="DB125" s="165">
        <f>IFERROR(AVERAGEIF(Inv_SY_B[[#This Row],[IS18_Inv1_M1]:[IS19_Inv2_M3]],"&gt;="&amp;0.1,Inv_SY_B[[#This Row],[IS18_Inv1_M1]:[IS19_Inv2_M3]]),"")</f>
        <v>3.4328509388128565</v>
      </c>
      <c r="DC125" s="165">
        <f>IFERROR(AVERAGEIF(Inv_SY_B[[#This Row],[IS9_Inv1_M1]:[IS20_Inv2_M2]],"&gt;="&amp;0.1,Inv_SY_B[[#This Row],[IS9_Inv1_M1]:[IS20_Inv2_M2]]),"")</f>
        <v>3.7643639587116535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>
        <f>IFERROR(VLOOKUP($B126,RD[[#All],[Date]:[IS20_Inv2_M2]],CJ$2,0)/CJ$1,"")</f>
        <v>0</v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4.1234973109775392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4.1235513458015252</v>
      </c>
      <c r="DB126" s="165">
        <f>IFERROR(AVERAGEIF(Inv_SY_B[[#This Row],[IS18_Inv1_M1]:[IS19_Inv2_M3]],"&gt;="&amp;0.1,Inv_SY_B[[#This Row],[IS18_Inv1_M1]:[IS19_Inv2_M3]]),"")</f>
        <v>4.3113022565781662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>
        <f>IFERROR(VLOOKUP($B127,RD[[#All],[Date]:[IS20_Inv2_M2]],CJ$2,0)/CJ$1,"")</f>
        <v>0</v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2.2777602024675736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2.6484812191766518</v>
      </c>
      <c r="DB127" s="165">
        <f>IFERROR(AVERAGEIF(Inv_SY_B[[#This Row],[IS18_Inv1_M1]:[IS19_Inv2_M3]],"&gt;="&amp;0.1,Inv_SY_B[[#This Row],[IS18_Inv1_M1]:[IS19_Inv2_M3]]),"")</f>
        <v>2.4002769376478876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>
        <f>IFERROR(VLOOKUP($B128,RD[[#All],[Date]:[IS20_Inv2_M2]],CJ$2,0)/CJ$1,"")</f>
        <v>0</v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1.6539465359063588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1.6686496667830184</v>
      </c>
      <c r="DB128" s="165">
        <f>IFERROR(AVERAGEIF(Inv_SY_B[[#This Row],[IS18_Inv1_M1]:[IS19_Inv2_M3]],"&gt;="&amp;0.1,Inv_SY_B[[#This Row],[IS18_Inv1_M1]:[IS19_Inv2_M3]]),"")</f>
        <v>1.7479762741415574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7.4436607923776908E-3</v>
      </c>
      <c r="CJ129" s="165">
        <f>IFERROR(VLOOKUP($B129,RD[[#All],[Date]:[IS20_Inv2_M2]],CJ$2,0)/CJ$1,"")</f>
        <v>1.808536291294912E-2</v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7.3471786833855801E-3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3.0132869345143942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2.5716804803618367</v>
      </c>
      <c r="DB129" s="165">
        <f>IFERROR(AVERAGEIF(Inv_SY_B[[#This Row],[IS18_Inv1_M1]:[IS19_Inv2_M3]],"&gt;="&amp;0.1,Inv_SY_B[[#This Row],[IS18_Inv1_M1]:[IS19_Inv2_M3]]),"")</f>
        <v>2.3266587520793696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0.15684856669652991</v>
      </c>
      <c r="CJ130" s="165">
        <f>IFERROR(VLOOKUP($B130,RD[[#All],[Date]:[IS20_Inv2_M2]],CJ$2,0)/CJ$1,"")</f>
        <v>0.71859175307451173</v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0.24245689655172414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4.3014473267953184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3.7828262146759184</v>
      </c>
      <c r="DB130" s="165">
        <f>IFERROR(AVERAGEIF(Inv_SY_B[[#This Row],[IS18_Inv1_M1]:[IS19_Inv2_M3]],"&gt;="&amp;0.1,Inv_SY_B[[#This Row],[IS18_Inv1_M1]:[IS19_Inv2_M3]]),"")</f>
        <v>3.3978347546367136</v>
      </c>
      <c r="DC130" s="165">
        <f>IFERROR(AVERAGEIF(Inv_SY_B[[#This Row],[IS9_Inv1_M1]:[IS20_Inv2_M2]],"&gt;="&amp;0.1,Inv_SY_B[[#This Row],[IS9_Inv1_M1]:[IS20_Inv2_M2]]),"")</f>
        <v>3.4213882796488231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0.12654223347042076</v>
      </c>
      <c r="CJ131" s="165">
        <f>IFERROR(VLOOKUP($B131,RD[[#All],[Date]:[IS20_Inv2_M2]],CJ$2,0)/CJ$1,"")</f>
        <v>0.6016397395707741</v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0.19102664576802508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2.3904618791521672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2.672945199540937</v>
      </c>
      <c r="DB131" s="165">
        <f>IFERROR(AVERAGEIF(Inv_SY_B[[#This Row],[IS18_Inv1_M1]:[IS19_Inv2_M3]],"&gt;="&amp;0.1,Inv_SY_B[[#This Row],[IS18_Inv1_M1]:[IS19_Inv2_M3]]),"")</f>
        <v>2.4734464831630847</v>
      </c>
      <c r="DC131" s="165">
        <f>IFERROR(AVERAGEIF(Inv_SY_B[[#This Row],[IS9_Inv1_M1]:[IS20_Inv2_M2]],"&gt;="&amp;0.1,Inv_SY_B[[#This Row],[IS9_Inv1_M1]:[IS20_Inv2_M2]]),"")</f>
        <v>2.5230840025561849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0.16748236782849804</v>
      </c>
      <c r="CJ132" s="165">
        <f>IFERROR(VLOOKUP($B132,RD[[#All],[Date]:[IS20_Inv2_M2]],CJ$2,0)/CJ$1,"")</f>
        <v>0.78128767783940201</v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0.25617163009404392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2.8867447010439733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3.4493676064998335</v>
      </c>
      <c r="DB132" s="165">
        <f>IFERROR(AVERAGEIF(Inv_SY_B[[#This Row],[IS18_Inv1_M1]:[IS19_Inv2_M3]],"&gt;="&amp;0.1,Inv_SY_B[[#This Row],[IS18_Inv1_M1]:[IS19_Inv2_M3]]),"")</f>
        <v>3.0864588860572693</v>
      </c>
      <c r="DC132" s="165">
        <f>IFERROR(AVERAGEIF(Inv_SY_B[[#This Row],[IS9_Inv1_M1]:[IS20_Inv2_M2]],"&gt;="&amp;0.1,Inv_SY_B[[#This Row],[IS9_Inv1_M1]:[IS20_Inv2_M2]]),"")</f>
        <v>3.2760536955617043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0.17439433856427733</v>
      </c>
      <c r="CJ133" s="165">
        <f>IFERROR(VLOOKUP($B133,RD[[#All],[Date]:[IS20_Inv2_M2]],CJ$2,0)/CJ$1,"")</f>
        <v>0.80781287677839408</v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0.27135579937304077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3.596567541917115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2.9682535378610311</v>
      </c>
      <c r="DB133" s="165">
        <f>IFERROR(AVERAGEIF(Inv_SY_B[[#This Row],[IS18_Inv1_M1]:[IS19_Inv2_M3]],"&gt;="&amp;0.1,Inv_SY_B[[#This Row],[IS18_Inv1_M1]:[IS19_Inv2_M3]]),"")</f>
        <v>3.5878882268462111</v>
      </c>
      <c r="DC133" s="165">
        <f>IFERROR(AVERAGEIF(Inv_SY_B[[#This Row],[IS9_Inv1_M1]:[IS20_Inv2_M2]],"&gt;="&amp;0.1,Inv_SY_B[[#This Row],[IS9_Inv1_M1]:[IS20_Inv2_M2]]),"")</f>
        <v>3.3414371414690334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0.18290137946985183</v>
      </c>
      <c r="CJ134" s="165">
        <f>IFERROR(VLOOKUP($B134,RD[[#All],[Date]:[IS20_Inv2_M2]],CJ$2,0)/CJ$1,"")</f>
        <v>0.84518929346515559</v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0.26009012539184956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3.9959664663081305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3.6869167240791128</v>
      </c>
      <c r="DB134" s="165">
        <f>IFERROR(AVERAGEIF(Inv_SY_B[[#This Row],[IS18_Inv1_M1]:[IS19_Inv2_M3]],"&gt;="&amp;0.1,Inv_SY_B[[#This Row],[IS18_Inv1_M1]:[IS19_Inv2_M3]]),"")</f>
        <v>3.9833807338530969</v>
      </c>
      <c r="DC134" s="165">
        <f>IFERROR(AVERAGEIF(Inv_SY_B[[#This Row],[IS9_Inv1_M1]:[IS20_Inv2_M2]],"&gt;="&amp;0.1,Inv_SY_B[[#This Row],[IS9_Inv1_M1]:[IS20_Inv2_M2]]),"")</f>
        <v>3.5354174818270963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0.20151053145079606</v>
      </c>
      <c r="CJ135" s="165">
        <f>IFERROR(VLOOKUP($B135,RD[[#All],[Date]:[IS20_Inv2_M2]],CJ$2,0)/CJ$1,"")</f>
        <v>0.92717627200385822</v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0.31935736677115989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3.9979436887061057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2.8561891111309436</v>
      </c>
      <c r="DB135" s="165">
        <f>IFERROR(AVERAGEIF(Inv_SY_B[[#This Row],[IS18_Inv1_M1]:[IS19_Inv2_M3]],"&gt;="&amp;0.1,Inv_SY_B[[#This Row],[IS18_Inv1_M1]:[IS19_Inv2_M3]]),"")</f>
        <v>3.9962203297290411</v>
      </c>
      <c r="DC135" s="165">
        <f>IFERROR(AVERAGEIF(Inv_SY_B[[#This Row],[IS9_Inv1_M1]:[IS20_Inv2_M2]],"&gt;="&amp;0.1,Inv_SY_B[[#This Row],[IS9_Inv1_M1]:[IS20_Inv2_M2]]),"")</f>
        <v>3.7520678534017784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0.18981335020563112</v>
      </c>
      <c r="CJ136" s="165">
        <f>IFERROR(VLOOKUP($B136,RD[[#All],[Date]:[IS20_Inv2_M2]],CJ$2,0)/CJ$1,"")</f>
        <v>0.88015432843019048</v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0.78467868338558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4.1066909205947484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3.380904168644447</v>
      </c>
      <c r="DB136" s="165">
        <f>IFERROR(AVERAGEIF(Inv_SY_B[[#This Row],[IS18_Inv1_M1]:[IS19_Inv2_M3]],"&gt;="&amp;0.1,Inv_SY_B[[#This Row],[IS18_Inv1_M1]:[IS19_Inv2_M3]]),"")</f>
        <v>4.0942284283059527</v>
      </c>
      <c r="DC136" s="165">
        <f>IFERROR(AVERAGEIF(Inv_SY_B[[#This Row],[IS9_Inv1_M1]:[IS20_Inv2_M2]],"&gt;="&amp;0.1,Inv_SY_B[[#This Row],[IS9_Inv1_M1]:[IS20_Inv2_M2]]),"")</f>
        <v>3.5289475990169064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0.2280950342807164</v>
      </c>
      <c r="CJ137" s="165">
        <f>IFERROR(VLOOKUP($B137,RD[[#All],[Date]:[IS20_Inv2_M2]],CJ$2,0)/CJ$1,"")</f>
        <v>1.0513624306727756</v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0.9223158307210032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4.6533929136349261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4.2103677905869752</v>
      </c>
      <c r="DB137" s="165">
        <f>IFERROR(AVERAGEIF(Inv_SY_B[[#This Row],[IS18_Inv1_M1]:[IS19_Inv2_M3]],"&gt;="&amp;0.1,Inv_SY_B[[#This Row],[IS18_Inv1_M1]:[IS19_Inv2_M3]]),"")</f>
        <v>4.6116254400291803</v>
      </c>
      <c r="DC137" s="165">
        <f>IFERROR(AVERAGEIF(Inv_SY_B[[#This Row],[IS9_Inv1_M1]:[IS20_Inv2_M2]],"&gt;="&amp;0.1,Inv_SY_B[[#This Row],[IS9_Inv1_M1]:[IS20_Inv2_M2]]),"")</f>
        <v>4.0327301655408663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0.19406687065841838</v>
      </c>
      <c r="CJ138" s="165">
        <f>IFERROR(VLOOKUP($B138,RD[[#All],[Date]:[IS20_Inv2_M2]],CJ$2,0)/CJ$1,"")</f>
        <v>0.78611044128285512</v>
      </c>
      <c r="CK138" s="165">
        <f>IFERROR(VLOOKUP($B138,RD[[#All],[Date]:[IS20_Inv2_M2]],CK$2,0)/CK$1,"")</f>
        <v>0.55679952231676366</v>
      </c>
      <c r="CL138" s="165">
        <f>IFERROR(VLOOKUP($B138,RD[[#All],[Date]:[IS20_Inv2_M2]],CL$2,0)/CL$1,"")</f>
        <v>1.2695924764890283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3.771551724137931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3.2384646486512736</v>
      </c>
      <c r="DB138" s="165">
        <f>IFERROR(AVERAGEIF(Inv_SY_B[[#This Row],[IS18_Inv1_M1]:[IS19_Inv2_M3]],"&gt;="&amp;0.1,Inv_SY_B[[#This Row],[IS18_Inv1_M1]:[IS19_Inv2_M3]]),"")</f>
        <v>3.7829432516738413</v>
      </c>
      <c r="DC138" s="165">
        <f>IFERROR(AVERAGEIF(Inv_SY_B[[#This Row],[IS9_Inv1_M1]:[IS20_Inv2_M2]],"&gt;="&amp;0.1,Inv_SY_B[[#This Row],[IS9_Inv1_M1]:[IS20_Inv2_M2]]),"")</f>
        <v>3.2186620556148262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0.19353518060181996</v>
      </c>
      <c r="CJ139" s="165">
        <f>IFERROR(VLOOKUP($B139,RD[[#All],[Date]:[IS20_Inv2_M2]],CJ$2,0)/CJ$1,"")</f>
        <v>0.66071859175307457</v>
      </c>
      <c r="CK139" s="165">
        <f>IFERROR(VLOOKUP($B139,RD[[#All],[Date]:[IS20_Inv2_M2]],CK$2,0)/CK$1,"")</f>
        <v>0.96880131362889987</v>
      </c>
      <c r="CL139" s="165">
        <f>IFERROR(VLOOKUP($B139,RD[[#All],[Date]:[IS20_Inv2_M2]],CL$2,0)/CL$1,"")</f>
        <v>1.4219239811912225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3.0142755457133821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2.7943081405474635</v>
      </c>
      <c r="DB139" s="165">
        <f>IFERROR(AVERAGEIF(Inv_SY_B[[#This Row],[IS18_Inv1_M1]:[IS19_Inv2_M3]],"&gt;="&amp;0.1,Inv_SY_B[[#This Row],[IS18_Inv1_M1]:[IS19_Inv2_M3]]),"")</f>
        <v>2.7019466878311285</v>
      </c>
      <c r="DC139" s="165">
        <f>IFERROR(AVERAGEIF(Inv_SY_B[[#This Row],[IS9_Inv1_M1]:[IS20_Inv2_M2]],"&gt;="&amp;0.1,Inv_SY_B[[#This Row],[IS9_Inv1_M1]:[IS20_Inv2_M2]]),"")</f>
        <v>2.6154963104054514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0.22703165416751958</v>
      </c>
      <c r="CJ140" s="165">
        <f>IFERROR(VLOOKUP($B140,RD[[#All],[Date]:[IS20_Inv2_M2]],CJ$2,0)/CJ$1,"")</f>
        <v>0.7776706052568122</v>
      </c>
      <c r="CK140" s="165">
        <f>IFERROR(VLOOKUP($B140,RD[[#All],[Date]:[IS20_Inv2_M2]],CK$2,0)/CK$1,"")</f>
        <v>1.1374832064487237</v>
      </c>
      <c r="CL140" s="165">
        <f>IFERROR(VLOOKUP($B140,RD[[#All],[Date]:[IS20_Inv2_M2]],CL$2,0)/CL$1,"")</f>
        <v>1.6619318181818183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3.6657703258462511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3.167390483129223</v>
      </c>
      <c r="DB140" s="165">
        <f>IFERROR(AVERAGEIF(Inv_SY_B[[#This Row],[IS18_Inv1_M1]:[IS19_Inv2_M3]],"&gt;="&amp;0.1,Inv_SY_B[[#This Row],[IS18_Inv1_M1]:[IS19_Inv2_M3]]),"")</f>
        <v>3.6165372534470217</v>
      </c>
      <c r="DC140" s="165">
        <f>IFERROR(AVERAGEIF(Inv_SY_B[[#This Row],[IS9_Inv1_M1]:[IS20_Inv2_M2]],"&gt;="&amp;0.1,Inv_SY_B[[#This Row],[IS9_Inv1_M1]:[IS20_Inv2_M2]]),"")</f>
        <v>3.1894433483064759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0.15950701697952197</v>
      </c>
      <c r="CJ141" s="165">
        <f>IFERROR(VLOOKUP($B141,RD[[#All],[Date]:[IS20_Inv2_M2]],CJ$2,0)/CJ$1,"")</f>
        <v>0.55341210513624306</v>
      </c>
      <c r="CK141" s="165">
        <f>IFERROR(VLOOKUP($B141,RD[[#All],[Date]:[IS20_Inv2_M2]],CK$2,0)/CK$1,"")</f>
        <v>0.80907598148977466</v>
      </c>
      <c r="CL141" s="165">
        <f>IFERROR(VLOOKUP($B141,RD[[#All],[Date]:[IS20_Inv2_M2]],CL$2,0)/CL$1,"")</f>
        <v>1.1848550156739812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2.6870452388484658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2.6271704190799849</v>
      </c>
      <c r="DB141" s="165">
        <f>IFERROR(AVERAGEIF(Inv_SY_B[[#This Row],[IS18_Inv1_M1]:[IS19_Inv2_M3]],"&gt;="&amp;0.1,Inv_SY_B[[#This Row],[IS18_Inv1_M1]:[IS19_Inv2_M3]]),"")</f>
        <v>2.645444135853884</v>
      </c>
      <c r="DC141" s="165">
        <f>IFERROR(AVERAGEIF(Inv_SY_B[[#This Row],[IS9_Inv1_M1]:[IS20_Inv2_M2]],"&gt;="&amp;0.1,Inv_SY_B[[#This Row],[IS9_Inv1_M1]:[IS20_Inv2_M2]]),"")</f>
        <v>2.2853157428890269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0.16216546726251399</v>
      </c>
      <c r="CJ142" s="165">
        <f>IFERROR(VLOOKUP($B142,RD[[#All],[Date]:[IS20_Inv2_M2]],CJ$2,0)/CJ$1,"")</f>
        <v>0.5642633228840126</v>
      </c>
      <c r="CK142" s="165">
        <f>IFERROR(VLOOKUP($B142,RD[[#All],[Date]:[IS20_Inv2_M2]],CK$2,0)/CK$1,"")</f>
        <v>0.83296014330497092</v>
      </c>
      <c r="CL142" s="165">
        <f>IFERROR(VLOOKUP($B142,RD[[#All],[Date]:[IS20_Inv2_M2]],CL$2,0)/CL$1,"")</f>
        <v>1.2230603448275863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2.3973821575450809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2.0756491098866832</v>
      </c>
      <c r="DB142" s="165">
        <f>IFERROR(AVERAGEIF(Inv_SY_B[[#This Row],[IS18_Inv1_M1]:[IS19_Inv2_M3]],"&gt;="&amp;0.1,Inv_SY_B[[#This Row],[IS18_Inv1_M1]:[IS19_Inv2_M3]]),"")</f>
        <v>2.3906871125298985</v>
      </c>
      <c r="DC142" s="165">
        <f>IFERROR(AVERAGEIF(Inv_SY_B[[#This Row],[IS9_Inv1_M1]:[IS20_Inv2_M2]],"&gt;="&amp;0.1,Inv_SY_B[[#This Row],[IS9_Inv1_M1]:[IS20_Inv2_M2]]),"")</f>
        <v>2.4540563510182811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0.28870770073293472</v>
      </c>
      <c r="CJ143" s="165">
        <f>IFERROR(VLOOKUP($B143,RD[[#All],[Date]:[IS20_Inv2_M2]],CJ$2,0)/CJ$1,"")</f>
        <v>0.98384374246443218</v>
      </c>
      <c r="CK143" s="165">
        <f>IFERROR(VLOOKUP($B143,RD[[#All],[Date]:[IS20_Inv2_M2]],CK$2,0)/CK$1,"")</f>
        <v>1.4375279892521273</v>
      </c>
      <c r="CL143" s="165">
        <f>IFERROR(VLOOKUP($B143,RD[[#All],[Date]:[IS20_Inv2_M2]],CL$2,0)/CL$1,"")</f>
        <v>2.0758228840125392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4.3202309395760832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3.814232473301169</v>
      </c>
      <c r="DB143" s="165">
        <f>IFERROR(AVERAGEIF(Inv_SY_B[[#This Row],[IS18_Inv1_M1]:[IS19_Inv2_M3]],"&gt;="&amp;0.1,Inv_SY_B[[#This Row],[IS18_Inv1_M1]:[IS19_Inv2_M3]]),"")</f>
        <v>4.2769573675187349</v>
      </c>
      <c r="DC143" s="165">
        <f>IFERROR(AVERAGEIF(Inv_SY_B[[#This Row],[IS9_Inv1_M1]:[IS20_Inv2_M2]],"&gt;="&amp;0.1,Inv_SY_B[[#This Row],[IS9_Inv1_M1]:[IS20_Inv2_M2]]),"")</f>
        <v>4.0153382723972673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0.26850347858219531</v>
      </c>
      <c r="CJ144" s="165">
        <f>IFERROR(VLOOKUP($B144,RD[[#All],[Date]:[IS20_Inv2_M2]],CJ$2,0)/CJ$1,"")</f>
        <v>0.9223535085604051</v>
      </c>
      <c r="CK144" s="165">
        <f>IFERROR(VLOOKUP($B144,RD[[#All],[Date]:[IS20_Inv2_M2]],CK$2,0)/CK$1,"")</f>
        <v>1.3509479026720406</v>
      </c>
      <c r="CL144" s="165">
        <f>IFERROR(VLOOKUP($B144,RD[[#All],[Date]:[IS20_Inv2_M2]],CL$2,0)/CL$1,"")</f>
        <v>1.9763910658307211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4.5614520721290734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4.0073099161667356</v>
      </c>
      <c r="DB144" s="165">
        <f>IFERROR(AVERAGEIF(Inv_SY_B[[#This Row],[IS18_Inv1_M1]:[IS19_Inv2_M3]],"&gt;="&amp;0.1,Inv_SY_B[[#This Row],[IS18_Inv1_M1]:[IS19_Inv2_M3]]),"")</f>
        <v>4.5067332235315609</v>
      </c>
      <c r="DC144" s="165">
        <f>IFERROR(AVERAGEIF(Inv_SY_B[[#This Row],[IS9_Inv1_M1]:[IS20_Inv2_M2]],"&gt;="&amp;0.1,Inv_SY_B[[#This Row],[IS9_Inv1_M1]:[IS20_Inv2_M2]]),"")</f>
        <v>4.007204270068156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0.29668305158191083</v>
      </c>
      <c r="CJ145" s="165">
        <f>IFERROR(VLOOKUP($B145,RD[[#All],[Date]:[IS20_Inv2_M2]],CJ$2,0)/CJ$1,"")</f>
        <v>1.0127803231251506</v>
      </c>
      <c r="CK145" s="165">
        <f>IFERROR(VLOOKUP($B145,RD[[#All],[Date]:[IS20_Inv2_M2]],CK$2,0)/CK$1,"")</f>
        <v>1.4793252724287207</v>
      </c>
      <c r="CL145" s="165">
        <f>IFERROR(VLOOKUP($B145,RD[[#All],[Date]:[IS20_Inv2_M2]],CL$2,0)/CL$1,"")</f>
        <v>2.1404780564263324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4.5832015185068018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3.9604400537320235</v>
      </c>
      <c r="DB145" s="165">
        <f>IFERROR(AVERAGEIF(Inv_SY_B[[#This Row],[IS18_Inv1_M1]:[IS19_Inv2_M3]],"&gt;="&amp;0.1,Inv_SY_B[[#This Row],[IS18_Inv1_M1]:[IS19_Inv2_M3]]),"")</f>
        <v>4.5617910670962925</v>
      </c>
      <c r="DC145" s="165">
        <f>IFERROR(AVERAGEIF(Inv_SY_B[[#This Row],[IS9_Inv1_M1]:[IS20_Inv2_M2]],"&gt;="&amp;0.1,Inv_SY_B[[#This Row],[IS9_Inv1_M1]:[IS20_Inv2_M2]]),"")</f>
        <v>4.1957143409816124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0.30199995214789488</v>
      </c>
      <c r="CJ146" s="165">
        <f>IFERROR(VLOOKUP($B146,RD[[#All],[Date]:[IS20_Inv2_M2]],CJ$2,0)/CJ$1,"")</f>
        <v>1.0308656860380998</v>
      </c>
      <c r="CK146" s="165">
        <f>IFERROR(VLOOKUP($B146,RD[[#All],[Date]:[IS20_Inv2_M2]],CK$2,0)/CK$1,"")</f>
        <v>1.5061949544708166</v>
      </c>
      <c r="CL146" s="165">
        <f>IFERROR(VLOOKUP($B146,RD[[#All],[Date]:[IS20_Inv2_M2]],CL$2,0)/CL$1,"")</f>
        <v>2.1762343260188088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4.4833517874090481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4.0830957081920847</v>
      </c>
      <c r="DB146" s="165">
        <f>IFERROR(AVERAGEIF(Inv_SY_B[[#This Row],[IS18_Inv1_M1]:[IS19_Inv2_M3]],"&gt;="&amp;0.1,Inv_SY_B[[#This Row],[IS18_Inv1_M1]:[IS19_Inv2_M3]]),"")</f>
        <v>4.4776359667526835</v>
      </c>
      <c r="DC146" s="165">
        <f>IFERROR(AVERAGEIF(Inv_SY_B[[#This Row],[IS9_Inv1_M1]:[IS20_Inv2_M2]],"&gt;="&amp;0.1,Inv_SY_B[[#This Row],[IS9_Inv1_M1]:[IS20_Inv2_M2]]),"")</f>
        <v>4.1765755420554207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0.21905630331854348</v>
      </c>
      <c r="CJ147" s="165">
        <f>IFERROR(VLOOKUP($B147,RD[[#All],[Date]:[IS20_Inv2_M2]],CJ$2,0)/CJ$1,"")</f>
        <v>0.75596816976127323</v>
      </c>
      <c r="CK147" s="165">
        <f>IFERROR(VLOOKUP($B147,RD[[#All],[Date]:[IS20_Inv2_M2]],CK$2,0)/CK$1,"")</f>
        <v>1.1076280041797284</v>
      </c>
      <c r="CL147" s="165">
        <f>IFERROR(VLOOKUP($B147,RD[[#All],[Date]:[IS20_Inv2_M2]],CL$2,0)/CL$1,"")</f>
        <v>1.609032131661442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2.9490272065801961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3.1124150106805195</v>
      </c>
      <c r="DB147" s="165">
        <f>IFERROR(AVERAGEIF(Inv_SY_B[[#This Row],[IS18_Inv1_M1]:[IS19_Inv2_M3]],"&gt;="&amp;0.1,Inv_SY_B[[#This Row],[IS18_Inv1_M1]:[IS19_Inv2_M3]]),"")</f>
        <v>2.9309673671123671</v>
      </c>
      <c r="DC147" s="165">
        <f>IFERROR(AVERAGEIF(Inv_SY_B[[#This Row],[IS9_Inv1_M1]:[IS20_Inv2_M2]],"&gt;="&amp;0.1,Inv_SY_B[[#This Row],[IS9_Inv1_M1]:[IS20_Inv2_M2]]),"")</f>
        <v>3.1090468630667272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0.20735912207337853</v>
      </c>
      <c r="CJ148" s="165">
        <f>IFERROR(VLOOKUP($B148,RD[[#All],[Date]:[IS20_Inv2_M2]],CJ$2,0)/CJ$1,"")</f>
        <v>0.71256329877019531</v>
      </c>
      <c r="CK148" s="165">
        <f>IFERROR(VLOOKUP($B148,RD[[#All],[Date]:[IS20_Inv2_M2]],CK$2,0)/CK$1,"")</f>
        <v>1.0404537990744889</v>
      </c>
      <c r="CL148" s="165">
        <f>IFERROR(VLOOKUP($B148,RD[[#All],[Date]:[IS20_Inv2_M2]],CL$2,0)/CL$1,"")</f>
        <v>1.5247844827586208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2.9945033217336285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3.2893598808765256</v>
      </c>
      <c r="DB148" s="165">
        <f>IFERROR(AVERAGEIF(Inv_SY_B[[#This Row],[IS18_Inv1_M1]:[IS19_Inv2_M3]],"&gt;="&amp;0.1,Inv_SY_B[[#This Row],[IS18_Inv1_M1]:[IS19_Inv2_M3]]),"")</f>
        <v>2.9856940516598569</v>
      </c>
      <c r="DC148" s="165">
        <f>IFERROR(AVERAGEIF(Inv_SY_B[[#This Row],[IS9_Inv1_M1]:[IS20_Inv2_M2]],"&gt;="&amp;0.1,Inv_SY_B[[#This Row],[IS9_Inv1_M1]:[IS20_Inv2_M2]]),"")</f>
        <v>2.9331306874885077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0.20789081212997695</v>
      </c>
      <c r="CJ149" s="165">
        <f>IFERROR(VLOOKUP($B149,RD[[#All],[Date]:[IS20_Inv2_M2]],CJ$2,0)/CJ$1,"")</f>
        <v>0.71376898963105861</v>
      </c>
      <c r="CK149" s="165">
        <f>IFERROR(VLOOKUP($B149,RD[[#All],[Date]:[IS20_Inv2_M2]],CK$2,0)/CK$1,"")</f>
        <v>1.0404537990744889</v>
      </c>
      <c r="CL149" s="165">
        <f>IFERROR(VLOOKUP($B149,RD[[#All],[Date]:[IS20_Inv2_M2]],CL$2,0)/CL$1,"")</f>
        <v>1.5081308777429467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3.3840161341347677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3.4506390427576417</v>
      </c>
      <c r="DB149" s="165">
        <f>IFERROR(AVERAGEIF(Inv_SY_B[[#This Row],[IS18_Inv1_M1]:[IS19_Inv2_M3]],"&gt;="&amp;0.1,Inv_SY_B[[#This Row],[IS18_Inv1_M1]:[IS19_Inv2_M3]]),"")</f>
        <v>3.3725593668351874</v>
      </c>
      <c r="DC149" s="165">
        <f>IFERROR(AVERAGEIF(Inv_SY_B[[#This Row],[IS9_Inv1_M1]:[IS20_Inv2_M2]],"&gt;="&amp;0.1,Inv_SY_B[[#This Row],[IS9_Inv1_M1]:[IS20_Inv2_M2]]),"")</f>
        <v>2.9148660555403723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0.23979221552588134</v>
      </c>
      <c r="CJ150" s="165">
        <f>IFERROR(VLOOKUP($B150,RD[[#All],[Date]:[IS20_Inv2_M2]],CJ$2,0)/CJ$1,"")</f>
        <v>0.82228116710875332</v>
      </c>
      <c r="CK150" s="165">
        <f>IFERROR(VLOOKUP($B150,RD[[#All],[Date]:[IS20_Inv2_M2]],CK$2,0)/CK$1,"")</f>
        <v>1.2001791312136141</v>
      </c>
      <c r="CL150" s="165">
        <f>IFERROR(VLOOKUP($B150,RD[[#All],[Date]:[IS20_Inv2_M2]],CL$2,0)/CL$1,"")</f>
        <v>1.7388322884012539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3.6805994938310662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3.6458953176772129</v>
      </c>
      <c r="DB150" s="165">
        <f>IFERROR(AVERAGEIF(Inv_SY_B[[#This Row],[IS18_Inv1_M1]:[IS19_Inv2_M3]],"&gt;="&amp;0.1,Inv_SY_B[[#This Row],[IS18_Inv1_M1]:[IS19_Inv2_M3]]),"")</f>
        <v>3.6540837144522924</v>
      </c>
      <c r="DC150" s="165">
        <f>IFERROR(AVERAGEIF(Inv_SY_B[[#This Row],[IS9_Inv1_M1]:[IS20_Inv2_M2]],"&gt;="&amp;0.1,Inv_SY_B[[#This Row],[IS9_Inv1_M1]:[IS20_Inv2_M2]]),"")</f>
        <v>3.3378873580156019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0.22224644365813392</v>
      </c>
      <c r="CJ151" s="165">
        <f>IFERROR(VLOOKUP($B151,RD[[#All],[Date]:[IS20_Inv2_M2]],CJ$2,0)/CJ$1,"")</f>
        <v>0.76561369664817946</v>
      </c>
      <c r="CK151" s="165">
        <f>IFERROR(VLOOKUP($B151,RD[[#All],[Date]:[IS20_Inv2_M2]],CK$2,0)/CK$1,"")</f>
        <v>1.1210628452007763</v>
      </c>
      <c r="CL151" s="165">
        <f>IFERROR(VLOOKUP($B151,RD[[#All],[Date]:[IS20_Inv2_M2]],CL$2,0)/CL$1,"")</f>
        <v>1.6364615987460815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3.6815881050300536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3.5945182353530232</v>
      </c>
      <c r="DB151" s="165">
        <f>IFERROR(AVERAGEIF(Inv_SY_B[[#This Row],[IS18_Inv1_M1]:[IS19_Inv2_M3]],"&gt;="&amp;0.1,Inv_SY_B[[#This Row],[IS18_Inv1_M1]:[IS19_Inv2_M3]]),"")</f>
        <v>3.6748897472604272</v>
      </c>
      <c r="DC151" s="165">
        <f>IFERROR(AVERAGEIF(Inv_SY_B[[#This Row],[IS9_Inv1_M1]:[IS20_Inv2_M2]],"&gt;="&amp;0.1,Inv_SY_B[[#This Row],[IS9_Inv1_M1]:[IS20_Inv2_M2]]),"")</f>
        <v>3.210340447992039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0.24670418626166063</v>
      </c>
      <c r="CJ152" s="165">
        <f>IFERROR(VLOOKUP($B152,RD[[#All],[Date]:[IS20_Inv2_M2]],CJ$2,0)/CJ$1,"")</f>
        <v>0.84639498432601878</v>
      </c>
      <c r="CK152" s="165">
        <f>IFERROR(VLOOKUP($B152,RD[[#All],[Date]:[IS20_Inv2_M2]],CK$2,0)/CK$1,"")</f>
        <v>1.2374981340498583</v>
      </c>
      <c r="CL152" s="165">
        <f>IFERROR(VLOOKUP($B152,RD[[#All],[Date]:[IS20_Inv2_M2]],CL$2,0)/CL$1,"")</f>
        <v>1.8005485893416928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3.5639433723505221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3.3388986001161474</v>
      </c>
      <c r="DB152" s="165">
        <f>IFERROR(AVERAGEIF(Inv_SY_B[[#This Row],[IS18_Inv1_M1]:[IS19_Inv2_M3]],"&gt;="&amp;0.1,Inv_SY_B[[#This Row],[IS18_Inv1_M1]:[IS19_Inv2_M3]]),"")</f>
        <v>3.5489864739247219</v>
      </c>
      <c r="DC152" s="165">
        <f>IFERROR(AVERAGEIF(Inv_SY_B[[#This Row],[IS9_Inv1_M1]:[IS20_Inv2_M2]],"&gt;="&amp;0.1,Inv_SY_B[[#This Row],[IS9_Inv1_M1]:[IS20_Inv2_M2]]),"")</f>
        <v>3.4653453619279957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0.30359502231769009</v>
      </c>
      <c r="CJ153" s="165">
        <f>IFERROR(VLOOKUP($B153,RD[[#All],[Date]:[IS20_Inv2_M2]],CJ$2,0)/CJ$1,"")</f>
        <v>1.0368941403424163</v>
      </c>
      <c r="CK153" s="165">
        <f>IFERROR(VLOOKUP($B153,RD[[#All],[Date]:[IS20_Inv2_M2]],CK$2,0)/CK$1,"")</f>
        <v>1.5136587550380654</v>
      </c>
      <c r="CL153" s="165">
        <f>IFERROR(VLOOKUP($B153,RD[[#All],[Date]:[IS20_Inv2_M2]],CL$2,0)/CL$1,"")</f>
        <v>2.1963166144200628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4.3716387219234418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3.9040045299433839</v>
      </c>
      <c r="DB153" s="165">
        <f>IFERROR(AVERAGEIF(Inv_SY_B[[#This Row],[IS18_Inv1_M1]:[IS19_Inv2_M3]],"&gt;="&amp;0.1,Inv_SY_B[[#This Row],[IS18_Inv1_M1]:[IS19_Inv2_M3]]),"")</f>
        <v>4.3349579627933483</v>
      </c>
      <c r="DC153" s="165">
        <f>IFERROR(AVERAGEIF(Inv_SY_B[[#This Row],[IS9_Inv1_M1]:[IS20_Inv2_M2]],"&gt;="&amp;0.1,Inv_SY_B[[#This Row],[IS9_Inv1_M1]:[IS20_Inv2_M2]]),"")</f>
        <v>4.1333224285700165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0.22118306354493711</v>
      </c>
      <c r="CJ154" s="165">
        <f>IFERROR(VLOOKUP($B154,RD[[#All],[Date]:[IS20_Inv2_M2]],CJ$2,0)/CJ$1,"")</f>
        <v>0.75717386062213654</v>
      </c>
      <c r="CK154" s="165">
        <f>IFERROR(VLOOKUP($B154,RD[[#All],[Date]:[IS20_Inv2_M2]],CK$2,0)/CK$1,"")</f>
        <v>1.1344976862218241</v>
      </c>
      <c r="CL154" s="165">
        <f>IFERROR(VLOOKUP($B154,RD[[#All],[Date]:[IS20_Inv2_M2]],CL$2,0)/CL$1,"")</f>
        <v>1.5894396551724139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3.3316197405884216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3.2501817377930022</v>
      </c>
      <c r="DB154" s="165">
        <f>IFERROR(AVERAGEIF(Inv_SY_B[[#This Row],[IS18_Inv1_M1]:[IS19_Inv2_M3]],"&gt;="&amp;0.1,Inv_SY_B[[#This Row],[IS18_Inv1_M1]:[IS19_Inv2_M3]]),"")</f>
        <v>3.3327218983881068</v>
      </c>
      <c r="DC154" s="165">
        <f>IFERROR(AVERAGEIF(Inv_SY_B[[#This Row],[IS9_Inv1_M1]:[IS20_Inv2_M2]],"&gt;="&amp;0.1,Inv_SY_B[[#This Row],[IS9_Inv1_M1]:[IS20_Inv2_M2]]),"")</f>
        <v>3.3129713968520078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>
        <f>IFERROR(VLOOKUP($B155,RD[[#All],[Date]:[IS20_Inv2_M2]],CJ$2,0)/CJ$1,"")</f>
        <v>0</v>
      </c>
      <c r="CK155" s="165">
        <f>IFERROR(VLOOKUP($B155,RD[[#All],[Date]:[IS20_Inv2_M2]],CK$2,0)/CK$1,"")</f>
        <v>2.9765636662188388</v>
      </c>
      <c r="CL155" s="165">
        <f>IFERROR(VLOOKUP($B155,RD[[#All],[Date]:[IS20_Inv2_M2]],CL$2,0)/CL$1,"")</f>
        <v>1.7065047021943573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3.7033375514077824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4.4663749535337196</v>
      </c>
      <c r="DB155" s="165">
        <f>IFERROR(AVERAGEIF(Inv_SY_B[[#This Row],[IS18_Inv1_M1]:[IS19_Inv2_M3]],"&gt;="&amp;0.1,Inv_SY_B[[#This Row],[IS18_Inv1_M1]:[IS19_Inv2_M3]]),"")</f>
        <v>3.7006067316729943</v>
      </c>
      <c r="DC155" s="165">
        <f>IFERROR(AVERAGEIF(Inv_SY_B[[#This Row],[IS9_Inv1_M1]:[IS20_Inv2_M2]],"&gt;="&amp;0.1,Inv_SY_B[[#This Row],[IS9_Inv1_M1]:[IS20_Inv2_M2]]),"")</f>
        <v>3.5612408982583648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>
        <f>IFERROR(VLOOKUP($B156,RD[[#All],[Date]:[IS20_Inv2_M2]],CJ$2,0)/CJ$1,"")</f>
        <v>0</v>
      </c>
      <c r="CK156" s="165">
        <f>IFERROR(VLOOKUP($B156,RD[[#All],[Date]:[IS20_Inv2_M2]],CK$2,0)/CK$1,"")</f>
        <v>3.6109867144349903</v>
      </c>
      <c r="CL156" s="165">
        <f>IFERROR(VLOOKUP($B156,RD[[#All],[Date]:[IS20_Inv2_M2]],CL$2,0)/CL$1,"")</f>
        <v>2.1057014106583072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4.3014473267953184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4.2267517377930108</v>
      </c>
      <c r="DB156" s="165">
        <f>IFERROR(AVERAGEIF(Inv_SY_B[[#This Row],[IS18_Inv1_M1]:[IS19_Inv2_M3]],"&gt;="&amp;0.1,Inv_SY_B[[#This Row],[IS18_Inv1_M1]:[IS19_Inv2_M3]]),"")</f>
        <v>4.2901178545392575</v>
      </c>
      <c r="DC156" s="165">
        <f>IFERROR(AVERAGEIF(Inv_SY_B[[#This Row],[IS9_Inv1_M1]:[IS20_Inv2_M2]],"&gt;="&amp;0.1,Inv_SY_B[[#This Row],[IS9_Inv1_M1]:[IS20_Inv2_M2]]),"")</f>
        <v>4.2791130110576425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>
        <f>IFERROR(VLOOKUP($B157,RD[[#All],[Date]:[IS20_Inv2_M2]],CJ$2,0)/CJ$1,"")</f>
        <v>0</v>
      </c>
      <c r="CK157" s="165">
        <f>IFERROR(VLOOKUP($B157,RD[[#All],[Date]:[IS20_Inv2_M2]],CK$2,0)/CK$1,"")</f>
        <v>2.897447380206001</v>
      </c>
      <c r="CL157" s="165">
        <f>IFERROR(VLOOKUP($B157,RD[[#All],[Date]:[IS20_Inv2_M2]],CL$2,0)/CL$1,"")</f>
        <v>1.7099333855799375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3.7458478329642517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4.0650879574460097</v>
      </c>
      <c r="DB157" s="165">
        <f>IFERROR(AVERAGEIF(Inv_SY_B[[#This Row],[IS18_Inv1_M1]:[IS19_Inv2_M3]],"&gt;="&amp;0.1,Inv_SY_B[[#This Row],[IS18_Inv1_M1]:[IS19_Inv2_M3]]),"")</f>
        <v>3.7561426972599294</v>
      </c>
      <c r="DC157" s="165">
        <f>IFERROR(AVERAGEIF(Inv_SY_B[[#This Row],[IS9_Inv1_M1]:[IS20_Inv2_M2]],"&gt;="&amp;0.1,Inv_SY_B[[#This Row],[IS9_Inv1_M1]:[IS20_Inv2_M2]]),"")</f>
        <v>3.574358989778577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>
        <f>IFERROR(VLOOKUP($B158,RD[[#All],[Date]:[IS20_Inv2_M2]],CJ$2,0)/CJ$1,"")</f>
        <v>0</v>
      </c>
      <c r="CK158" s="165">
        <f>IFERROR(VLOOKUP($B158,RD[[#All],[Date]:[IS20_Inv2_M2]],CK$2,0)/CK$1,"")</f>
        <v>1.1897298104194656</v>
      </c>
      <c r="CL158" s="165">
        <f>IFERROR(VLOOKUP($B158,RD[[#All],[Date]:[IS20_Inv2_M2]],CL$2,0)/CL$1,"")</f>
        <v>0.70043103448275867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4.0533059158494149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0.51833645633076197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4.0612835822804483</v>
      </c>
      <c r="DB158" s="165">
        <f>IFERROR(AVERAGEIF(Inv_SY_B[[#This Row],[IS18_Inv1_M1]:[IS19_Inv2_M3]],"&gt;="&amp;0.1,Inv_SY_B[[#This Row],[IS18_Inv1_M1]:[IS19_Inv2_M3]]),"")</f>
        <v>2.9981721747041346</v>
      </c>
      <c r="DC158" s="165">
        <f>IFERROR(AVERAGEIF(Inv_SY_B[[#This Row],[IS9_Inv1_M1]:[IS20_Inv2_M2]],"&gt;="&amp;0.1,Inv_SY_B[[#This Row],[IS9_Inv1_M1]:[IS20_Inv2_M2]]),"")</f>
        <v>3.5665736828572303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>
        <f>IFERROR(VLOOKUP($B159,RD[[#All],[Date]:[IS20_Inv2_M2]],CJ$2,0)/CJ$1,"")</f>
        <v>0</v>
      </c>
      <c r="CK159" s="165">
        <f>IFERROR(VLOOKUP($B159,RD[[#All],[Date]:[IS20_Inv2_M2]],CK$2,0)/CK$1,"")</f>
        <v>3.1049410359755187</v>
      </c>
      <c r="CL159" s="165">
        <f>IFERROR(VLOOKUP($B159,RD[[#All],[Date]:[IS20_Inv2_M2]],CL$2,0)/CL$1,"")</f>
        <v>1.8176920062695925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3.3929136349256566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2.7149798424711427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3.6651115744223244</v>
      </c>
      <c r="DB159" s="165">
        <f>IFERROR(AVERAGEIF(Inv_SY_B[[#This Row],[IS18_Inv1_M1]:[IS19_Inv2_M3]],"&gt;="&amp;0.1,Inv_SY_B[[#This Row],[IS18_Inv1_M1]:[IS19_Inv2_M3]]),"")</f>
        <v>2.9523727167140446</v>
      </c>
      <c r="DC159" s="165">
        <f>IFERROR(AVERAGEIF(Inv_SY_B[[#This Row],[IS9_Inv1_M1]:[IS20_Inv2_M2]],"&gt;="&amp;0.1,Inv_SY_B[[#This Row],[IS9_Inv1_M1]:[IS20_Inv2_M2]]),"")</f>
        <v>3.6659309343494138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>
        <f>IFERROR(VLOOKUP($B160,RD[[#All],[Date]:[IS20_Inv2_M2]],CJ$2,0)/CJ$1,"")</f>
        <v>0</v>
      </c>
      <c r="CK160" s="165">
        <f>IFERROR(VLOOKUP($B160,RD[[#All],[Date]:[IS20_Inv2_M2]],CK$2,0)/CK$1,"")</f>
        <v>3.7901179280489625</v>
      </c>
      <c r="CL160" s="165">
        <f>IFERROR(VLOOKUP($B160,RD[[#All],[Date]:[IS20_Inv2_M2]],CL$2,0)/CL$1,"")</f>
        <v>2.2163989028213167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4.4457845618475167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2.2558586620592314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4.0845324195853516</v>
      </c>
      <c r="DB160" s="165">
        <f>IFERROR(AVERAGEIF(Inv_SY_B[[#This Row],[IS18_Inv1_M1]:[IS19_Inv2_M3]],"&gt;="&amp;0.1,Inv_SY_B[[#This Row],[IS18_Inv1_M1]:[IS19_Inv2_M3]]),"")</f>
        <v>3.3375225441264242</v>
      </c>
      <c r="DC160" s="165">
        <f>IFERROR(AVERAGEIF(Inv_SY_B[[#This Row],[IS9_Inv1_M1]:[IS20_Inv2_M2]],"&gt;="&amp;0.1,Inv_SY_B[[#This Row],[IS9_Inv1_M1]:[IS20_Inv2_M2]]),"")</f>
        <v>4.3554137427894162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>
        <f>IFERROR(VLOOKUP($B161,RD[[#All],[Date]:[IS20_Inv2_M2]],CJ$2,0)/CJ$1,"")</f>
        <v>0</v>
      </c>
      <c r="CK161" s="165">
        <f>IFERROR(VLOOKUP($B161,RD[[#All],[Date]:[IS20_Inv2_M2]],CK$2,0)/CK$1,"")</f>
        <v>2.6541274817136888</v>
      </c>
      <c r="CL161" s="165">
        <f>IFERROR(VLOOKUP($B161,RD[[#All],[Date]:[IS20_Inv2_M2]],CL$2,0)/CL$1,"")</f>
        <v>1.4390673981191224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3.3879705789307182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2.9088490334931336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3.3456890456893573</v>
      </c>
      <c r="DB161" s="165">
        <f>IFERROR(AVERAGEIF(Inv_SY_B[[#This Row],[IS18_Inv1_M1]:[IS19_Inv2_M3]],"&gt;="&amp;0.1,Inv_SY_B[[#This Row],[IS18_Inv1_M1]:[IS19_Inv2_M3]]),"")</f>
        <v>2.9528892210824602</v>
      </c>
      <c r="DC161" s="165">
        <f>IFERROR(AVERAGEIF(Inv_SY_B[[#This Row],[IS9_Inv1_M1]:[IS20_Inv2_M2]],"&gt;="&amp;0.1,Inv_SY_B[[#This Row],[IS9_Inv1_M1]:[IS20_Inv2_M2]]),"")</f>
        <v>3.1928465265005279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2.4074215663786731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1.8599791013584117</v>
      </c>
      <c r="CL162" s="165">
        <f>IFERROR(VLOOKUP($B162,RD[[#All],[Date]:[IS20_Inv2_M2]],CL$2,0)/CL$1,"")</f>
        <v>1.0932601880877744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2.299509648845302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1.9476147600158991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2.392773357393156</v>
      </c>
      <c r="DB162" s="165">
        <f>IFERROR(AVERAGEIF(Inv_SY_B[[#This Row],[IS18_Inv1_M1]:[IS19_Inv2_M3]],"&gt;="&amp;0.1,Inv_SY_B[[#This Row],[IS18_Inv1_M1]:[IS19_Inv2_M3]]),"")</f>
        <v>1.9787330320327357</v>
      </c>
      <c r="DC162" s="165">
        <f>IFERROR(AVERAGEIF(Inv_SY_B[[#This Row],[IS9_Inv1_M1]:[IS20_Inv2_M2]],"&gt;="&amp;0.1,Inv_SY_B[[#This Row],[IS9_Inv1_M1]:[IS20_Inv2_M2]]),"")</f>
        <v>2.1974985789887707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3.1016642454825805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0.94906675102815563</v>
      </c>
      <c r="CJ163" s="165">
        <f>IFERROR(VLOOKUP($B163,RD[[#All],[Date]:[IS20_Inv2_M2]],CJ$2,0)/CJ$1,"")</f>
        <v>0</v>
      </c>
      <c r="CK163" s="165">
        <f>IFERROR(VLOOKUP($B163,RD[[#All],[Date]:[IS20_Inv2_M2]],CK$2,0)/CK$1,"")</f>
        <v>2.2555605314226006</v>
      </c>
      <c r="CL163" s="165">
        <f>IFERROR(VLOOKUP($B163,RD[[#All],[Date]:[IS20_Inv2_M2]],CL$2,0)/CL$1,"")</f>
        <v>1.4473942006269593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2.8897105346409364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3.0045668767592209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3.0707532067267875</v>
      </c>
      <c r="DB163" s="165">
        <f>IFERROR(AVERAGEIF(Inv_SY_B[[#This Row],[IS18_Inv1_M1]:[IS19_Inv2_M3]],"&gt;="&amp;0.1,Inv_SY_B[[#This Row],[IS18_Inv1_M1]:[IS19_Inv2_M3]]),"")</f>
        <v>2.7849850187697589</v>
      </c>
      <c r="DC163" s="165">
        <f>IFERROR(AVERAGEIF(Inv_SY_B[[#This Row],[IS9_Inv1_M1]:[IS20_Inv2_M2]],"&gt;="&amp;0.1,Inv_SY_B[[#This Row],[IS9_Inv1_M1]:[IS20_Inv2_M2]]),"")</f>
        <v>2.6337328529890125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2.7397609399291487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2.6929187958947054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2.0900736124883359</v>
      </c>
      <c r="CJ164" s="165">
        <f>IFERROR(VLOOKUP($B164,RD[[#All],[Date]:[IS20_Inv2_M2]],CJ$2,0)/CJ$1,"")</f>
        <v>0</v>
      </c>
      <c r="CK164" s="165">
        <f>IFERROR(VLOOKUP($B164,RD[[#All],[Date]:[IS20_Inv2_M2]],CK$2,0)/CK$1,"")</f>
        <v>2.3182564561874908</v>
      </c>
      <c r="CL164" s="165">
        <f>IFERROR(VLOOKUP($B164,RD[[#All],[Date]:[IS20_Inv2_M2]],CL$2,0)/CL$1,"")</f>
        <v>2.4059561128526648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2.5881841189496995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2.6468417167563008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2.7599132271066416</v>
      </c>
      <c r="DB164" s="165">
        <f>IFERROR(AVERAGEIF(Inv_SY_B[[#This Row],[IS18_Inv1_M1]:[IS19_Inv2_M3]],"&gt;="&amp;0.1,Inv_SY_B[[#This Row],[IS18_Inv1_M1]:[IS19_Inv2_M3]]),"")</f>
        <v>2.5576046151088234</v>
      </c>
      <c r="DC164" s="165">
        <f>IFERROR(AVERAGEIF(Inv_SY_B[[#This Row],[IS9_Inv1_M1]:[IS20_Inv2_M2]],"&gt;="&amp;0.1,Inv_SY_B[[#This Row],[IS9_Inv1_M1]:[IS20_Inv2_M2]]),"")</f>
        <v>2.8158376924531852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3.7107831893365959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3.3602439129127841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2.9391826328759914</v>
      </c>
      <c r="CJ165" s="165">
        <f>IFERROR(VLOOKUP($B165,RD[[#All],[Date]:[IS20_Inv2_M2]],CJ$2,0)/CJ$1,"")</f>
        <v>1.4612973233662889</v>
      </c>
      <c r="CK165" s="165">
        <f>IFERROR(VLOOKUP($B165,RD[[#All],[Date]:[IS20_Inv2_M2]],CK$2,0)/CK$1,"")</f>
        <v>2.9899985072398865</v>
      </c>
      <c r="CL165" s="165">
        <f>IFERROR(VLOOKUP($B165,RD[[#All],[Date]:[IS20_Inv2_M2]],CL$2,0)/CL$1,"")</f>
        <v>3.1000195924764893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3.3622666877570389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3.4945124473754654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3.664625373606301</v>
      </c>
      <c r="DB165" s="165">
        <f>IFERROR(AVERAGEIF(Inv_SY_B[[#This Row],[IS18_Inv1_M1]:[IS19_Inv2_M3]],"&gt;="&amp;0.1,Inv_SY_B[[#This Row],[IS18_Inv1_M1]:[IS19_Inv2_M3]]),"")</f>
        <v>3.3647119567048938</v>
      </c>
      <c r="DC165" s="165">
        <f>IFERROR(AVERAGEIF(Inv_SY_B[[#This Row],[IS9_Inv1_M1]:[IS20_Inv2_M2]],"&gt;="&amp;0.1,Inv_SY_B[[#This Row],[IS9_Inv1_M1]:[IS20_Inv2_M2]]),"")</f>
        <v>3.6522332117842389</v>
      </c>
    </row>
    <row r="166" spans="2:107">
      <c r="B166" s="167">
        <f t="shared" si="68"/>
        <v>45858</v>
      </c>
      <c r="C166" s="165">
        <f>IFERROR(VLOOKUP($B166,RD[[#All],[Date]:[IS20_Inv2_M2]],C$2,0)/C$1,"")</f>
        <v>3.454061559824114</v>
      </c>
      <c r="D166" s="165">
        <f>IFERROR(VLOOKUP($B166,RD[[#All],[Date]:[IS20_Inv2_M2]],D$2,0)/D$1,"")</f>
        <v>3.4345414849229696</v>
      </c>
      <c r="E166" s="165">
        <f>IFERROR(VLOOKUP($B166,RD[[#All],[Date]:[IS20_Inv2_M2]],E$2,0)/E$1,"")</f>
        <v>3.3851085393735123</v>
      </c>
      <c r="F166" s="165">
        <f>IFERROR(VLOOKUP($B166,RD[[#All],[Date]:[IS20_Inv2_M2]],F$2,0)/F$1,"")</f>
        <v>3.3640282131661445</v>
      </c>
      <c r="G166" s="165">
        <f>IFERROR(VLOOKUP($B166,RD[[#All],[Date]:[IS20_Inv2_M2]],G$2,0)/G$1,"")</f>
        <v>3.3836800607960487</v>
      </c>
      <c r="H166" s="165">
        <f>IFERROR(VLOOKUP($B166,RD[[#All],[Date]:[IS20_Inv2_M2]],H$2,0)/H$1,"")</f>
        <v>3.3990836749457438</v>
      </c>
      <c r="I166" s="165">
        <f>IFERROR(VLOOKUP($B166,RD[[#All],[Date]:[IS20_Inv2_M2]],I$2,0)/I$1,"")</f>
        <v>3.5114467559608622</v>
      </c>
      <c r="J166" s="165">
        <f>IFERROR(VLOOKUP($B166,RD[[#All],[Date]:[IS20_Inv2_M2]],J$2,0)/J$1,"")</f>
        <v>3.3665389527458491</v>
      </c>
      <c r="K166" s="165">
        <f>IFERROR(VLOOKUP($B166,RD[[#All],[Date]:[IS20_Inv2_M2]],K$2,0)/K$1,"")</f>
        <v>3.4238675249467567</v>
      </c>
      <c r="L166" s="165">
        <f>IFERROR(VLOOKUP($B166,RD[[#All],[Date]:[IS20_Inv2_M2]],L$2,0)/L$1,"")</f>
        <v>3.448750831195972</v>
      </c>
      <c r="M166" s="165">
        <f>IFERROR(VLOOKUP($B166,RD[[#All],[Date]:[IS20_Inv2_M2]],M$2,0)/M$1,"")</f>
        <v>3.4186021987939248</v>
      </c>
      <c r="N166" s="165">
        <f>IFERROR(VLOOKUP($B166,RD[[#All],[Date]:[IS20_Inv2_M2]],N$2,0)/N$1,"")</f>
        <v>3.4234541162728442</v>
      </c>
      <c r="O166" s="165">
        <f>IFERROR(VLOOKUP($B166,RD[[#All],[Date]:[IS20_Inv2_M2]],O$2,0)/O$1,"")</f>
        <v>3.3800616893388167</v>
      </c>
      <c r="P166" s="165">
        <f>IFERROR(VLOOKUP($B166,RD[[#All],[Date]:[IS20_Inv2_M2]],P$2,0)/P$1,"")</f>
        <v>3.28331902200931</v>
      </c>
      <c r="Q166" s="165">
        <f>IFERROR(VLOOKUP($B166,RD[[#All],[Date]:[IS20_Inv2_M2]],Q$2,0)/Q$1,"")</f>
        <v>3.2190794698138658</v>
      </c>
      <c r="R166" s="165">
        <f>IFERROR(VLOOKUP($B166,RD[[#All],[Date]:[IS20_Inv2_M2]],R$2,0)/R$1,"")</f>
        <v>3.0581039755351678</v>
      </c>
      <c r="S166" s="165">
        <f>IFERROR(VLOOKUP($B166,RD[[#All],[Date]:[IS20_Inv2_M2]],S$2,0)/S$1,"")</f>
        <v>3.2214988594548695</v>
      </c>
      <c r="T166" s="165">
        <f>IFERROR(VLOOKUP($B166,RD[[#All],[Date]:[IS20_Inv2_M2]],T$2,0)/T$1,"")</f>
        <v>3.3282045382646461</v>
      </c>
      <c r="U166" s="165">
        <f>IFERROR(VLOOKUP($B166,RD[[#All],[Date]:[IS20_Inv2_M2]],U$2,0)/U$1,"")</f>
        <v>3.5155641925651415</v>
      </c>
      <c r="V166" s="165">
        <f>IFERROR(VLOOKUP($B166,RD[[#All],[Date]:[IS20_Inv2_M2]],V$2,0)/V$1,"")</f>
        <v>3.6121584267273792</v>
      </c>
      <c r="W166" s="165">
        <f>IFERROR(VLOOKUP($B166,RD[[#All],[Date]:[IS20_Inv2_M2]],W$2,0)/W$1,"")</f>
        <v>3.4609892173008063</v>
      </c>
      <c r="X166" s="165">
        <f>IFERROR(VLOOKUP($B166,RD[[#All],[Date]:[IS20_Inv2_M2]],X$2,0)/X$1,"")</f>
        <v>3.3126895532278207</v>
      </c>
      <c r="Y166" s="165">
        <f>IFERROR(VLOOKUP($B166,RD[[#All],[Date]:[IS20_Inv2_M2]],Y$2,0)/Y$1,"")</f>
        <v>3.3433076850004748</v>
      </c>
      <c r="Z166" s="165">
        <f>IFERROR(VLOOKUP($B166,RD[[#All],[Date]:[IS20_Inv2_M2]],Z$2,0)/Z$1,"")</f>
        <v>3.3897908576241047</v>
      </c>
      <c r="AA166" s="165">
        <f>IFERROR(VLOOKUP($B166,RD[[#All],[Date]:[IS20_Inv2_M2]],AA$2,0)/AA$1,"")</f>
        <v>3.2155279769828664</v>
      </c>
      <c r="AB166" s="165">
        <f>IFERROR(VLOOKUP($B166,RD[[#All],[Date]:[IS20_Inv2_M2]],AB$2,0)/AB$1,"")</f>
        <v>3.3414765971246352</v>
      </c>
      <c r="AC166" s="165">
        <f>IFERROR(VLOOKUP($B166,RD[[#All],[Date]:[IS20_Inv2_M2]],AC$2,0)/AC$1,"")</f>
        <v>3.3310201249132541</v>
      </c>
      <c r="AD166" s="165">
        <f>IFERROR(VLOOKUP($B166,RD[[#All],[Date]:[IS20_Inv2_M2]],AD$2,0)/AD$1,"")</f>
        <v>3.2331940090560782</v>
      </c>
      <c r="AE166" s="165">
        <f>IFERROR(VLOOKUP($B166,RD[[#All],[Date]:[IS20_Inv2_M2]],AE$2,0)/AE$1,"")</f>
        <v>3.3116677691179426</v>
      </c>
      <c r="AF166" s="165">
        <f>IFERROR(VLOOKUP($B166,RD[[#All],[Date]:[IS20_Inv2_M2]],AF$2,0)/AF$1,"")</f>
        <v>3.3850047453337546</v>
      </c>
      <c r="AG166" s="165">
        <f>IFERROR(VLOOKUP($B166,RD[[#All],[Date]:[IS20_Inv2_M2]],AG$2,0)/AG$1,"")</f>
        <v>3.2071376898963107</v>
      </c>
      <c r="AH166" s="165">
        <f>IFERROR(VLOOKUP($B166,RD[[#All],[Date]:[IS20_Inv2_M2]],AH$2,0)/AH$1,"")</f>
        <v>3.2915360501567394</v>
      </c>
      <c r="AI166" s="165">
        <f>IFERROR(VLOOKUP($B166,RD[[#All],[Date]:[IS20_Inv2_M2]],AI$2,0)/AI$1,"")</f>
        <v>3.3823811656323972</v>
      </c>
      <c r="AJ166" s="165">
        <f>IFERROR(VLOOKUP($B166,RD[[#All],[Date]:[IS20_Inv2_M2]],AJ$2,0)/AJ$1,"")</f>
        <v>3.3695860789456851</v>
      </c>
      <c r="AK166" s="165">
        <f>IFERROR(VLOOKUP($B166,RD[[#All],[Date]:[IS20_Inv2_M2]],AK$2,0)/AK$1,"")</f>
        <v>3.3646812957157781</v>
      </c>
      <c r="AL166" s="165">
        <f>IFERROR(VLOOKUP($B166,RD[[#All],[Date]:[IS20_Inv2_M2]],AL$2,0)/AL$1,"")</f>
        <v>3.3186573209820009</v>
      </c>
      <c r="AM166" s="165">
        <f>IFERROR(VLOOKUP($B166,RD[[#All],[Date]:[IS20_Inv2_M2]],AM$2,0)/AM$1,"")</f>
        <v>3.3424343546701722</v>
      </c>
      <c r="AN166" s="165">
        <f>IFERROR(VLOOKUP($B166,RD[[#All],[Date]:[IS20_Inv2_M2]],AN$2,0)/AN$1,"")</f>
        <v>3.339864158829676</v>
      </c>
      <c r="AO166" s="165">
        <f>IFERROR(VLOOKUP($B166,RD[[#All],[Date]:[IS20_Inv2_M2]],AO$2,0)/AO$1,"")</f>
        <v>3.3248849463082775</v>
      </c>
      <c r="AP166" s="165">
        <f>IFERROR(VLOOKUP($B166,RD[[#All],[Date]:[IS20_Inv2_M2]],AP$2,0)/AP$1,"")</f>
        <v>3.3426827256228346</v>
      </c>
      <c r="AQ166" s="165">
        <f>IFERROR(VLOOKUP($B166,RD[[#All],[Date]:[IS20_Inv2_M2]],AQ$2,0)/AQ$1,"")</f>
        <v>3.3284160059007926</v>
      </c>
      <c r="AR166" s="165">
        <f>IFERROR(VLOOKUP($B166,RD[[#All],[Date]:[IS20_Inv2_M2]],AR$2,0)/AR$1,"")</f>
        <v>3.3261157612384058</v>
      </c>
      <c r="AS166" s="165">
        <f>IFERROR(VLOOKUP($B166,RD[[#All],[Date]:[IS20_Inv2_M2]],AS$2,0)/AS$1,"")</f>
        <v>3.3241635212078564</v>
      </c>
      <c r="AT166" s="165">
        <f>IFERROR(VLOOKUP($B166,RD[[#All],[Date]:[IS20_Inv2_M2]],AT$2,0)/AT$1,"")</f>
        <v>3.3410658307210035</v>
      </c>
      <c r="AU166" s="165">
        <f>IFERROR(VLOOKUP($B166,RD[[#All],[Date]:[IS20_Inv2_M2]],AU$2,0)/AU$1,"")</f>
        <v>3.3443797581728618</v>
      </c>
      <c r="AV166" s="165">
        <f>IFERROR(VLOOKUP($B166,RD[[#All],[Date]:[IS20_Inv2_M2]],AV$2,0)/AV$1,"")</f>
        <v>3.1901161718605939</v>
      </c>
      <c r="AW166" s="165">
        <f>IFERROR(VLOOKUP($B166,RD[[#All],[Date]:[IS20_Inv2_M2]],AW$2,0)/AW$1,"")</f>
        <v>3.3274084607180949</v>
      </c>
      <c r="AX166" s="165">
        <f>IFERROR(VLOOKUP($B166,RD[[#All],[Date]:[IS20_Inv2_M2]],AX$2,0)/AX$1,"")</f>
        <v>3.3017721195061092</v>
      </c>
      <c r="AY166" s="165">
        <f>IFERROR(VLOOKUP($B166,RD[[#All],[Date]:[IS20_Inv2_M2]],AY$2,0)/AY$1,"")</f>
        <v>3.2539873919184261</v>
      </c>
      <c r="AZ166" s="165">
        <f>IFERROR(VLOOKUP($B166,RD[[#All],[Date]:[IS20_Inv2_M2]],AZ$2,0)/AZ$1,"")</f>
        <v>3.3535649969985988</v>
      </c>
      <c r="BA166" s="165">
        <f>IFERROR(VLOOKUP($B166,RD[[#All],[Date]:[IS20_Inv2_M2]],BA$2,0)/BA$1,"")</f>
        <v>3.3287011601977827</v>
      </c>
      <c r="BB166" s="165">
        <f>IFERROR(VLOOKUP($B166,RD[[#All],[Date]:[IS20_Inv2_M2]],BB$2,0)/BB$1,"")</f>
        <v>3.3335969629863968</v>
      </c>
      <c r="BC166" s="165">
        <f>IFERROR(VLOOKUP($B166,RD[[#All],[Date]:[IS20_Inv2_M2]],BC$2,0)/BC$1,"")</f>
        <v>3.3628372979285754</v>
      </c>
      <c r="BD166" s="165">
        <f>IFERROR(VLOOKUP($B166,RD[[#All],[Date]:[IS20_Inv2_M2]],BD$2,0)/BD$1,"")</f>
        <v>3.3666253553984107</v>
      </c>
      <c r="BE166" s="165">
        <f>IFERROR(VLOOKUP($B166,RD[[#All],[Date]:[IS20_Inv2_M2]],BE$2,0)/BE$1,"")</f>
        <v>3.4552420759317304</v>
      </c>
      <c r="BF166" s="165">
        <f>IFERROR(VLOOKUP($B166,RD[[#All],[Date]:[IS20_Inv2_M2]],BF$2,0)/BF$1,"")</f>
        <v>3.4172723827896241</v>
      </c>
      <c r="BG166" s="165">
        <f>IFERROR(VLOOKUP($B166,RD[[#All],[Date]:[IS20_Inv2_M2]],BG$2,0)/BG$1,"")</f>
        <v>3.4097439916405432</v>
      </c>
      <c r="BH166" s="165">
        <f>IFERROR(VLOOKUP($B166,RD[[#All],[Date]:[IS20_Inv2_M2]],BH$2,0)/BH$1,"")</f>
        <v>3.4329353698392584</v>
      </c>
      <c r="BI166" s="165">
        <f>IFERROR(VLOOKUP($B166,RD[[#All],[Date]:[IS20_Inv2_M2]],BI$2,0)/BI$1,"")</f>
        <v>3.4261478886225336</v>
      </c>
      <c r="BJ166" s="165">
        <f>IFERROR(VLOOKUP($B166,RD[[#All],[Date]:[IS20_Inv2_M2]],BJ$2,0)/BJ$1,"")</f>
        <v>3.4422085145110732</v>
      </c>
      <c r="BK166" s="165">
        <f>IFERROR(VLOOKUP($B166,RD[[#All],[Date]:[IS20_Inv2_M2]],BK$2,0)/BK$1,"")</f>
        <v>3.3342226372307073</v>
      </c>
      <c r="BL166" s="165">
        <f>IFERROR(VLOOKUP($B166,RD[[#All],[Date]:[IS20_Inv2_M2]],BL$2,0)/BL$1,"")</f>
        <v>3.3951206215074285</v>
      </c>
      <c r="BM166" s="165">
        <f>IFERROR(VLOOKUP($B166,RD[[#All],[Date]:[IS20_Inv2_M2]],BM$2,0)/BM$1,"")</f>
        <v>3.3677610955287904</v>
      </c>
      <c r="BN166" s="165">
        <f>IFERROR(VLOOKUP($B166,RD[[#All],[Date]:[IS20_Inv2_M2]],BN$2,0)/BN$1,"")</f>
        <v>3.3818919417296702</v>
      </c>
      <c r="BO166" s="165">
        <f>IFERROR(VLOOKUP($B166,RD[[#All],[Date]:[IS20_Inv2_M2]],BO$2,0)/BO$1,"")</f>
        <v>3.4003705879694488</v>
      </c>
      <c r="BP166" s="165">
        <f>IFERROR(VLOOKUP($B166,RD[[#All],[Date]:[IS20_Inv2_M2]],BP$2,0)/BP$1,"")</f>
        <v>3.3548071668919497</v>
      </c>
      <c r="BQ166" s="165">
        <f>IFERROR(VLOOKUP($B166,RD[[#All],[Date]:[IS20_Inv2_M2]],BQ$2,0)/BQ$1,"")</f>
        <v>3.4207968004211917</v>
      </c>
      <c r="BR166" s="165">
        <f>IFERROR(VLOOKUP($B166,RD[[#All],[Date]:[IS20_Inv2_M2]],BR$2,0)/BR$1,"")</f>
        <v>3.4204749168368274</v>
      </c>
      <c r="BS166" s="165">
        <f>IFERROR(VLOOKUP($B166,RD[[#All],[Date]:[IS20_Inv2_M2]],BS$2,0)/BS$1,"")</f>
        <v>3.3422605176156934</v>
      </c>
      <c r="BT166" s="165">
        <f>IFERROR(VLOOKUP($B166,RD[[#All],[Date]:[IS20_Inv2_M2]],BT$2,0)/BT$1,"")</f>
        <v>3.4291854389160998</v>
      </c>
      <c r="BU166" s="165">
        <f>IFERROR(VLOOKUP($B166,RD[[#All],[Date]:[IS20_Inv2_M2]],BU$2,0)/BU$1,"")</f>
        <v>3.3328857319079885</v>
      </c>
      <c r="BV166" s="165">
        <f>IFERROR(VLOOKUP($B166,RD[[#All],[Date]:[IS20_Inv2_M2]],BV$2,0)/BV$1,"")</f>
        <v>3.3482516701713902</v>
      </c>
      <c r="BW166" s="165">
        <f>IFERROR(VLOOKUP($B166,RD[[#All],[Date]:[IS20_Inv2_M2]],BW$2,0)/BW$1,"")</f>
        <v>3.4479563109743427</v>
      </c>
      <c r="BX166" s="165">
        <f>IFERROR(VLOOKUP($B166,RD[[#All],[Date]:[IS20_Inv2_M2]],BX$2,0)/BX$1,"")</f>
        <v>3.4312413306402552</v>
      </c>
      <c r="BY166" s="165">
        <f>IFERROR(VLOOKUP($B166,RD[[#All],[Date]:[IS20_Inv2_M2]],BY$2,0)/BY$1,"")</f>
        <v>3.4576622365296839</v>
      </c>
      <c r="BZ166" s="165">
        <f>IFERROR(VLOOKUP($B166,RD[[#All],[Date]:[IS20_Inv2_M2]],BZ$2,0)/BZ$1,"")</f>
        <v>3.4225456079299801</v>
      </c>
      <c r="CA166" s="165">
        <f>IFERROR(VLOOKUP($B166,RD[[#All],[Date]:[IS20_Inv2_M2]],CA$2,0)/CA$1,"")</f>
        <v>3.2268269534957295</v>
      </c>
      <c r="CB166" s="165">
        <f>IFERROR(VLOOKUP($B166,RD[[#All],[Date]:[IS20_Inv2_M2]],CB$2,0)/CB$1,"")</f>
        <v>3.3076733804351646</v>
      </c>
      <c r="CC166" s="165">
        <f>IFERROR(VLOOKUP($B166,RD[[#All],[Date]:[IS20_Inv2_M2]],CC$2,0)/CC$1,"")</f>
        <v>3.4620304526635763</v>
      </c>
      <c r="CD166" s="165">
        <f>IFERROR(VLOOKUP($B166,RD[[#All],[Date]:[IS20_Inv2_M2]],CD$2,0)/CD$1,"")</f>
        <v>3.4986254127103655</v>
      </c>
      <c r="CE166" s="165">
        <f>IFERROR(VLOOKUP($B166,RD[[#All],[Date]:[IS20_Inv2_M2]],CE$2,0)/CE$1,"")</f>
        <v>3.3606521932090518</v>
      </c>
      <c r="CF166" s="165">
        <f>IFERROR(VLOOKUP($B166,RD[[#All],[Date]:[IS20_Inv2_M2]],CF$2,0)/CF$1,"")</f>
        <v>3.3485693091448581</v>
      </c>
      <c r="CG166" s="165">
        <f>IFERROR(VLOOKUP($B166,RD[[#All],[Date]:[IS20_Inv2_M2]],CG$2,0)/CG$1,"")</f>
        <v>3.4261743075929671</v>
      </c>
      <c r="CH166" s="165">
        <f>IFERROR(VLOOKUP($B166,RD[[#All],[Date]:[IS20_Inv2_M2]],CH$2,0)/CH$1,"")</f>
        <v>3.4457304723152506</v>
      </c>
      <c r="CI166" s="165">
        <f>IFERROR(VLOOKUP($B166,RD[[#All],[Date]:[IS20_Inv2_M2]],CI$2,0)/CI$1,"")</f>
        <v>3.5277635255304269</v>
      </c>
      <c r="CJ166" s="165">
        <f>IFERROR(VLOOKUP($B166,RD[[#All],[Date]:[IS20_Inv2_M2]],CJ$2,0)/CJ$1,"")</f>
        <v>2.9563539908367495</v>
      </c>
      <c r="CK166" s="165">
        <f>IFERROR(VLOOKUP($B166,RD[[#All],[Date]:[IS20_Inv2_M2]],CK$2,0)/CK$1,"")</f>
        <v>2.8243021346469623</v>
      </c>
      <c r="CL166" s="165">
        <f>IFERROR(VLOOKUP($B166,RD[[#All],[Date]:[IS20_Inv2_M2]],CL$2,0)/CL$1,"")</f>
        <v>2.9481778996865207</v>
      </c>
      <c r="CM166" s="165">
        <f>IFERROR(VLOOKUP($B166,RD[[#All],[Date]:[IS20_Inv2_M2]],CM$2,0)/CM$1,"")</f>
        <v>3.5967196359477285</v>
      </c>
      <c r="CN166" s="165">
        <f>IFERROR(VLOOKUP($B166,RD[[#All],[Date]:[IS20_Inv2_M2]],CN$2,0)/CN$1,"")</f>
        <v>3.4096959128401787</v>
      </c>
      <c r="CO166" s="165">
        <f>IFERROR(VLOOKUP($B166,RD[[#All],[Date]:[IS20_Inv2_M2]],CO$2,0)/CO$1,"")</f>
        <v>3.4717997388038517</v>
      </c>
      <c r="CP166" s="165">
        <f>IFERROR(VLOOKUP($B166,RD[[#All],[Date]:[IS20_Inv2_M2]],CP$2,0)/CP$1,"")</f>
        <v>3.2572299576412203</v>
      </c>
      <c r="CQ166" s="165">
        <f>IFERROR(VLOOKUP($B166,RD[[#All],[Date]:[IS20_Inv2_M2]],CQ$2,0)/CQ$1,"")</f>
        <v>3.4334466940841506</v>
      </c>
      <c r="CR166" s="165">
        <f>IFERROR(VLOOKUP($B166,RD[[#All],[Date]:[IS20_Inv2_M2]],CR$2,0)/CR$1,"")</f>
        <v>3.5716545397026254</v>
      </c>
      <c r="CS166" s="165">
        <f>IFERROR(VLOOKUP($B166,RD[[#All],[Date]:[IS20_Inv2_M2]],CS$2,0)/CS$1,"")</f>
        <v>3.47358430876305</v>
      </c>
      <c r="CT166" s="165">
        <f>IFERROR(VLOOKUP($B166,RD[[#All],[Date]:[IS20_Inv2_M2]],CT$2,0)/CT$1,"")</f>
        <v>3.2371085099652008</v>
      </c>
      <c r="CU166" s="165">
        <f>IFERROR(VLOOKUP($B166,RD[[#All],[Date]:[IS20_Inv2_M2]],CU$2,0)/CU$1,"")</f>
        <v>3.5695455024781189</v>
      </c>
      <c r="CV166" s="165">
        <f>IFERROR(VLOOKUP($B166,RD[[#All],[Date]:[IS20_Inv2_M2]],CV$2,0)/CV$1,"")</f>
        <v>3.6876515870505115</v>
      </c>
      <c r="CW166" s="165">
        <f>IFERROR(VLOOKUP($B166,RD[[#All],[Date]:[IS20_Inv2_M2]],CW$2,0)/CW$1,"")</f>
        <v>3.6894091180709339</v>
      </c>
      <c r="CX166" s="165">
        <f>IFERROR(VLOOKUP($B166,RD[[#All],[Date]:[IS20_Inv2_M2]],CX$2,0)/CX$1,"")</f>
        <v>3.5756089844985763</v>
      </c>
      <c r="CY166" s="165">
        <f>IFERROR(VLOOKUP($B166,RD[[#All],[Date]:[IS20_Inv2_M2]],CY$2,0)/CY$1,"")</f>
        <v>3.8635939616641926</v>
      </c>
      <c r="CZ166" s="165">
        <f>IFERROR(VLOOKUP($B166,RD[[#All],[Date]:[IS20_Inv2_M2]],CZ$2,0)/CZ$1,"")</f>
        <v>3.7518426030006662</v>
      </c>
      <c r="DA166" s="165">
        <f>IFERROR(AVERAGEIF(Inv_SY_B[[#This Row],[IS1_Inv1_M1]:[IS8_Inv4_M2]],"&gt;="&amp;0.1,Inv_SY_B[[#This Row],[IS1_Inv1_M1]:[IS8_Inv4_M2]]),"")</f>
        <v>3.3579530113246476</v>
      </c>
      <c r="DB166" s="165">
        <f>IFERROR(AVERAGEIF(Inv_SY_B[[#This Row],[IS18_Inv1_M1]:[IS19_Inv2_M3]],"&gt;="&amp;0.1,Inv_SY_B[[#This Row],[IS18_Inv1_M1]:[IS19_Inv2_M3]]),"")</f>
        <v>3.5420636467507864</v>
      </c>
      <c r="DC166" s="165">
        <f>IFERROR(AVERAGEIF(Inv_SY_B[[#This Row],[IS9_Inv1_M1]:[IS20_Inv2_M2]],"&gt;="&amp;0.1,Inv_SY_B[[#This Row],[IS9_Inv1_M1]:[IS20_Inv2_M2]]),"")</f>
        <v>3.3477104948190108</v>
      </c>
    </row>
    <row r="167" spans="2:107">
      <c r="B167" s="167">
        <f t="shared" si="68"/>
        <v>45859</v>
      </c>
      <c r="C167" s="165">
        <f>IFERROR(VLOOKUP($B167,RD[[#All],[Date]:[IS20_Inv2_M2]],C$2,0)/C$1,"")</f>
        <v>2.4020288513461385</v>
      </c>
      <c r="D167" s="165">
        <f>IFERROR(VLOOKUP($B167,RD[[#All],[Date]:[IS20_Inv2_M2]],D$2,0)/D$1,"")</f>
        <v>2.3585240754159389</v>
      </c>
      <c r="E167" s="165">
        <f>IFERROR(VLOOKUP($B167,RD[[#All],[Date]:[IS20_Inv2_M2]],E$2,0)/E$1,"")</f>
        <v>2.3230490018148822</v>
      </c>
      <c r="F167" s="165">
        <f>IFERROR(VLOOKUP($B167,RD[[#All],[Date]:[IS20_Inv2_M2]],F$2,0)/F$1,"")</f>
        <v>2.2996669278996866</v>
      </c>
      <c r="G167" s="165">
        <f>IFERROR(VLOOKUP($B167,RD[[#All],[Date]:[IS20_Inv2_M2]],G$2,0)/G$1,"")</f>
        <v>2.3183243089199208</v>
      </c>
      <c r="H167" s="165">
        <f>IFERROR(VLOOKUP($B167,RD[[#All],[Date]:[IS20_Inv2_M2]],H$2,0)/H$1,"")</f>
        <v>2.3279479141548105</v>
      </c>
      <c r="I167" s="165">
        <f>IFERROR(VLOOKUP($B167,RD[[#All],[Date]:[IS20_Inv2_M2]],I$2,0)/I$1,"")</f>
        <v>2.3924194927329721</v>
      </c>
      <c r="J167" s="165">
        <f>IFERROR(VLOOKUP($B167,RD[[#All],[Date]:[IS20_Inv2_M2]],J$2,0)/J$1,"")</f>
        <v>2.2960640891675372</v>
      </c>
      <c r="K167" s="165">
        <f>IFERROR(VLOOKUP($B167,RD[[#All],[Date]:[IS20_Inv2_M2]],K$2,0)/K$1,"")</f>
        <v>2.3345856565124796</v>
      </c>
      <c r="L167" s="165">
        <f>IFERROR(VLOOKUP($B167,RD[[#All],[Date]:[IS20_Inv2_M2]],L$2,0)/L$1,"")</f>
        <v>2.3506222095563789</v>
      </c>
      <c r="M167" s="165">
        <f>IFERROR(VLOOKUP($B167,RD[[#All],[Date]:[IS20_Inv2_M2]],M$2,0)/M$1,"")</f>
        <v>2.3503503208924661</v>
      </c>
      <c r="N167" s="165">
        <f>IFERROR(VLOOKUP($B167,RD[[#All],[Date]:[IS20_Inv2_M2]],N$2,0)/N$1,"")</f>
        <v>2.3478451317742679</v>
      </c>
      <c r="O167" s="165">
        <f>IFERROR(VLOOKUP($B167,RD[[#All],[Date]:[IS20_Inv2_M2]],O$2,0)/O$1,"")</f>
        <v>2.3276850680164505</v>
      </c>
      <c r="P167" s="165">
        <f>IFERROR(VLOOKUP($B167,RD[[#All],[Date]:[IS20_Inv2_M2]],P$2,0)/P$1,"")</f>
        <v>2.2601346770913366</v>
      </c>
      <c r="Q167" s="165">
        <f>IFERROR(VLOOKUP($B167,RD[[#All],[Date]:[IS20_Inv2_M2]],Q$2,0)/Q$1,"")</f>
        <v>2.1925378819670858</v>
      </c>
      <c r="R167" s="165">
        <f>IFERROR(VLOOKUP($B167,RD[[#All],[Date]:[IS20_Inv2_M2]],R$2,0)/R$1,"")</f>
        <v>2.0818238409649861</v>
      </c>
      <c r="S167" s="165">
        <f>IFERROR(VLOOKUP($B167,RD[[#All],[Date]:[IS20_Inv2_M2]],S$2,0)/S$1,"")</f>
        <v>2.2011688506302138</v>
      </c>
      <c r="T167" s="165">
        <f>IFERROR(VLOOKUP($B167,RD[[#All],[Date]:[IS20_Inv2_M2]],T$2,0)/T$1,"")</f>
        <v>2.273446262690173</v>
      </c>
      <c r="U167" s="165">
        <f>IFERROR(VLOOKUP($B167,RD[[#All],[Date]:[IS20_Inv2_M2]],U$2,0)/U$1,"")</f>
        <v>2.5152779660846729</v>
      </c>
      <c r="V167" s="165">
        <f>IFERROR(VLOOKUP($B167,RD[[#All],[Date]:[IS20_Inv2_M2]],V$2,0)/V$1,"")</f>
        <v>2.5443286778929681</v>
      </c>
      <c r="W167" s="165">
        <f>IFERROR(VLOOKUP($B167,RD[[#All],[Date]:[IS20_Inv2_M2]],W$2,0)/W$1,"")</f>
        <v>2.4060763924819719</v>
      </c>
      <c r="X167" s="165">
        <f>IFERROR(VLOOKUP($B167,RD[[#All],[Date]:[IS20_Inv2_M2]],X$2,0)/X$1,"")</f>
        <v>2.3248464459566227</v>
      </c>
      <c r="Y167" s="165">
        <f>IFERROR(VLOOKUP($B167,RD[[#All],[Date]:[IS20_Inv2_M2]],Y$2,0)/Y$1,"")</f>
        <v>2.3895696779709317</v>
      </c>
      <c r="Z167" s="165">
        <f>IFERROR(VLOOKUP($B167,RD[[#All],[Date]:[IS20_Inv2_M2]],Z$2,0)/Z$1,"")</f>
        <v>2.435315585083984</v>
      </c>
      <c r="AA167" s="165">
        <f>IFERROR(VLOOKUP($B167,RD[[#All],[Date]:[IS20_Inv2_M2]],AA$2,0)/AA$1,"")</f>
        <v>2.2476059604070944</v>
      </c>
      <c r="AB167" s="165">
        <f>IFERROR(VLOOKUP($B167,RD[[#All],[Date]:[IS20_Inv2_M2]],AB$2,0)/AB$1,"")</f>
        <v>2.3513133715274024</v>
      </c>
      <c r="AC167" s="165">
        <f>IFERROR(VLOOKUP($B167,RD[[#All],[Date]:[IS20_Inv2_M2]],AC$2,0)/AC$1,"")</f>
        <v>2.3369786307401466</v>
      </c>
      <c r="AD167" s="165">
        <f>IFERROR(VLOOKUP($B167,RD[[#All],[Date]:[IS20_Inv2_M2]],AD$2,0)/AD$1,"")</f>
        <v>2.2814350400557299</v>
      </c>
      <c r="AE167" s="165">
        <f>IFERROR(VLOOKUP($B167,RD[[#All],[Date]:[IS20_Inv2_M2]],AE$2,0)/AE$1,"")</f>
        <v>2.3338414195737824</v>
      </c>
      <c r="AF167" s="165">
        <f>IFERROR(VLOOKUP($B167,RD[[#All],[Date]:[IS20_Inv2_M2]],AF$2,0)/AF$1,"")</f>
        <v>2.3907443394947347</v>
      </c>
      <c r="AG167" s="165">
        <f>IFERROR(VLOOKUP($B167,RD[[#All],[Date]:[IS20_Inv2_M2]],AG$2,0)/AG$1,"")</f>
        <v>2.3261795675588779</v>
      </c>
      <c r="AH167" s="165">
        <f>IFERROR(VLOOKUP($B167,RD[[#All],[Date]:[IS20_Inv2_M2]],AH$2,0)/AH$1,"")</f>
        <v>2.2874216300940438</v>
      </c>
      <c r="AI167" s="165">
        <f>IFERROR(VLOOKUP($B167,RD[[#All],[Date]:[IS20_Inv2_M2]],AI$2,0)/AI$1,"")</f>
        <v>2.3638922653700982</v>
      </c>
      <c r="AJ167" s="165">
        <f>IFERROR(VLOOKUP($B167,RD[[#All],[Date]:[IS20_Inv2_M2]],AJ$2,0)/AJ$1,"")</f>
        <v>2.3709295630477896</v>
      </c>
      <c r="AK167" s="165">
        <f>IFERROR(VLOOKUP($B167,RD[[#All],[Date]:[IS20_Inv2_M2]],AK$2,0)/AK$1,"")</f>
        <v>2.3543400713436382</v>
      </c>
      <c r="AL167" s="165">
        <f>IFERROR(VLOOKUP($B167,RD[[#All],[Date]:[IS20_Inv2_M2]],AL$2,0)/AL$1,"")</f>
        <v>2.3338381881582189</v>
      </c>
      <c r="AM167" s="165">
        <f>IFERROR(VLOOKUP($B167,RD[[#All],[Date]:[IS20_Inv2_M2]],AM$2,0)/AM$1,"")</f>
        <v>2.3554791519196416</v>
      </c>
      <c r="AN167" s="165">
        <f>IFERROR(VLOOKUP($B167,RD[[#All],[Date]:[IS20_Inv2_M2]],AN$2,0)/AN$1,"")</f>
        <v>2.3569749216300941</v>
      </c>
      <c r="AO167" s="165">
        <f>IFERROR(VLOOKUP($B167,RD[[#All],[Date]:[IS20_Inv2_M2]],AO$2,0)/AO$1,"")</f>
        <v>2.3430934436070165</v>
      </c>
      <c r="AP167" s="165">
        <f>IFERROR(VLOOKUP($B167,RD[[#All],[Date]:[IS20_Inv2_M2]],AP$2,0)/AP$1,"")</f>
        <v>2.346147500412473</v>
      </c>
      <c r="AQ167" s="165">
        <f>IFERROR(VLOOKUP($B167,RD[[#All],[Date]:[IS20_Inv2_M2]],AQ$2,0)/AQ$1,"")</f>
        <v>2.359702501690331</v>
      </c>
      <c r="AR167" s="165">
        <f>IFERROR(VLOOKUP($B167,RD[[#All],[Date]:[IS20_Inv2_M2]],AR$2,0)/AR$1,"")</f>
        <v>2.344956856154865</v>
      </c>
      <c r="AS167" s="165">
        <f>IFERROR(VLOOKUP($B167,RD[[#All],[Date]:[IS20_Inv2_M2]],AS$2,0)/AS$1,"")</f>
        <v>2.3325443029876527</v>
      </c>
      <c r="AT167" s="165">
        <f>IFERROR(VLOOKUP($B167,RD[[#All],[Date]:[IS20_Inv2_M2]],AT$2,0)/AT$1,"")</f>
        <v>2.3379310344827591</v>
      </c>
      <c r="AU167" s="165">
        <f>IFERROR(VLOOKUP($B167,RD[[#All],[Date]:[IS20_Inv2_M2]],AU$2,0)/AU$1,"")</f>
        <v>2.3430362740707569</v>
      </c>
      <c r="AV167" s="165">
        <f>IFERROR(VLOOKUP($B167,RD[[#All],[Date]:[IS20_Inv2_M2]],AV$2,0)/AV$1,"")</f>
        <v>2.1980453623455656</v>
      </c>
      <c r="AW167" s="165">
        <f>IFERROR(VLOOKUP($B167,RD[[#All],[Date]:[IS20_Inv2_M2]],AW$2,0)/AW$1,"")</f>
        <v>2.3165174676017193</v>
      </c>
      <c r="AX167" s="165">
        <f>IFERROR(VLOOKUP($B167,RD[[#All],[Date]:[IS20_Inv2_M2]],AX$2,0)/AX$1,"")</f>
        <v>2.3280660226473033</v>
      </c>
      <c r="AY167" s="165">
        <f>IFERROR(VLOOKUP($B167,RD[[#All],[Date]:[IS20_Inv2_M2]],AY$2,0)/AY$1,"")</f>
        <v>2.2598091563608804</v>
      </c>
      <c r="AZ167" s="165">
        <f>IFERROR(VLOOKUP($B167,RD[[#All],[Date]:[IS20_Inv2_M2]],AZ$2,0)/AZ$1,"")</f>
        <v>2.333088774761555</v>
      </c>
      <c r="BA167" s="165">
        <f>IFERROR(VLOOKUP($B167,RD[[#All],[Date]:[IS20_Inv2_M2]],BA$2,0)/BA$1,"")</f>
        <v>2.3242736644798501</v>
      </c>
      <c r="BB167" s="165">
        <f>IFERROR(VLOOKUP($B167,RD[[#All],[Date]:[IS20_Inv2_M2]],BB$2,0)/BB$1,"")</f>
        <v>2.306759464304545</v>
      </c>
      <c r="BC167" s="165">
        <f>IFERROR(VLOOKUP($B167,RD[[#All],[Date]:[IS20_Inv2_M2]],BC$2,0)/BC$1,"")</f>
        <v>2.3584731698321959</v>
      </c>
      <c r="BD167" s="165">
        <f>IFERROR(VLOOKUP($B167,RD[[#All],[Date]:[IS20_Inv2_M2]],BD$2,0)/BD$1,"")</f>
        <v>2.3314135743967337</v>
      </c>
      <c r="BE167" s="165">
        <f>IFERROR(VLOOKUP($B167,RD[[#All],[Date]:[IS20_Inv2_M2]],BE$2,0)/BE$1,"")</f>
        <v>2.3963775687913613</v>
      </c>
      <c r="BF167" s="165">
        <f>IFERROR(VLOOKUP($B167,RD[[#All],[Date]:[IS20_Inv2_M2]],BF$2,0)/BF$1,"")</f>
        <v>2.3576423576423577</v>
      </c>
      <c r="BG167" s="165">
        <f>IFERROR(VLOOKUP($B167,RD[[#All],[Date]:[IS20_Inv2_M2]],BG$2,0)/BG$1,"")</f>
        <v>2.3543625914315567</v>
      </c>
      <c r="BH167" s="165">
        <f>IFERROR(VLOOKUP($B167,RD[[#All],[Date]:[IS20_Inv2_M2]],BH$2,0)/BH$1,"")</f>
        <v>2.3691055826052159</v>
      </c>
      <c r="BI167" s="165">
        <f>IFERROR(VLOOKUP($B167,RD[[#All],[Date]:[IS20_Inv2_M2]],BI$2,0)/BI$1,"")</f>
        <v>2.3426147888622535</v>
      </c>
      <c r="BJ167" s="165">
        <f>IFERROR(VLOOKUP($B167,RD[[#All],[Date]:[IS20_Inv2_M2]],BJ$2,0)/BJ$1,"")</f>
        <v>2.3615464994775341</v>
      </c>
      <c r="BK167" s="165">
        <f>IFERROR(VLOOKUP($B167,RD[[#All],[Date]:[IS20_Inv2_M2]],BK$2,0)/BK$1,"")</f>
        <v>2.2977389448409253</v>
      </c>
      <c r="BL167" s="165">
        <f>IFERROR(VLOOKUP($B167,RD[[#All],[Date]:[IS20_Inv2_M2]],BL$2,0)/BL$1,"")</f>
        <v>2.3265639907319069</v>
      </c>
      <c r="BM167" s="165">
        <f>IFERROR(VLOOKUP($B167,RD[[#All],[Date]:[IS20_Inv2_M2]],BM$2,0)/BM$1,"")</f>
        <v>2.3190892591981522</v>
      </c>
      <c r="BN167" s="165">
        <f>IFERROR(VLOOKUP($B167,RD[[#All],[Date]:[IS20_Inv2_M2]],BN$2,0)/BN$1,"")</f>
        <v>2.3584731698321963</v>
      </c>
      <c r="BO167" s="165">
        <f>IFERROR(VLOOKUP($B167,RD[[#All],[Date]:[IS20_Inv2_M2]],BO$2,0)/BO$1,"")</f>
        <v>2.3997830704569076</v>
      </c>
      <c r="BP167" s="165">
        <f>IFERROR(VLOOKUP($B167,RD[[#All],[Date]:[IS20_Inv2_M2]],BP$2,0)/BP$1,"")</f>
        <v>2.3985505162347933</v>
      </c>
      <c r="BQ167" s="165">
        <f>IFERROR(VLOOKUP($B167,RD[[#All],[Date]:[IS20_Inv2_M2]],BQ$2,0)/BQ$1,"")</f>
        <v>2.4038406029691242</v>
      </c>
      <c r="BR167" s="165">
        <f>IFERROR(VLOOKUP($B167,RD[[#All],[Date]:[IS20_Inv2_M2]],BR$2,0)/BR$1,"")</f>
        <v>2.4066990691476611</v>
      </c>
      <c r="BS167" s="165">
        <f>IFERROR(VLOOKUP($B167,RD[[#All],[Date]:[IS20_Inv2_M2]],BS$2,0)/BS$1,"")</f>
        <v>2.3675955285190935</v>
      </c>
      <c r="BT167" s="165">
        <f>IFERROR(VLOOKUP($B167,RD[[#All],[Date]:[IS20_Inv2_M2]],BT$2,0)/BT$1,"")</f>
        <v>2.4103022832146088</v>
      </c>
      <c r="BU167" s="165">
        <f>IFERROR(VLOOKUP($B167,RD[[#All],[Date]:[IS20_Inv2_M2]],BU$2,0)/BU$1,"")</f>
        <v>2.3565077074689507</v>
      </c>
      <c r="BV167" s="165">
        <f>IFERROR(VLOOKUP($B167,RD[[#All],[Date]:[IS20_Inv2_M2]],BV$2,0)/BV$1,"")</f>
        <v>2.354988183188492</v>
      </c>
      <c r="BW167" s="165">
        <f>IFERROR(VLOOKUP($B167,RD[[#All],[Date]:[IS20_Inv2_M2]],BW$2,0)/BW$1,"")</f>
        <v>2.436896647589466</v>
      </c>
      <c r="BX167" s="165">
        <f>IFERROR(VLOOKUP($B167,RD[[#All],[Date]:[IS20_Inv2_M2]],BX$2,0)/BX$1,"")</f>
        <v>2.4213369673667047</v>
      </c>
      <c r="BY167" s="165">
        <f>IFERROR(VLOOKUP($B167,RD[[#All],[Date]:[IS20_Inv2_M2]],BY$2,0)/BY$1,"")</f>
        <v>2.4453243687663178</v>
      </c>
      <c r="BZ167" s="165">
        <f>IFERROR(VLOOKUP($B167,RD[[#All],[Date]:[IS20_Inv2_M2]],BZ$2,0)/BZ$1,"")</f>
        <v>2.3992407465991774</v>
      </c>
      <c r="CA167" s="165">
        <f>IFERROR(VLOOKUP($B167,RD[[#All],[Date]:[IS20_Inv2_M2]],CA$2,0)/CA$1,"")</f>
        <v>2.2352158308697598</v>
      </c>
      <c r="CB167" s="165">
        <f>IFERROR(VLOOKUP($B167,RD[[#All],[Date]:[IS20_Inv2_M2]],CB$2,0)/CB$1,"")</f>
        <v>2.2871337012431603</v>
      </c>
      <c r="CC167" s="165">
        <f>IFERROR(VLOOKUP($B167,RD[[#All],[Date]:[IS20_Inv2_M2]],CC$2,0)/CC$1,"")</f>
        <v>2.3662480686262373</v>
      </c>
      <c r="CD167" s="165">
        <f>IFERROR(VLOOKUP($B167,RD[[#All],[Date]:[IS20_Inv2_M2]],CD$2,0)/CD$1,"")</f>
        <v>2.3129603307920918</v>
      </c>
      <c r="CE167" s="165">
        <f>IFERROR(VLOOKUP($B167,RD[[#All],[Date]:[IS20_Inv2_M2]],CE$2,0)/CE$1,"")</f>
        <v>2.3291964340580682</v>
      </c>
      <c r="CF167" s="165">
        <f>IFERROR(VLOOKUP($B167,RD[[#All],[Date]:[IS20_Inv2_M2]],CF$2,0)/CF$1,"")</f>
        <v>2.324449923092867</v>
      </c>
      <c r="CG167" s="165">
        <f>IFERROR(VLOOKUP($B167,RD[[#All],[Date]:[IS20_Inv2_M2]],CG$2,0)/CG$1,"")</f>
        <v>2.3817675176487412</v>
      </c>
      <c r="CH167" s="165">
        <f>IFERROR(VLOOKUP($B167,RD[[#All],[Date]:[IS20_Inv2_M2]],CH$2,0)/CH$1,"")</f>
        <v>2.3715759962473686</v>
      </c>
      <c r="CI167" s="165">
        <f>IFERROR(VLOOKUP($B167,RD[[#All],[Date]:[IS20_Inv2_M2]],CI$2,0)/CI$1,"")</f>
        <v>2.5047918566350931</v>
      </c>
      <c r="CJ167" s="165">
        <f>IFERROR(VLOOKUP($B167,RD[[#All],[Date]:[IS20_Inv2_M2]],CJ$2,0)/CJ$1,"")</f>
        <v>2.1485411140583555</v>
      </c>
      <c r="CK167" s="165">
        <f>IFERROR(VLOOKUP($B167,RD[[#All],[Date]:[IS20_Inv2_M2]],CK$2,0)/CK$1,"")</f>
        <v>2.1570383639349155</v>
      </c>
      <c r="CL167" s="165">
        <f>IFERROR(VLOOKUP($B167,RD[[#All],[Date]:[IS20_Inv2_M2]],CL$2,0)/CL$1,"")</f>
        <v>2.387343260188088</v>
      </c>
      <c r="CM167" s="165">
        <f>IFERROR(VLOOKUP($B167,RD[[#All],[Date]:[IS20_Inv2_M2]],CM$2,0)/CM$1,"")</f>
        <v>2.3410313192027838</v>
      </c>
      <c r="CN167" s="165">
        <f>IFERROR(VLOOKUP($B167,RD[[#All],[Date]:[IS20_Inv2_M2]],CN$2,0)/CN$1,"")</f>
        <v>2.1766807354881523</v>
      </c>
      <c r="CO167" s="165">
        <f>IFERROR(VLOOKUP($B167,RD[[#All],[Date]:[IS20_Inv2_M2]],CO$2,0)/CO$1,"")</f>
        <v>2.2566698302225037</v>
      </c>
      <c r="CP167" s="165">
        <f>IFERROR(VLOOKUP($B167,RD[[#All],[Date]:[IS20_Inv2_M2]],CP$2,0)/CP$1,"")</f>
        <v>2.1208149648516623</v>
      </c>
      <c r="CQ167" s="165">
        <f>IFERROR(VLOOKUP($B167,RD[[#All],[Date]:[IS20_Inv2_M2]],CQ$2,0)/CQ$1,"")</f>
        <v>2.250079088895919</v>
      </c>
      <c r="CR167" s="165">
        <f>IFERROR(VLOOKUP($B167,RD[[#All],[Date]:[IS20_Inv2_M2]],CR$2,0)/CR$1,"")</f>
        <v>2.3441948750395443</v>
      </c>
      <c r="CS167" s="165">
        <f>IFERROR(VLOOKUP($B167,RD[[#All],[Date]:[IS20_Inv2_M2]],CS$2,0)/CS$1,"")</f>
        <v>2.2785510914267637</v>
      </c>
      <c r="CT167" s="165">
        <f>IFERROR(VLOOKUP($B167,RD[[#All],[Date]:[IS20_Inv2_M2]],CT$2,0)/CT$1,"")</f>
        <v>2.0879468522619424</v>
      </c>
      <c r="CU167" s="165">
        <f>IFERROR(VLOOKUP($B167,RD[[#All],[Date]:[IS20_Inv2_M2]],CU$2,0)/CU$1,"")</f>
        <v>2.3542128018559527</v>
      </c>
      <c r="CV167" s="165">
        <f>IFERROR(VLOOKUP($B167,RD[[#All],[Date]:[IS20_Inv2_M2]],CV$2,0)/CV$1,"")</f>
        <v>2.3610671728356007</v>
      </c>
      <c r="CW167" s="165">
        <f>IFERROR(VLOOKUP($B167,RD[[#All],[Date]:[IS20_Inv2_M2]],CW$2,0)/CW$1,"")</f>
        <v>2.3557945797743329</v>
      </c>
      <c r="CX167" s="165">
        <f>IFERROR(VLOOKUP($B167,RD[[#All],[Date]:[IS20_Inv2_M2]],CX$2,0)/CX$1,"")</f>
        <v>2.3101866497943688</v>
      </c>
      <c r="CY167" s="165">
        <f>IFERROR(VLOOKUP($B167,RD[[#All],[Date]:[IS20_Inv2_M2]],CY$2,0)/CY$1,"")</f>
        <v>2.4513501894077661</v>
      </c>
      <c r="CZ167" s="165">
        <f>IFERROR(VLOOKUP($B167,RD[[#All],[Date]:[IS20_Inv2_M2]],CZ$2,0)/CZ$1,"")</f>
        <v>2.4117065027899871</v>
      </c>
      <c r="DA167" s="165">
        <f>IFERROR(AVERAGEIF(Inv_SY_B[[#This Row],[IS1_Inv1_M1]:[IS8_Inv4_M2]],"&gt;="&amp;0.1,Inv_SY_B[[#This Row],[IS1_Inv1_M1]:[IS8_Inv4_M2]]),"")</f>
        <v>2.3315362270772089</v>
      </c>
      <c r="DB167" s="165">
        <f>IFERROR(AVERAGEIF(Inv_SY_B[[#This Row],[IS18_Inv1_M1]:[IS19_Inv2_M3]],"&gt;="&amp;0.1,Inv_SY_B[[#This Row],[IS18_Inv1_M1]:[IS19_Inv2_M3]]),"")</f>
        <v>2.2928776181319486</v>
      </c>
      <c r="DC167" s="165">
        <f>IFERROR(AVERAGEIF(Inv_SY_B[[#This Row],[IS9_Inv1_M1]:[IS20_Inv2_M2]],"&gt;="&amp;0.1,Inv_SY_B[[#This Row],[IS9_Inv1_M1]:[IS20_Inv2_M2]]),"")</f>
        <v>2.3462527781059856</v>
      </c>
    </row>
    <row r="168" spans="2:107">
      <c r="B168" s="167">
        <f t="shared" si="68"/>
        <v>45860</v>
      </c>
      <c r="C168" s="165">
        <f>IFERROR(VLOOKUP($B168,RD[[#All],[Date]:[IS20_Inv2_M2]],C$2,0)/C$1,"")</f>
        <v>2.528349919000231</v>
      </c>
      <c r="D168" s="165">
        <f>IFERROR(VLOOKUP($B168,RD[[#All],[Date]:[IS20_Inv2_M2]],D$2,0)/D$1,"")</f>
        <v>2.490658255544663</v>
      </c>
      <c r="E168" s="165">
        <f>IFERROR(VLOOKUP($B168,RD[[#All],[Date]:[IS20_Inv2_M2]],E$2,0)/E$1,"")</f>
        <v>2.4531548306502935</v>
      </c>
      <c r="F168" s="165">
        <f>IFERROR(VLOOKUP($B168,RD[[#All],[Date]:[IS20_Inv2_M2]],F$2,0)/F$1,"")</f>
        <v>2.4265282131661441</v>
      </c>
      <c r="G168" s="165">
        <f>IFERROR(VLOOKUP($B168,RD[[#All],[Date]:[IS20_Inv2_M2]],G$2,0)/G$1,"")</f>
        <v>2.4484658497197684</v>
      </c>
      <c r="H168" s="165">
        <f>IFERROR(VLOOKUP($B168,RD[[#All],[Date]:[IS20_Inv2_M2]],H$2,0)/H$1,"")</f>
        <v>2.4571979744393539</v>
      </c>
      <c r="I168" s="165">
        <f>IFERROR(VLOOKUP($B168,RD[[#All],[Date]:[IS20_Inv2_M2]],I$2,0)/I$1,"")</f>
        <v>2.5235109717868336</v>
      </c>
      <c r="J168" s="165">
        <f>IFERROR(VLOOKUP($B168,RD[[#All],[Date]:[IS20_Inv2_M2]],J$2,0)/J$1,"")</f>
        <v>2.4228491814698709</v>
      </c>
      <c r="K168" s="165">
        <f>IFERROR(VLOOKUP($B168,RD[[#All],[Date]:[IS20_Inv2_M2]],K$2,0)/K$1,"")</f>
        <v>2.4633276699609947</v>
      </c>
      <c r="L168" s="165">
        <f>IFERROR(VLOOKUP($B168,RD[[#All],[Date]:[IS20_Inv2_M2]],L$2,0)/L$1,"")</f>
        <v>2.4802887812292198</v>
      </c>
      <c r="M168" s="165">
        <f>IFERROR(VLOOKUP($B168,RD[[#All],[Date]:[IS20_Inv2_M2]],M$2,0)/M$1,"")</f>
        <v>2.4798353970017337</v>
      </c>
      <c r="N168" s="165">
        <f>IFERROR(VLOOKUP($B168,RD[[#All],[Date]:[IS20_Inv2_M2]],N$2,0)/N$1,"")</f>
        <v>2.4743873652446888</v>
      </c>
      <c r="O168" s="165">
        <f>IFERROR(VLOOKUP($B168,RD[[#All],[Date]:[IS20_Inv2_M2]],O$2,0)/O$1,"")</f>
        <v>2.4542273014868714</v>
      </c>
      <c r="P168" s="165">
        <f>IFERROR(VLOOKUP($B168,RD[[#All],[Date]:[IS20_Inv2_M2]],P$2,0)/P$1,"")</f>
        <v>2.3798978623401275</v>
      </c>
      <c r="Q168" s="165">
        <f>IFERROR(VLOOKUP($B168,RD[[#All],[Date]:[IS20_Inv2_M2]],Q$2,0)/Q$1,"")</f>
        <v>2.3139151263162647</v>
      </c>
      <c r="R168" s="165">
        <f>IFERROR(VLOOKUP($B168,RD[[#All],[Date]:[IS20_Inv2_M2]],R$2,0)/R$1,"")</f>
        <v>2.1981610556071471</v>
      </c>
      <c r="S168" s="165">
        <f>IFERROR(VLOOKUP($B168,RD[[#All],[Date]:[IS20_Inv2_M2]],S$2,0)/S$1,"")</f>
        <v>2.3257130488353122</v>
      </c>
      <c r="T168" s="165">
        <f>IFERROR(VLOOKUP($B168,RD[[#All],[Date]:[IS20_Inv2_M2]],T$2,0)/T$1,"")</f>
        <v>2.396393546346093</v>
      </c>
      <c r="U168" s="165">
        <f>IFERROR(VLOOKUP($B168,RD[[#All],[Date]:[IS20_Inv2_M2]],U$2,0)/U$1,"")</f>
        <v>2.6388072892343692</v>
      </c>
      <c r="V168" s="165">
        <f>IFERROR(VLOOKUP($B168,RD[[#All],[Date]:[IS20_Inv2_M2]],V$2,0)/V$1,"")</f>
        <v>2.6760570684728324</v>
      </c>
      <c r="W168" s="165">
        <f>IFERROR(VLOOKUP($B168,RD[[#All],[Date]:[IS20_Inv2_M2]],W$2,0)/W$1,"")</f>
        <v>2.5320273071043999</v>
      </c>
      <c r="X168" s="165">
        <f>IFERROR(VLOOKUP($B168,RD[[#All],[Date]:[IS20_Inv2_M2]],X$2,0)/X$1,"")</f>
        <v>2.4532966332798125</v>
      </c>
      <c r="Y168" s="165">
        <f>IFERROR(VLOOKUP($B168,RD[[#All],[Date]:[IS20_Inv2_M2]],Y$2,0)/Y$1,"")</f>
        <v>2.4950128241664289</v>
      </c>
      <c r="Z168" s="165">
        <f>IFERROR(VLOOKUP($B168,RD[[#All],[Date]:[IS20_Inv2_M2]],Z$2,0)/Z$1,"")</f>
        <v>2.5429279932625271</v>
      </c>
      <c r="AA168" s="165">
        <f>IFERROR(VLOOKUP($B168,RD[[#All],[Date]:[IS20_Inv2_M2]],AA$2,0)/AA$1,"")</f>
        <v>2.4210933138661059</v>
      </c>
      <c r="AB168" s="165">
        <f>IFERROR(VLOOKUP($B168,RD[[#All],[Date]:[IS20_Inv2_M2]],AB$2,0)/AB$1,"")</f>
        <v>2.5164847043562859</v>
      </c>
      <c r="AC168" s="165">
        <f>IFERROR(VLOOKUP($B168,RD[[#All],[Date]:[IS20_Inv2_M2]],AC$2,0)/AC$1,"")</f>
        <v>2.4824714637823346</v>
      </c>
      <c r="AD168" s="165">
        <f>IFERROR(VLOOKUP($B168,RD[[#All],[Date]:[IS20_Inv2_M2]],AD$2,0)/AD$1,"")</f>
        <v>2.4246778126088473</v>
      </c>
      <c r="AE168" s="165">
        <f>IFERROR(VLOOKUP($B168,RD[[#All],[Date]:[IS20_Inv2_M2]],AE$2,0)/AE$1,"")</f>
        <v>2.4364173209475326</v>
      </c>
      <c r="AF168" s="165">
        <f>IFERROR(VLOOKUP($B168,RD[[#All],[Date]:[IS20_Inv2_M2]],AF$2,0)/AF$1,"")</f>
        <v>2.5358661866096219</v>
      </c>
      <c r="AG168" s="165">
        <f>IFERROR(VLOOKUP($B168,RD[[#All],[Date]:[IS20_Inv2_M2]],AG$2,0)/AG$1,"")</f>
        <v>2.4922969750555954</v>
      </c>
      <c r="AH168" s="165">
        <f>IFERROR(VLOOKUP($B168,RD[[#All],[Date]:[IS20_Inv2_M2]],AH$2,0)/AH$1,"")</f>
        <v>2.476489028213166</v>
      </c>
      <c r="AI168" s="165">
        <f>IFERROR(VLOOKUP($B168,RD[[#All],[Date]:[IS20_Inv2_M2]],AI$2,0)/AI$1,"")</f>
        <v>2.6229927707760221</v>
      </c>
      <c r="AJ168" s="165">
        <f>IFERROR(VLOOKUP($B168,RD[[#All],[Date]:[IS20_Inv2_M2]],AJ$2,0)/AJ$1,"")</f>
        <v>2.6031603864116182</v>
      </c>
      <c r="AK168" s="165">
        <f>IFERROR(VLOOKUP($B168,RD[[#All],[Date]:[IS20_Inv2_M2]],AK$2,0)/AK$1,"")</f>
        <v>2.5827838431881238</v>
      </c>
      <c r="AL168" s="165">
        <f>IFERROR(VLOOKUP($B168,RD[[#All],[Date]:[IS20_Inv2_M2]],AL$2,0)/AL$1,"")</f>
        <v>2.530379345567257</v>
      </c>
      <c r="AM168" s="165">
        <f>IFERROR(VLOOKUP($B168,RD[[#All],[Date]:[IS20_Inv2_M2]],AM$2,0)/AM$1,"")</f>
        <v>2.5509825732295144</v>
      </c>
      <c r="AN168" s="165">
        <f>IFERROR(VLOOKUP($B168,RD[[#All],[Date]:[IS20_Inv2_M2]],AN$2,0)/AN$1,"")</f>
        <v>2.5613897596656217</v>
      </c>
      <c r="AO168" s="165">
        <f>IFERROR(VLOOKUP($B168,RD[[#All],[Date]:[IS20_Inv2_M2]],AO$2,0)/AO$1,"")</f>
        <v>2.5598612685920097</v>
      </c>
      <c r="AP168" s="165">
        <f>IFERROR(VLOOKUP($B168,RD[[#All],[Date]:[IS20_Inv2_M2]],AP$2,0)/AP$1,"")</f>
        <v>2.5903316284441513</v>
      </c>
      <c r="AQ168" s="165">
        <f>IFERROR(VLOOKUP($B168,RD[[#All],[Date]:[IS20_Inv2_M2]],AQ$2,0)/AQ$1,"")</f>
        <v>2.5693035835023665</v>
      </c>
      <c r="AR168" s="165">
        <f>IFERROR(VLOOKUP($B168,RD[[#All],[Date]:[IS20_Inv2_M2]],AR$2,0)/AR$1,"")</f>
        <v>2.566654816921436</v>
      </c>
      <c r="AS168" s="165">
        <f>IFERROR(VLOOKUP($B168,RD[[#All],[Date]:[IS20_Inv2_M2]],AS$2,0)/AS$1,"")</f>
        <v>2.5705329153605017</v>
      </c>
      <c r="AT168" s="165">
        <f>IFERROR(VLOOKUP($B168,RD[[#All],[Date]:[IS20_Inv2_M2]],AT$2,0)/AT$1,"")</f>
        <v>2.5943573667711601</v>
      </c>
      <c r="AU168" s="165">
        <f>IFERROR(VLOOKUP($B168,RD[[#All],[Date]:[IS20_Inv2_M2]],AU$2,0)/AU$1,"")</f>
        <v>2.5830721003134798</v>
      </c>
      <c r="AV168" s="165">
        <f>IFERROR(VLOOKUP($B168,RD[[#All],[Date]:[IS20_Inv2_M2]],AV$2,0)/AV$1,"")</f>
        <v>2.4082611100866682</v>
      </c>
      <c r="AW168" s="165">
        <f>IFERROR(VLOOKUP($B168,RD[[#All],[Date]:[IS20_Inv2_M2]],AW$2,0)/AW$1,"")</f>
        <v>2.5498497236854862</v>
      </c>
      <c r="AX168" s="165">
        <f>IFERROR(VLOOKUP($B168,RD[[#All],[Date]:[IS20_Inv2_M2]],AX$2,0)/AX$1,"")</f>
        <v>2.5481415136587549</v>
      </c>
      <c r="AY168" s="165">
        <f>IFERROR(VLOOKUP($B168,RD[[#All],[Date]:[IS20_Inv2_M2]],AY$2,0)/AY$1,"")</f>
        <v>2.4933687002652518</v>
      </c>
      <c r="AZ168" s="165">
        <f>IFERROR(VLOOKUP($B168,RD[[#All],[Date]:[IS20_Inv2_M2]],AZ$2,0)/AZ$1,"")</f>
        <v>2.5765357166677778</v>
      </c>
      <c r="BA168" s="165">
        <f>IFERROR(VLOOKUP($B168,RD[[#All],[Date]:[IS20_Inv2_M2]],BA$2,0)/BA$1,"")</f>
        <v>2.5569595708237727</v>
      </c>
      <c r="BB168" s="165">
        <f>IFERROR(VLOOKUP($B168,RD[[#All],[Date]:[IS20_Inv2_M2]],BB$2,0)/BB$1,"")</f>
        <v>2.563798376041337</v>
      </c>
      <c r="BC168" s="165">
        <f>IFERROR(VLOOKUP($B168,RD[[#All],[Date]:[IS20_Inv2_M2]],BC$2,0)/BC$1,"")</f>
        <v>2.5994222140266765</v>
      </c>
      <c r="BD168" s="165">
        <f>IFERROR(VLOOKUP($B168,RD[[#All],[Date]:[IS20_Inv2_M2]],BD$2,0)/BD$1,"")</f>
        <v>2.5647007363126049</v>
      </c>
      <c r="BE168" s="165">
        <f>IFERROR(VLOOKUP($B168,RD[[#All],[Date]:[IS20_Inv2_M2]],BE$2,0)/BE$1,"")</f>
        <v>2.6429815395332632</v>
      </c>
      <c r="BF168" s="165">
        <f>IFERROR(VLOOKUP($B168,RD[[#All],[Date]:[IS20_Inv2_M2]],BF$2,0)/BF$1,"")</f>
        <v>2.6139377863515794</v>
      </c>
      <c r="BG168" s="165">
        <f>IFERROR(VLOOKUP($B168,RD[[#All],[Date]:[IS20_Inv2_M2]],BG$2,0)/BG$1,"")</f>
        <v>2.6763322884012539</v>
      </c>
      <c r="BH168" s="165">
        <f>IFERROR(VLOOKUP($B168,RD[[#All],[Date]:[IS20_Inv2_M2]],BH$2,0)/BH$1,"")</f>
        <v>2.6398986193556992</v>
      </c>
      <c r="BI168" s="165">
        <f>IFERROR(VLOOKUP($B168,RD[[#All],[Date]:[IS20_Inv2_M2]],BI$2,0)/BI$1,"")</f>
        <v>2.6177392587128896</v>
      </c>
      <c r="BJ168" s="165">
        <f>IFERROR(VLOOKUP($B168,RD[[#All],[Date]:[IS20_Inv2_M2]],BJ$2,0)/BJ$1,"")</f>
        <v>2.6601948292715814</v>
      </c>
      <c r="BK168" s="165">
        <f>IFERROR(VLOOKUP($B168,RD[[#All],[Date]:[IS20_Inv2_M2]],BK$2,0)/BK$1,"")</f>
        <v>2.5932101647435468</v>
      </c>
      <c r="BL168" s="165">
        <f>IFERROR(VLOOKUP($B168,RD[[#All],[Date]:[IS20_Inv2_M2]],BL$2,0)/BL$1,"")</f>
        <v>2.6202807687065559</v>
      </c>
      <c r="BM168" s="165">
        <f>IFERROR(VLOOKUP($B168,RD[[#All],[Date]:[IS20_Inv2_M2]],BM$2,0)/BM$1,"")</f>
        <v>2.621349612275202</v>
      </c>
      <c r="BN168" s="165">
        <f>IFERROR(VLOOKUP($B168,RD[[#All],[Date]:[IS20_Inv2_M2]],BN$2,0)/BN$1,"")</f>
        <v>2.681172782592661</v>
      </c>
      <c r="BO168" s="165">
        <f>IFERROR(VLOOKUP($B168,RD[[#All],[Date]:[IS20_Inv2_M2]],BO$2,0)/BO$1,"")</f>
        <v>2.6013467709133633</v>
      </c>
      <c r="BP168" s="165">
        <f>IFERROR(VLOOKUP($B168,RD[[#All],[Date]:[IS20_Inv2_M2]],BP$2,0)/BP$1,"")</f>
        <v>2.5917191529339583</v>
      </c>
      <c r="BQ168" s="165">
        <f>IFERROR(VLOOKUP($B168,RD[[#All],[Date]:[IS20_Inv2_M2]],BQ$2,0)/BQ$1,"")</f>
        <v>2.5987341158323272</v>
      </c>
      <c r="BR168" s="165">
        <f>IFERROR(VLOOKUP($B168,RD[[#All],[Date]:[IS20_Inv2_M2]],BR$2,0)/BR$1,"")</f>
        <v>2.5792566602436895</v>
      </c>
      <c r="BS168" s="165">
        <f>IFERROR(VLOOKUP($B168,RD[[#All],[Date]:[IS20_Inv2_M2]],BS$2,0)/BS$1,"")</f>
        <v>2.5086273307075015</v>
      </c>
      <c r="BT168" s="165">
        <f>IFERROR(VLOOKUP($B168,RD[[#All],[Date]:[IS20_Inv2_M2]],BT$2,0)/BT$1,"")</f>
        <v>2.5804797696058639</v>
      </c>
      <c r="BU168" s="165">
        <f>IFERROR(VLOOKUP($B168,RD[[#All],[Date]:[IS20_Inv2_M2]],BU$2,0)/BU$1,"")</f>
        <v>2.5572455670389345</v>
      </c>
      <c r="BV168" s="165">
        <f>IFERROR(VLOOKUP($B168,RD[[#All],[Date]:[IS20_Inv2_M2]],BV$2,0)/BV$1,"")</f>
        <v>2.5303794406088915</v>
      </c>
      <c r="BW168" s="165">
        <f>IFERROR(VLOOKUP($B168,RD[[#All],[Date]:[IS20_Inv2_M2]],BW$2,0)/BW$1,"")</f>
        <v>2.5736645160877996</v>
      </c>
      <c r="BX168" s="165">
        <f>IFERROR(VLOOKUP($B168,RD[[#All],[Date]:[IS20_Inv2_M2]],BX$2,0)/BX$1,"")</f>
        <v>2.5673472367556518</v>
      </c>
      <c r="BY168" s="165">
        <f>IFERROR(VLOOKUP($B168,RD[[#All],[Date]:[IS20_Inv2_M2]],BY$2,0)/BY$1,"")</f>
        <v>2.5781241852105503</v>
      </c>
      <c r="BZ168" s="165">
        <f>IFERROR(VLOOKUP($B168,RD[[#All],[Date]:[IS20_Inv2_M2]],BZ$2,0)/BZ$1,"")</f>
        <v>2.5089106822735423</v>
      </c>
      <c r="CA168" s="165">
        <f>IFERROR(VLOOKUP($B168,RD[[#All],[Date]:[IS20_Inv2_M2]],CA$2,0)/CA$1,"")</f>
        <v>2.4086659612300778</v>
      </c>
      <c r="CB168" s="165">
        <f>IFERROR(VLOOKUP($B168,RD[[#All],[Date]:[IS20_Inv2_M2]],CB$2,0)/CB$1,"")</f>
        <v>2.4722603020609979</v>
      </c>
      <c r="CC168" s="165">
        <f>IFERROR(VLOOKUP($B168,RD[[#All],[Date]:[IS20_Inv2_M2]],CC$2,0)/CC$1,"")</f>
        <v>2.5202994832858798</v>
      </c>
      <c r="CD168" s="165">
        <f>IFERROR(VLOOKUP($B168,RD[[#All],[Date]:[IS20_Inv2_M2]],CD$2,0)/CD$1,"")</f>
        <v>2.7465011518016675</v>
      </c>
      <c r="CE168" s="165">
        <f>IFERROR(VLOOKUP($B168,RD[[#All],[Date]:[IS20_Inv2_M2]],CE$2,0)/CE$1,"")</f>
        <v>2.6833326126191741</v>
      </c>
      <c r="CF168" s="165">
        <f>IFERROR(VLOOKUP($B168,RD[[#All],[Date]:[IS20_Inv2_M2]],CF$2,0)/CF$1,"")</f>
        <v>2.6761500616347949</v>
      </c>
      <c r="CG168" s="165">
        <f>IFERROR(VLOOKUP($B168,RD[[#All],[Date]:[IS20_Inv2_M2]],CG$2,0)/CG$1,"")</f>
        <v>2.7184912005477715</v>
      </c>
      <c r="CH168" s="165">
        <f>IFERROR(VLOOKUP($B168,RD[[#All],[Date]:[IS20_Inv2_M2]],CH$2,0)/CH$1,"")</f>
        <v>2.7199307653986993</v>
      </c>
      <c r="CI168" s="165">
        <f>IFERROR(VLOOKUP($B168,RD[[#All],[Date]:[IS20_Inv2_M2]],CI$2,0)/CI$1,"")</f>
        <v>2.9296122118572199</v>
      </c>
      <c r="CJ168" s="165">
        <f>IFERROR(VLOOKUP($B168,RD[[#All],[Date]:[IS20_Inv2_M2]],CJ$2,0)/CJ$1,"")</f>
        <v>2.5922353508560407</v>
      </c>
      <c r="CK168" s="165">
        <f>IFERROR(VLOOKUP($B168,RD[[#All],[Date]:[IS20_Inv2_M2]],CK$2,0)/CK$1,"")</f>
        <v>2.7392148081803254</v>
      </c>
      <c r="CL168" s="165">
        <f>IFERROR(VLOOKUP($B168,RD[[#All],[Date]:[IS20_Inv2_M2]],CL$2,0)/CL$1,"")</f>
        <v>2.7404976489028217</v>
      </c>
      <c r="CM168" s="165">
        <f>IFERROR(VLOOKUP($B168,RD[[#All],[Date]:[IS20_Inv2_M2]],CM$2,0)/CM$1,"")</f>
        <v>2.9575191232894493</v>
      </c>
      <c r="CN168" s="165">
        <f>IFERROR(VLOOKUP($B168,RD[[#All],[Date]:[IS20_Inv2_M2]],CN$2,0)/CN$1,"")</f>
        <v>2.7592379688428332</v>
      </c>
      <c r="CO168" s="165">
        <f>IFERROR(VLOOKUP($B168,RD[[#All],[Date]:[IS20_Inv2_M2]],CO$2,0)/CO$1,"")</f>
        <v>2.8609901118600898</v>
      </c>
      <c r="CP168" s="165">
        <f>IFERROR(VLOOKUP($B168,RD[[#All],[Date]:[IS20_Inv2_M2]],CP$2,0)/CP$1,"")</f>
        <v>2.6434179550282053</v>
      </c>
      <c r="CQ168" s="165">
        <f>IFERROR(VLOOKUP($B168,RD[[#All],[Date]:[IS20_Inv2_M2]],CQ$2,0)/CQ$1,"")</f>
        <v>2.8422571970895287</v>
      </c>
      <c r="CR168" s="165">
        <f>IFERROR(VLOOKUP($B168,RD[[#All],[Date]:[IS20_Inv2_M2]],CR$2,0)/CR$1,"")</f>
        <v>2.9207529262891487</v>
      </c>
      <c r="CS168" s="165">
        <f>IFERROR(VLOOKUP($B168,RD[[#All],[Date]:[IS20_Inv2_M2]],CS$2,0)/CS$1,"")</f>
        <v>2.8400822524517562</v>
      </c>
      <c r="CT168" s="165">
        <f>IFERROR(VLOOKUP($B168,RD[[#All],[Date]:[IS20_Inv2_M2]],CT$2,0)/CT$1,"")</f>
        <v>2.6028155646947169</v>
      </c>
      <c r="CU168" s="165">
        <f>IFERROR(VLOOKUP($B168,RD[[#All],[Date]:[IS20_Inv2_M2]],CU$2,0)/CU$1,"")</f>
        <v>2.9427660023199409</v>
      </c>
      <c r="CV168" s="165">
        <f>IFERROR(VLOOKUP($B168,RD[[#All],[Date]:[IS20_Inv2_M2]],CV$2,0)/CV$1,"")</f>
        <v>2.9452704840240433</v>
      </c>
      <c r="CW168" s="165">
        <f>IFERROR(VLOOKUP($B168,RD[[#All],[Date]:[IS20_Inv2_M2]],CW$2,0)/CW$1,"")</f>
        <v>2.9189075187177052</v>
      </c>
      <c r="CX168" s="165">
        <f>IFERROR(VLOOKUP($B168,RD[[#All],[Date]:[IS20_Inv2_M2]],CX$2,0)/CX$1,"")</f>
        <v>2.811610249920911</v>
      </c>
      <c r="CY168" s="165">
        <f>IFERROR(VLOOKUP($B168,RD[[#All],[Date]:[IS20_Inv2_M2]],CY$2,0)/CY$1,"")</f>
        <v>2.9567079551261775</v>
      </c>
      <c r="CZ168" s="165">
        <f>IFERROR(VLOOKUP($B168,RD[[#All],[Date]:[IS20_Inv2_M2]],CZ$2,0)/CZ$1,"")</f>
        <v>2.9912430082050521</v>
      </c>
      <c r="DA168" s="165">
        <f>IFERROR(AVERAGEIF(Inv_SY_B[[#This Row],[IS1_Inv1_M1]:[IS8_Inv4_M2]],"&gt;="&amp;0.1,Inv_SY_B[[#This Row],[IS1_Inv1_M1]:[IS8_Inv4_M2]]),"")</f>
        <v>2.4637746334720458</v>
      </c>
      <c r="DB168" s="165">
        <f>IFERROR(AVERAGEIF(Inv_SY_B[[#This Row],[IS18_Inv1_M1]:[IS19_Inv2_M3]],"&gt;="&amp;0.1,Inv_SY_B[[#This Row],[IS18_Inv1_M1]:[IS19_Inv2_M3]]),"")</f>
        <v>2.8566841655613975</v>
      </c>
      <c r="DC168" s="165">
        <f>IFERROR(AVERAGEIF(Inv_SY_B[[#This Row],[IS9_Inv1_M1]:[IS20_Inv2_M2]],"&gt;="&amp;0.1,Inv_SY_B[[#This Row],[IS9_Inv1_M1]:[IS20_Inv2_M2]]),"")</f>
        <v>2.597088654586488</v>
      </c>
    </row>
    <row r="169" spans="2:107">
      <c r="B169" s="167">
        <f t="shared" si="68"/>
        <v>45861</v>
      </c>
      <c r="C169" s="165">
        <f>IFERROR(VLOOKUP($B169,RD[[#All],[Date]:[IS20_Inv2_M2]],C$2,0)/C$1,"")</f>
        <v>2.8089562601249707</v>
      </c>
      <c r="D169" s="165">
        <f>IFERROR(VLOOKUP($B169,RD[[#All],[Date]:[IS20_Inv2_M2]],D$2,0)/D$1,"")</f>
        <v>2.8013393385713408</v>
      </c>
      <c r="E169" s="165">
        <f>IFERROR(VLOOKUP($B169,RD[[#All],[Date]:[IS20_Inv2_M2]],E$2,0)/E$1,"")</f>
        <v>2.7788908006693851</v>
      </c>
      <c r="F169" s="165">
        <f>IFERROR(VLOOKUP($B169,RD[[#All],[Date]:[IS20_Inv2_M2]],F$2,0)/F$1,"")</f>
        <v>2.7659678683385582</v>
      </c>
      <c r="G169" s="165">
        <f>IFERROR(VLOOKUP($B169,RD[[#All],[Date]:[IS20_Inv2_M2]],G$2,0)/G$1,"")</f>
        <v>2.7966182198157123</v>
      </c>
      <c r="H169" s="165">
        <f>IFERROR(VLOOKUP($B169,RD[[#All],[Date]:[IS20_Inv2_M2]],H$2,0)/H$1,"")</f>
        <v>2.7909332047263082</v>
      </c>
      <c r="I169" s="165">
        <f>IFERROR(VLOOKUP($B169,RD[[#All],[Date]:[IS20_Inv2_M2]],I$2,0)/I$1,"")</f>
        <v>2.877837940533865</v>
      </c>
      <c r="J169" s="165">
        <f>IFERROR(VLOOKUP($B169,RD[[#All],[Date]:[IS20_Inv2_M2]],J$2,0)/J$1,"")</f>
        <v>2.7196098920236853</v>
      </c>
      <c r="K169" s="165">
        <f>IFERROR(VLOOKUP($B169,RD[[#All],[Date]:[IS20_Inv2_M2]],K$2,0)/K$1,"")</f>
        <v>2.8299313216396662</v>
      </c>
      <c r="L169" s="165">
        <f>IFERROR(VLOOKUP($B169,RD[[#All],[Date]:[IS20_Inv2_M2]],L$2,0)/L$1,"")</f>
        <v>2.8251163674361166</v>
      </c>
      <c r="M169" s="165">
        <f>IFERROR(VLOOKUP($B169,RD[[#All],[Date]:[IS20_Inv2_M2]],M$2,0)/M$1,"")</f>
        <v>2.8251289332931147</v>
      </c>
      <c r="N169" s="165">
        <f>IFERROR(VLOOKUP($B169,RD[[#All],[Date]:[IS20_Inv2_M2]],N$2,0)/N$1,"")</f>
        <v>2.7956099579003721</v>
      </c>
      <c r="O169" s="165">
        <f>IFERROR(VLOOKUP($B169,RD[[#All],[Date]:[IS20_Inv2_M2]],O$2,0)/O$1,"")</f>
        <v>2.7987583043340716</v>
      </c>
      <c r="P169" s="165">
        <f>IFERROR(VLOOKUP($B169,RD[[#All],[Date]:[IS20_Inv2_M2]],P$2,0)/P$1,"")</f>
        <v>2.7242735119989154</v>
      </c>
      <c r="Q169" s="165">
        <f>IFERROR(VLOOKUP($B169,RD[[#All],[Date]:[IS20_Inv2_M2]],Q$2,0)/Q$1,"")</f>
        <v>2.6606150210796113</v>
      </c>
      <c r="R169" s="165">
        <f>IFERROR(VLOOKUP($B169,RD[[#All],[Date]:[IS20_Inv2_M2]],R$2,0)/R$1,"")</f>
        <v>2.5335660077626172</v>
      </c>
      <c r="S169" s="165">
        <f>IFERROR(VLOOKUP($B169,RD[[#All],[Date]:[IS20_Inv2_M2]],S$2,0)/S$1,"")</f>
        <v>2.6633810086748033</v>
      </c>
      <c r="T169" s="165">
        <f>IFERROR(VLOOKUP($B169,RD[[#All],[Date]:[IS20_Inv2_M2]],T$2,0)/T$1,"")</f>
        <v>2.7228149895027469</v>
      </c>
      <c r="U169" s="165">
        <f>IFERROR(VLOOKUP($B169,RD[[#All],[Date]:[IS20_Inv2_M2]],U$2,0)/U$1,"")</f>
        <v>2.9154928870208843</v>
      </c>
      <c r="V169" s="165">
        <f>IFERROR(VLOOKUP($B169,RD[[#All],[Date]:[IS20_Inv2_M2]],V$2,0)/V$1,"")</f>
        <v>2.9893009578832181</v>
      </c>
      <c r="W169" s="165">
        <f>IFERROR(VLOOKUP($B169,RD[[#All],[Date]:[IS20_Inv2_M2]],W$2,0)/W$1,"")</f>
        <v>2.8483828907804516</v>
      </c>
      <c r="X169" s="165">
        <f>IFERROR(VLOOKUP($B169,RD[[#All],[Date]:[IS20_Inv2_M2]],X$2,0)/X$1,"")</f>
        <v>2.7234498050309659</v>
      </c>
      <c r="Y169" s="165">
        <f>IFERROR(VLOOKUP($B169,RD[[#All],[Date]:[IS20_Inv2_M2]],Y$2,0)/Y$1,"")</f>
        <v>2.7315474494157876</v>
      </c>
      <c r="Z169" s="165">
        <f>IFERROR(VLOOKUP($B169,RD[[#All],[Date]:[IS20_Inv2_M2]],Z$2,0)/Z$1,"")</f>
        <v>2.7876292518598227</v>
      </c>
      <c r="AA169" s="165">
        <f>IFERROR(VLOOKUP($B169,RD[[#All],[Date]:[IS20_Inv2_M2]],AA$2,0)/AA$1,"")</f>
        <v>1.4690599905526689</v>
      </c>
      <c r="AB169" s="165">
        <f>IFERROR(VLOOKUP($B169,RD[[#All],[Date]:[IS20_Inv2_M2]],AB$2,0)/AB$1,"")</f>
        <v>1.6058804453572586</v>
      </c>
      <c r="AC169" s="165">
        <f>IFERROR(VLOOKUP($B169,RD[[#All],[Date]:[IS20_Inv2_M2]],AC$2,0)/AC$1,"")</f>
        <v>2.8529038742252744</v>
      </c>
      <c r="AD169" s="165">
        <f>IFERROR(VLOOKUP($B169,RD[[#All],[Date]:[IS20_Inv2_M2]],AD$2,0)/AD$1,"")</f>
        <v>2.7777777777777781</v>
      </c>
      <c r="AE169" s="165">
        <f>IFERROR(VLOOKUP($B169,RD[[#All],[Date]:[IS20_Inv2_M2]],AE$2,0)/AE$1,"")</f>
        <v>2.8280271874071303</v>
      </c>
      <c r="AF169" s="165">
        <f>IFERROR(VLOOKUP($B169,RD[[#All],[Date]:[IS20_Inv2_M2]],AF$2,0)/AF$1,"")</f>
        <v>2.9059520043385905</v>
      </c>
      <c r="AG169" s="165">
        <f>IFERROR(VLOOKUP($B169,RD[[#All],[Date]:[IS20_Inv2_M2]],AG$2,0)/AG$1,"")</f>
        <v>2.8486456072662967</v>
      </c>
      <c r="AH169" s="165">
        <f>IFERROR(VLOOKUP($B169,RD[[#All],[Date]:[IS20_Inv2_M2]],AH$2,0)/AH$1,"")</f>
        <v>2.8164184952978055</v>
      </c>
      <c r="AI169" s="165">
        <f>IFERROR(VLOOKUP($B169,RD[[#All],[Date]:[IS20_Inv2_M2]],AI$2,0)/AI$1,"")</f>
        <v>2.6952850105559465</v>
      </c>
      <c r="AJ169" s="165">
        <f>IFERROR(VLOOKUP($B169,RD[[#All],[Date]:[IS20_Inv2_M2]],AJ$2,0)/AJ$1,"")</f>
        <v>2.69336574755294</v>
      </c>
      <c r="AK169" s="165">
        <f>IFERROR(VLOOKUP($B169,RD[[#All],[Date]:[IS20_Inv2_M2]],AK$2,0)/AK$1,"")</f>
        <v>2.6851151226894387</v>
      </c>
      <c r="AL169" s="165">
        <f>IFERROR(VLOOKUP($B169,RD[[#All],[Date]:[IS20_Inv2_M2]],AL$2,0)/AL$1,"")</f>
        <v>2.6501356063541261</v>
      </c>
      <c r="AM169" s="165">
        <f>IFERROR(VLOOKUP($B169,RD[[#All],[Date]:[IS20_Inv2_M2]],AM$2,0)/AM$1,"")</f>
        <v>2.6669363265581287</v>
      </c>
      <c r="AN169" s="165">
        <f>IFERROR(VLOOKUP($B169,RD[[#All],[Date]:[IS20_Inv2_M2]],AN$2,0)/AN$1,"")</f>
        <v>2.6658829676071054</v>
      </c>
      <c r="AO169" s="165">
        <f>IFERROR(VLOOKUP($B169,RD[[#All],[Date]:[IS20_Inv2_M2]],AO$2,0)/AO$1,"")</f>
        <v>2.6479023544320683</v>
      </c>
      <c r="AP169" s="165">
        <f>IFERROR(VLOOKUP($B169,RD[[#All],[Date]:[IS20_Inv2_M2]],AP$2,0)/AP$1,"")</f>
        <v>2.6589671671341364</v>
      </c>
      <c r="AQ169" s="165">
        <f>IFERROR(VLOOKUP($B169,RD[[#All],[Date]:[IS20_Inv2_M2]],AQ$2,0)/AQ$1,"")</f>
        <v>2.6473661564939452</v>
      </c>
      <c r="AR169" s="165">
        <f>IFERROR(VLOOKUP($B169,RD[[#All],[Date]:[IS20_Inv2_M2]],AR$2,0)/AR$1,"")</f>
        <v>2.6377532883043013</v>
      </c>
      <c r="AS169" s="165">
        <f>IFERROR(VLOOKUP($B169,RD[[#All],[Date]:[IS20_Inv2_M2]],AS$2,0)/AS$1,"")</f>
        <v>2.6229927707760221</v>
      </c>
      <c r="AT169" s="165">
        <f>IFERROR(VLOOKUP($B169,RD[[#All],[Date]:[IS20_Inv2_M2]],AT$2,0)/AT$1,"")</f>
        <v>2.6445141065830726</v>
      </c>
      <c r="AU169" s="165">
        <f>IFERROR(VLOOKUP($B169,RD[[#All],[Date]:[IS20_Inv2_M2]],AU$2,0)/AU$1,"")</f>
        <v>2.6547245857590687</v>
      </c>
      <c r="AV169" s="165">
        <f>IFERROR(VLOOKUP($B169,RD[[#All],[Date]:[IS20_Inv2_M2]],AV$2,0)/AV$1,"")</f>
        <v>2.4912410105107874</v>
      </c>
      <c r="AW169" s="165">
        <f>IFERROR(VLOOKUP($B169,RD[[#All],[Date]:[IS20_Inv2_M2]],AW$2,0)/AW$1,"")</f>
        <v>2.5983259541738035</v>
      </c>
      <c r="AX169" s="165">
        <f>IFERROR(VLOOKUP($B169,RD[[#All],[Date]:[IS20_Inv2_M2]],AX$2,0)/AX$1,"")</f>
        <v>2.6146759644296589</v>
      </c>
      <c r="AY169" s="165">
        <f>IFERROR(VLOOKUP($B169,RD[[#All],[Date]:[IS20_Inv2_M2]],AY$2,0)/AY$1,"")</f>
        <v>2.528505976781839</v>
      </c>
      <c r="AZ169" s="165">
        <f>IFERROR(VLOOKUP($B169,RD[[#All],[Date]:[IS20_Inv2_M2]],AZ$2,0)/AZ$1,"")</f>
        <v>2.6005469218968851</v>
      </c>
      <c r="BA169" s="165">
        <f>IFERROR(VLOOKUP($B169,RD[[#All],[Date]:[IS20_Inv2_M2]],BA$2,0)/BA$1,"")</f>
        <v>2.5834599101573859</v>
      </c>
      <c r="BB169" s="165">
        <f>IFERROR(VLOOKUP($B169,RD[[#All],[Date]:[IS20_Inv2_M2]],BB$2,0)/BB$1,"")</f>
        <v>2.567752820837288</v>
      </c>
      <c r="BC169" s="165">
        <f>IFERROR(VLOOKUP($B169,RD[[#All],[Date]:[IS20_Inv2_M2]],BC$2,0)/BC$1,"")</f>
        <v>2.6221648534021758</v>
      </c>
      <c r="BD169" s="165">
        <f>IFERROR(VLOOKUP($B169,RD[[#All],[Date]:[IS20_Inv2_M2]],BD$2,0)/BD$1,"")</f>
        <v>2.5800102063133337</v>
      </c>
      <c r="BE169" s="165">
        <f>IFERROR(VLOOKUP($B169,RD[[#All],[Date]:[IS20_Inv2_M2]],BE$2,0)/BE$1,"")</f>
        <v>2.6381051898293273</v>
      </c>
      <c r="BF169" s="165">
        <f>IFERROR(VLOOKUP($B169,RD[[#All],[Date]:[IS20_Inv2_M2]],BF$2,0)/BF$1,"")</f>
        <v>2.6111819215267489</v>
      </c>
      <c r="BG169" s="165">
        <f>IFERROR(VLOOKUP($B169,RD[[#All],[Date]:[IS20_Inv2_M2]],BG$2,0)/BG$1,"")</f>
        <v>2.5653082549634272</v>
      </c>
      <c r="BH169" s="165">
        <f>IFERROR(VLOOKUP($B169,RD[[#All],[Date]:[IS20_Inv2_M2]],BH$2,0)/BH$1,"")</f>
        <v>2.6125525245114387</v>
      </c>
      <c r="BI169" s="165">
        <f>IFERROR(VLOOKUP($B169,RD[[#All],[Date]:[IS20_Inv2_M2]],BI$2,0)/BI$1,"")</f>
        <v>2.5705329153605017</v>
      </c>
      <c r="BJ169" s="165">
        <f>IFERROR(VLOOKUP($B169,RD[[#All],[Date]:[IS20_Inv2_M2]],BJ$2,0)/BJ$1,"")</f>
        <v>2.5766002629183942</v>
      </c>
      <c r="BK169" s="165">
        <f>IFERROR(VLOOKUP($B169,RD[[#All],[Date]:[IS20_Inv2_M2]],BK$2,0)/BK$1,"")</f>
        <v>2.4871606749816579</v>
      </c>
      <c r="BL169" s="165">
        <f>IFERROR(VLOOKUP($B169,RD[[#All],[Date]:[IS20_Inv2_M2]],BL$2,0)/BL$1,"")</f>
        <v>2.5323701785470902</v>
      </c>
      <c r="BM169" s="165">
        <f>IFERROR(VLOOKUP($B169,RD[[#All],[Date]:[IS20_Inv2_M2]],BM$2,0)/BM$1,"")</f>
        <v>2.5203761755485892</v>
      </c>
      <c r="BN169" s="165">
        <f>IFERROR(VLOOKUP($B169,RD[[#All],[Date]:[IS20_Inv2_M2]],BN$2,0)/BN$1,"")</f>
        <v>2.5563955989919482</v>
      </c>
      <c r="BO169" s="165">
        <f>IFERROR(VLOOKUP($B169,RD[[#All],[Date]:[IS20_Inv2_M2]],BO$2,0)/BO$1,"")</f>
        <v>2.6664256338410084</v>
      </c>
      <c r="BP169" s="165">
        <f>IFERROR(VLOOKUP($B169,RD[[#All],[Date]:[IS20_Inv2_M2]],BP$2,0)/BP$1,"")</f>
        <v>2.6732046820626381</v>
      </c>
      <c r="BQ169" s="165">
        <f>IFERROR(VLOOKUP($B169,RD[[#All],[Date]:[IS20_Inv2_M2]],BQ$2,0)/BQ$1,"")</f>
        <v>2.6814022172600835</v>
      </c>
      <c r="BR169" s="165">
        <f>IFERROR(VLOOKUP($B169,RD[[#All],[Date]:[IS20_Inv2_M2]],BR$2,0)/BR$1,"")</f>
        <v>2.6885431346045072</v>
      </c>
      <c r="BS169" s="165">
        <f>IFERROR(VLOOKUP($B169,RD[[#All],[Date]:[IS20_Inv2_M2]],BS$2,0)/BS$1,"")</f>
        <v>2.6317886648103919</v>
      </c>
      <c r="BT169" s="165">
        <f>IFERROR(VLOOKUP($B169,RD[[#All],[Date]:[IS20_Inv2_M2]],BT$2,0)/BT$1,"")</f>
        <v>2.686840698600399</v>
      </c>
      <c r="BU169" s="165">
        <f>IFERROR(VLOOKUP($B169,RD[[#All],[Date]:[IS20_Inv2_M2]],BU$2,0)/BU$1,"")</f>
        <v>2.604585107617797</v>
      </c>
      <c r="BV169" s="165">
        <f>IFERROR(VLOOKUP($B169,RD[[#All],[Date]:[IS20_Inv2_M2]],BV$2,0)/BV$1,"")</f>
        <v>2.6094683365279043</v>
      </c>
      <c r="BW169" s="165">
        <f>IFERROR(VLOOKUP($B169,RD[[#All],[Date]:[IS20_Inv2_M2]],BW$2,0)/BW$1,"")</f>
        <v>2.7308836546419588</v>
      </c>
      <c r="BX169" s="165">
        <f>IFERROR(VLOOKUP($B169,RD[[#All],[Date]:[IS20_Inv2_M2]],BX$2,0)/BX$1,"")</f>
        <v>2.8147535265535901</v>
      </c>
      <c r="BY169" s="165">
        <f>IFERROR(VLOOKUP($B169,RD[[#All],[Date]:[IS20_Inv2_M2]],BY$2,0)/BY$1,"")</f>
        <v>2.8096547552415951</v>
      </c>
      <c r="BZ169" s="165">
        <f>IFERROR(VLOOKUP($B169,RD[[#All],[Date]:[IS20_Inv2_M2]],BZ$2,0)/BZ$1,"")</f>
        <v>2.6548560582094276</v>
      </c>
      <c r="CA169" s="165">
        <f>IFERROR(VLOOKUP($B169,RD[[#All],[Date]:[IS20_Inv2_M2]],CA$2,0)/CA$1,"")</f>
        <v>2.5101179242710185</v>
      </c>
      <c r="CB169" s="165">
        <f>IFERROR(VLOOKUP($B169,RD[[#All],[Date]:[IS20_Inv2_M2]],CB$2,0)/CB$1,"")</f>
        <v>2.5331880441023116</v>
      </c>
      <c r="CC169" s="165">
        <f>IFERROR(VLOOKUP($B169,RD[[#All],[Date]:[IS20_Inv2_M2]],CC$2,0)/CC$1,"")</f>
        <v>2.6275852899238452</v>
      </c>
      <c r="CD169" s="165">
        <f>IFERROR(VLOOKUP($B169,RD[[#All],[Date]:[IS20_Inv2_M2]],CD$2,0)/CD$1,"")</f>
        <v>2.6841211775556855</v>
      </c>
      <c r="CE169" s="165">
        <f>IFERROR(VLOOKUP($B169,RD[[#All],[Date]:[IS20_Inv2_M2]],CE$2,0)/CE$1,"")</f>
        <v>2.4762221225866505</v>
      </c>
      <c r="CF169" s="165">
        <f>IFERROR(VLOOKUP($B169,RD[[#All],[Date]:[IS20_Inv2_M2]],CF$2,0)/CF$1,"")</f>
        <v>2.3698305861305351</v>
      </c>
      <c r="CG169" s="165">
        <f>IFERROR(VLOOKUP($B169,RD[[#All],[Date]:[IS20_Inv2_M2]],CG$2,0)/CG$1,"")</f>
        <v>2.5343115799144535</v>
      </c>
      <c r="CH169" s="165">
        <f>IFERROR(VLOOKUP($B169,RD[[#All],[Date]:[IS20_Inv2_M2]],CH$2,0)/CH$1,"")</f>
        <v>2.5192086019628595</v>
      </c>
      <c r="CI169" s="165">
        <f>IFERROR(VLOOKUP($B169,RD[[#All],[Date]:[IS20_Inv2_M2]],CI$2,0)/CI$1,"")</f>
        <v>2.7328868909158093</v>
      </c>
      <c r="CJ169" s="165">
        <f>IFERROR(VLOOKUP($B169,RD[[#All],[Date]:[IS20_Inv2_M2]],CJ$2,0)/CJ$1,"")</f>
        <v>2.5210995900651074</v>
      </c>
      <c r="CK169" s="165">
        <f>IFERROR(VLOOKUP($B169,RD[[#All],[Date]:[IS20_Inv2_M2]],CK$2,0)/CK$1,"")</f>
        <v>2.6586057620540382</v>
      </c>
      <c r="CL169" s="165">
        <f>IFERROR(VLOOKUP($B169,RD[[#All],[Date]:[IS20_Inv2_M2]],CL$2,0)/CL$1,"")</f>
        <v>2.6028605015673985</v>
      </c>
      <c r="CM169" s="165">
        <f>IFERROR(VLOOKUP($B169,RD[[#All],[Date]:[IS20_Inv2_M2]],CM$2,0)/CM$1,"")</f>
        <v>2.7709504457369056</v>
      </c>
      <c r="CN169" s="165">
        <f>IFERROR(VLOOKUP($B169,RD[[#All],[Date]:[IS20_Inv2_M2]],CN$2,0)/CN$1,"")</f>
        <v>2.7075408368762588</v>
      </c>
      <c r="CO169" s="165">
        <f>IFERROR(VLOOKUP($B169,RD[[#All],[Date]:[IS20_Inv2_M2]],CO$2,0)/CO$1,"")</f>
        <v>2.7433707281856603</v>
      </c>
      <c r="CP169" s="165">
        <f>IFERROR(VLOOKUP($B169,RD[[#All],[Date]:[IS20_Inv2_M2]],CP$2,0)/CP$1,"")</f>
        <v>2.5185191271872704</v>
      </c>
      <c r="CQ169" s="165">
        <f>IFERROR(VLOOKUP($B169,RD[[#All],[Date]:[IS20_Inv2_M2]],CQ$2,0)/CQ$1,"")</f>
        <v>2.7157149636191078</v>
      </c>
      <c r="CR169" s="165">
        <f>IFERROR(VLOOKUP($B169,RD[[#All],[Date]:[IS20_Inv2_M2]],CR$2,0)/CR$1,"")</f>
        <v>2.734103131920278</v>
      </c>
      <c r="CS169" s="165">
        <f>IFERROR(VLOOKUP($B169,RD[[#All],[Date]:[IS20_Inv2_M2]],CS$2,0)/CS$1,"")</f>
        <v>2.6534324580828854</v>
      </c>
      <c r="CT169" s="165">
        <f>IFERROR(VLOOKUP($B169,RD[[#All],[Date]:[IS20_Inv2_M2]],CT$2,0)/CT$1,"")</f>
        <v>2.6858589054096802</v>
      </c>
      <c r="CU169" s="165">
        <f>IFERROR(VLOOKUP($B169,RD[[#All],[Date]:[IS20_Inv2_M2]],CU$2,0)/CU$1,"")</f>
        <v>2.7569070969102607</v>
      </c>
      <c r="CV169" s="165">
        <f>IFERROR(VLOOKUP($B169,RD[[#All],[Date]:[IS20_Inv2_M2]],CV$2,0)/CV$1,"")</f>
        <v>2.7628387641041865</v>
      </c>
      <c r="CW169" s="165">
        <f>IFERROR(VLOOKUP($B169,RD[[#All],[Date]:[IS20_Inv2_M2]],CW$2,0)/CW$1,"")</f>
        <v>2.7579176772470033</v>
      </c>
      <c r="CX169" s="165">
        <f>IFERROR(VLOOKUP($B169,RD[[#All],[Date]:[IS20_Inv2_M2]],CX$2,0)/CX$1,"")</f>
        <v>2.634451123062322</v>
      </c>
      <c r="CY169" s="165">
        <f>IFERROR(VLOOKUP($B169,RD[[#All],[Date]:[IS20_Inv2_M2]],CY$2,0)/CY$1,"")</f>
        <v>2.6825331159402657</v>
      </c>
      <c r="CZ169" s="165">
        <f>IFERROR(VLOOKUP($B169,RD[[#All],[Date]:[IS20_Inv2_M2]],CZ$2,0)/CZ$1,"")</f>
        <v>2.8202763736226752</v>
      </c>
      <c r="DA169" s="165">
        <f>IFERROR(AVERAGEIF(Inv_SY_B[[#This Row],[IS1_Inv1_M1]:[IS8_Inv4_M2]],"&gt;="&amp;0.1,Inv_SY_B[[#This Row],[IS1_Inv1_M1]:[IS8_Inv4_M2]]),"")</f>
        <v>2.7131192991449931</v>
      </c>
      <c r="DB169" s="165">
        <f>IFERROR(AVERAGEIF(Inv_SY_B[[#This Row],[IS18_Inv1_M1]:[IS19_Inv2_M3]],"&gt;="&amp;0.1,Inv_SY_B[[#This Row],[IS18_Inv1_M1]:[IS19_Inv2_M3]]),"")</f>
        <v>2.7103153391360548</v>
      </c>
      <c r="DC169" s="165">
        <f>IFERROR(AVERAGEIF(Inv_SY_B[[#This Row],[IS9_Inv1_M1]:[IS20_Inv2_M2]],"&gt;="&amp;0.1,Inv_SY_B[[#This Row],[IS9_Inv1_M1]:[IS20_Inv2_M2]]),"")</f>
        <v>2.615190233348279</v>
      </c>
    </row>
    <row r="170" spans="2:107">
      <c r="B170" s="167">
        <f t="shared" si="68"/>
        <v>45862</v>
      </c>
      <c r="C170" s="165">
        <f>IFERROR(VLOOKUP($B170,RD[[#All],[Date]:[IS20_Inv2_M2]],C$2,0)/C$1,"")</f>
        <v>1.9642443878731772</v>
      </c>
      <c r="D170" s="165">
        <f>IFERROR(VLOOKUP($B170,RD[[#All],[Date]:[IS20_Inv2_M2]],D$2,0)/D$1,"")</f>
        <v>1.9393887728570822</v>
      </c>
      <c r="E170" s="165">
        <f>IFERROR(VLOOKUP($B170,RD[[#All],[Date]:[IS20_Inv2_M2]],E$2,0)/E$1,"")</f>
        <v>1.9228321587668231</v>
      </c>
      <c r="F170" s="165">
        <f>IFERROR(VLOOKUP($B170,RD[[#All],[Date]:[IS20_Inv2_M2]],F$2,0)/F$1,"")</f>
        <v>1.9087970219435737</v>
      </c>
      <c r="G170" s="165">
        <f>IFERROR(VLOOKUP($B170,RD[[#All],[Date]:[IS20_Inv2_M2]],G$2,0)/G$1,"")</f>
        <v>1.9236249643773158</v>
      </c>
      <c r="H170" s="165">
        <f>IFERROR(VLOOKUP($B170,RD[[#All],[Date]:[IS20_Inv2_M2]],H$2,0)/H$1,"")</f>
        <v>1.9257294429708223</v>
      </c>
      <c r="I170" s="165">
        <f>IFERROR(VLOOKUP($B170,RD[[#All],[Date]:[IS20_Inv2_M2]],I$2,0)/I$1,"")</f>
        <v>1.9853709508881923</v>
      </c>
      <c r="J170" s="165">
        <f>IFERROR(VLOOKUP($B170,RD[[#All],[Date]:[IS20_Inv2_M2]],J$2,0)/J$1,"")</f>
        <v>1.8975966562173459</v>
      </c>
      <c r="K170" s="165">
        <f>IFERROR(VLOOKUP($B170,RD[[#All],[Date]:[IS20_Inv2_M2]],K$2,0)/K$1,"")</f>
        <v>1.9421378831749985</v>
      </c>
      <c r="L170" s="165">
        <f>IFERROR(VLOOKUP($B170,RD[[#All],[Date]:[IS20_Inv2_M2]],L$2,0)/L$1,"")</f>
        <v>1.9502232354896931</v>
      </c>
      <c r="M170" s="165">
        <f>IFERROR(VLOOKUP($B170,RD[[#All],[Date]:[IS20_Inv2_M2]],M$2,0)/M$1,"")</f>
        <v>1.9393332990001693</v>
      </c>
      <c r="N170" s="165">
        <f>IFERROR(VLOOKUP($B170,RD[[#All],[Date]:[IS20_Inv2_M2]],N$2,0)/N$1,"")</f>
        <v>1.934636069403548</v>
      </c>
      <c r="O170" s="165">
        <f>IFERROR(VLOOKUP($B170,RD[[#All],[Date]:[IS20_Inv2_M2]],O$2,0)/O$1,"")</f>
        <v>1.9188943372350522</v>
      </c>
      <c r="P170" s="165">
        <f>IFERROR(VLOOKUP($B170,RD[[#All],[Date]:[IS20_Inv2_M2]],P$2,0)/P$1,"")</f>
        <v>1.8642382609481631</v>
      </c>
      <c r="Q170" s="165">
        <f>IFERROR(VLOOKUP($B170,RD[[#All],[Date]:[IS20_Inv2_M2]],Q$2,0)/Q$1,"")</f>
        <v>1.7890231068700808</v>
      </c>
      <c r="R170" s="165">
        <f>IFERROR(VLOOKUP($B170,RD[[#All],[Date]:[IS20_Inv2_M2]],R$2,0)/R$1,"")</f>
        <v>1.7035578097308253</v>
      </c>
      <c r="S170" s="165">
        <f>IFERROR(VLOOKUP($B170,RD[[#All],[Date]:[IS20_Inv2_M2]],S$2,0)/S$1,"")</f>
        <v>1.7922376329942225</v>
      </c>
      <c r="T170" s="165">
        <f>IFERROR(VLOOKUP($B170,RD[[#All],[Date]:[IS20_Inv2_M2]],T$2,0)/T$1,"")</f>
        <v>1.846366224727503</v>
      </c>
      <c r="U170" s="165">
        <f>IFERROR(VLOOKUP($B170,RD[[#All],[Date]:[IS20_Inv2_M2]],U$2,0)/U$1,"")</f>
        <v>2.0392381354102329</v>
      </c>
      <c r="V170" s="165">
        <f>IFERROR(VLOOKUP($B170,RD[[#All],[Date]:[IS20_Inv2_M2]],V$2,0)/V$1,"")</f>
        <v>2.0723883809336119</v>
      </c>
      <c r="W170" s="165">
        <f>IFERROR(VLOOKUP($B170,RD[[#All],[Date]:[IS20_Inv2_M2]],W$2,0)/W$1,"")</f>
        <v>1.9679091261194401</v>
      </c>
      <c r="X170" s="165">
        <f>IFERROR(VLOOKUP($B170,RD[[#All],[Date]:[IS20_Inv2_M2]],X$2,0)/X$1,"")</f>
        <v>1.9124805668119378</v>
      </c>
      <c r="Y170" s="165">
        <f>IFERROR(VLOOKUP($B170,RD[[#All],[Date]:[IS20_Inv2_M2]],Y$2,0)/Y$1,"")</f>
        <v>1.9307495012824165</v>
      </c>
      <c r="Z170" s="165">
        <f>IFERROR(VLOOKUP($B170,RD[[#All],[Date]:[IS20_Inv2_M2]],Z$2,0)/Z$1,"")</f>
        <v>1.9664997894539837</v>
      </c>
      <c r="AA170" s="165">
        <f>IFERROR(VLOOKUP($B170,RD[[#All],[Date]:[IS20_Inv2_M2]],AA$2,0)/AA$1,"")</f>
        <v>1.6614420062695927</v>
      </c>
      <c r="AB170" s="165">
        <f>IFERROR(VLOOKUP($B170,RD[[#All],[Date]:[IS20_Inv2_M2]],AB$2,0)/AB$1,"")</f>
        <v>1.690628040211869</v>
      </c>
      <c r="AC170" s="165">
        <f>IFERROR(VLOOKUP($B170,RD[[#All],[Date]:[IS20_Inv2_M2]],AC$2,0)/AC$1,"")</f>
        <v>1.8799205532556411</v>
      </c>
      <c r="AD170" s="165">
        <f>IFERROR(VLOOKUP($B170,RD[[#All],[Date]:[IS20_Inv2_M2]],AD$2,0)/AD$1,"")</f>
        <v>1.8447405085336122</v>
      </c>
      <c r="AE170" s="165">
        <f>IFERROR(VLOOKUP($B170,RD[[#All],[Date]:[IS20_Inv2_M2]],AE$2,0)/AE$1,"")</f>
        <v>1.8607460239855049</v>
      </c>
      <c r="AF170" s="165">
        <f>IFERROR(VLOOKUP($B170,RD[[#All],[Date]:[IS20_Inv2_M2]],AF$2,0)/AF$1,"")</f>
        <v>1.9051636261380012</v>
      </c>
      <c r="AG170" s="165">
        <f>IFERROR(VLOOKUP($B170,RD[[#All],[Date]:[IS20_Inv2_M2]],AG$2,0)/AG$1,"")</f>
        <v>1.8701604908501459</v>
      </c>
      <c r="AH170" s="165">
        <f>IFERROR(VLOOKUP($B170,RD[[#All],[Date]:[IS20_Inv2_M2]],AH$2,0)/AH$1,"")</f>
        <v>1.8573667711598745</v>
      </c>
      <c r="AI170" s="165">
        <f>IFERROR(VLOOKUP($B170,RD[[#All],[Date]:[IS20_Inv2_M2]],AI$2,0)/AI$1,"")</f>
        <v>1.7222186680314759</v>
      </c>
      <c r="AJ170" s="165">
        <f>IFERROR(VLOOKUP($B170,RD[[#All],[Date]:[IS20_Inv2_M2]],AJ$2,0)/AJ$1,"")</f>
        <v>1.7158211246881199</v>
      </c>
      <c r="AK170" s="165">
        <f>IFERROR(VLOOKUP($B170,RD[[#All],[Date]:[IS20_Inv2_M2]],AK$2,0)/AK$1,"")</f>
        <v>1.7064821821064389</v>
      </c>
      <c r="AL170" s="165">
        <f>IFERROR(VLOOKUP($B170,RD[[#All],[Date]:[IS20_Inv2_M2]],AL$2,0)/AL$1,"")</f>
        <v>1.6822232397590784</v>
      </c>
      <c r="AM170" s="165">
        <f>IFERROR(VLOOKUP($B170,RD[[#All],[Date]:[IS20_Inv2_M2]],AM$2,0)/AM$1,"")</f>
        <v>1.6927899686520378</v>
      </c>
      <c r="AN170" s="165">
        <f>IFERROR(VLOOKUP($B170,RD[[#All],[Date]:[IS20_Inv2_M2]],AN$2,0)/AN$1,"")</f>
        <v>1.6927899686520376</v>
      </c>
      <c r="AO170" s="165">
        <f>IFERROR(VLOOKUP($B170,RD[[#All],[Date]:[IS20_Inv2_M2]],AO$2,0)/AO$1,"")</f>
        <v>1.6834522777296073</v>
      </c>
      <c r="AP170" s="165">
        <f>IFERROR(VLOOKUP($B170,RD[[#All],[Date]:[IS20_Inv2_M2]],AP$2,0)/AP$1,"")</f>
        <v>1.6974096683715558</v>
      </c>
      <c r="AQ170" s="165">
        <f>IFERROR(VLOOKUP($B170,RD[[#All],[Date]:[IS20_Inv2_M2]],AQ$2,0)/AQ$1,"")</f>
        <v>1.6841846456450917</v>
      </c>
      <c r="AR170" s="165">
        <f>IFERROR(VLOOKUP($B170,RD[[#All],[Date]:[IS20_Inv2_M2]],AR$2,0)/AR$1,"")</f>
        <v>1.6798629738551529</v>
      </c>
      <c r="AS170" s="165">
        <f>IFERROR(VLOOKUP($B170,RD[[#All],[Date]:[IS20_Inv2_M2]],AS$2,0)/AS$1,"")</f>
        <v>1.6761563559593118</v>
      </c>
      <c r="AT170" s="165">
        <f>IFERROR(VLOOKUP($B170,RD[[#All],[Date]:[IS20_Inv2_M2]],AT$2,0)/AT$1,"")</f>
        <v>1.6927899686520378</v>
      </c>
      <c r="AU170" s="165">
        <f>IFERROR(VLOOKUP($B170,RD[[#All],[Date]:[IS20_Inv2_M2]],AU$2,0)/AU$1,"")</f>
        <v>1.6975668010150768</v>
      </c>
      <c r="AV170" s="165">
        <f>IFERROR(VLOOKUP($B170,RD[[#All],[Date]:[IS20_Inv2_M2]],AV$2,0)/AV$1,"")</f>
        <v>1.5305181633782041</v>
      </c>
      <c r="AW170" s="165">
        <f>IFERROR(VLOOKUP($B170,RD[[#All],[Date]:[IS20_Inv2_M2]],AW$2,0)/AW$1,"")</f>
        <v>1.6559480334809167</v>
      </c>
      <c r="AX170" s="165">
        <f>IFERROR(VLOOKUP($B170,RD[[#All],[Date]:[IS20_Inv2_M2]],AX$2,0)/AX$1,"")</f>
        <v>1.6614420062695923</v>
      </c>
      <c r="AY170" s="165">
        <f>IFERROR(VLOOKUP($B170,RD[[#All],[Date]:[IS20_Inv2_M2]],AY$2,0)/AY$1,"")</f>
        <v>1.6170036859692032</v>
      </c>
      <c r="AZ170" s="165">
        <f>IFERROR(VLOOKUP($B170,RD[[#All],[Date]:[IS20_Inv2_M2]],AZ$2,0)/AZ$1,"")</f>
        <v>1.6714466751150534</v>
      </c>
      <c r="BA170" s="165">
        <f>IFERROR(VLOOKUP($B170,RD[[#All],[Date]:[IS20_Inv2_M2]],BA$2,0)/BA$1,"")</f>
        <v>1.6203987977894838</v>
      </c>
      <c r="BB170" s="165">
        <f>IFERROR(VLOOKUP($B170,RD[[#All],[Date]:[IS20_Inv2_M2]],BB$2,0)/BB$1,"")</f>
        <v>1.6529579247073711</v>
      </c>
      <c r="BC170" s="165">
        <f>IFERROR(VLOOKUP($B170,RD[[#All],[Date]:[IS20_Inv2_M2]],BC$2,0)/BC$1,"")</f>
        <v>1.6841846456450917</v>
      </c>
      <c r="BD170" s="165">
        <f>IFERROR(VLOOKUP($B170,RD[[#All],[Date]:[IS20_Inv2_M2]],BD$2,0)/BD$1,"")</f>
        <v>1.6541517824597214</v>
      </c>
      <c r="BE170" s="165">
        <f>IFERROR(VLOOKUP($B170,RD[[#All],[Date]:[IS20_Inv2_M2]],BE$2,0)/BE$1,"")</f>
        <v>1.6990595611285264</v>
      </c>
      <c r="BF170" s="165">
        <f>IFERROR(VLOOKUP($B170,RD[[#All],[Date]:[IS20_Inv2_M2]],BF$2,0)/BF$1,"")</f>
        <v>1.6810775431465086</v>
      </c>
      <c r="BG170" s="165">
        <f>IFERROR(VLOOKUP($B170,RD[[#All],[Date]:[IS20_Inv2_M2]],BG$2,0)/BG$1,"")</f>
        <v>1.6895245559038663</v>
      </c>
      <c r="BH170" s="165">
        <f>IFERROR(VLOOKUP($B170,RD[[#All],[Date]:[IS20_Inv2_M2]],BH$2,0)/BH$1,"")</f>
        <v>1.6934569465750684</v>
      </c>
      <c r="BI170" s="165">
        <f>IFERROR(VLOOKUP($B170,RD[[#All],[Date]:[IS20_Inv2_M2]],BI$2,0)/BI$1,"")</f>
        <v>1.6684491978609626</v>
      </c>
      <c r="BJ170" s="165">
        <f>IFERROR(VLOOKUP($B170,RD[[#All],[Date]:[IS20_Inv2_M2]],BJ$2,0)/BJ$1,"")</f>
        <v>1.6873967708227999</v>
      </c>
      <c r="BK170" s="165">
        <f>IFERROR(VLOOKUP($B170,RD[[#All],[Date]:[IS20_Inv2_M2]],BK$2,0)/BK$1,"")</f>
        <v>1.6260921763489626</v>
      </c>
      <c r="BL170" s="165">
        <f>IFERROR(VLOOKUP($B170,RD[[#All],[Date]:[IS20_Inv2_M2]],BL$2,0)/BL$1,"")</f>
        <v>1.6519013220662397</v>
      </c>
      <c r="BM170" s="165">
        <f>IFERROR(VLOOKUP($B170,RD[[#All],[Date]:[IS20_Inv2_M2]],BM$2,0)/BM$1,"")</f>
        <v>1.6512126711763735</v>
      </c>
      <c r="BN170" s="165">
        <f>IFERROR(VLOOKUP($B170,RD[[#All],[Date]:[IS20_Inv2_M2]],BN$2,0)/BN$1,"")</f>
        <v>1.6860286434322946</v>
      </c>
      <c r="BO170" s="165">
        <f>IFERROR(VLOOKUP($B170,RD[[#All],[Date]:[IS20_Inv2_M2]],BO$2,0)/BO$1,"")</f>
        <v>1.7263976137750259</v>
      </c>
      <c r="BP170" s="165">
        <f>IFERROR(VLOOKUP($B170,RD[[#All],[Date]:[IS20_Inv2_M2]],BP$2,0)/BP$1,"")</f>
        <v>1.7313278306634838</v>
      </c>
      <c r="BQ170" s="165">
        <f>IFERROR(VLOOKUP($B170,RD[[#All],[Date]:[IS20_Inv2_M2]],BQ$2,0)/BQ$1,"")</f>
        <v>1.7314118002941876</v>
      </c>
      <c r="BR170" s="165">
        <f>IFERROR(VLOOKUP($B170,RD[[#All],[Date]:[IS20_Inv2_M2]],BR$2,0)/BR$1,"")</f>
        <v>1.7342037905150842</v>
      </c>
      <c r="BS170" s="165">
        <f>IFERROR(VLOOKUP($B170,RD[[#All],[Date]:[IS20_Inv2_M2]],BS$2,0)/BS$1,"")</f>
        <v>1.6986604393720222</v>
      </c>
      <c r="BT170" s="165">
        <f>IFERROR(VLOOKUP($B170,RD[[#All],[Date]:[IS20_Inv2_M2]],BT$2,0)/BT$1,"")</f>
        <v>1.7339558629416703</v>
      </c>
      <c r="BU170" s="165">
        <f>IFERROR(VLOOKUP($B170,RD[[#All],[Date]:[IS20_Inv2_M2]],BU$2,0)/BU$1,"")</f>
        <v>1.66507730228345</v>
      </c>
      <c r="BV170" s="165">
        <f>IFERROR(VLOOKUP($B170,RD[[#All],[Date]:[IS20_Inv2_M2]],BV$2,0)/BV$1,"")</f>
        <v>1.6925023726668775</v>
      </c>
      <c r="BW170" s="165">
        <f>IFERROR(VLOOKUP($B170,RD[[#All],[Date]:[IS20_Inv2_M2]],BW$2,0)/BW$1,"")</f>
        <v>1.7696739620181567</v>
      </c>
      <c r="BX170" s="165">
        <f>IFERROR(VLOOKUP($B170,RD[[#All],[Date]:[IS20_Inv2_M2]],BX$2,0)/BX$1,"")</f>
        <v>1.7748359412389783</v>
      </c>
      <c r="BY170" s="165">
        <f>IFERROR(VLOOKUP($B170,RD[[#All],[Date]:[IS20_Inv2_M2]],BY$2,0)/BY$1,"")</f>
        <v>1.9078675200155746</v>
      </c>
      <c r="BZ170" s="165">
        <f>IFERROR(VLOOKUP($B170,RD[[#All],[Date]:[IS20_Inv2_M2]],BZ$2,0)/BZ$1,"")</f>
        <v>1.6695138669197511</v>
      </c>
      <c r="CA170" s="165">
        <f>IFERROR(VLOOKUP($B170,RD[[#All],[Date]:[IS20_Inv2_M2]],CA$2,0)/CA$1,"")</f>
        <v>1.562142054565884</v>
      </c>
      <c r="CB170" s="165">
        <f>IFERROR(VLOOKUP($B170,RD[[#All],[Date]:[IS20_Inv2_M2]],CB$2,0)/CB$1,"")</f>
        <v>1.6345038489929347</v>
      </c>
      <c r="CC170" s="165">
        <f>IFERROR(VLOOKUP($B170,RD[[#All],[Date]:[IS20_Inv2_M2]],CC$2,0)/CC$1,"")</f>
        <v>1.7505008963408204</v>
      </c>
      <c r="CD170" s="165">
        <f>IFERROR(VLOOKUP($B170,RD[[#All],[Date]:[IS20_Inv2_M2]],CD$2,0)/CD$1,"")</f>
        <v>1.7840672634350869</v>
      </c>
      <c r="CE170" s="165">
        <f>IFERROR(VLOOKUP($B170,RD[[#All],[Date]:[IS20_Inv2_M2]],CE$2,0)/CE$1,"")</f>
        <v>1.6750914358674402</v>
      </c>
      <c r="CF170" s="165">
        <f>IFERROR(VLOOKUP($B170,RD[[#All],[Date]:[IS20_Inv2_M2]],CF$2,0)/CF$1,"")</f>
        <v>1.6341402218852612</v>
      </c>
      <c r="CG170" s="165">
        <f>IFERROR(VLOOKUP($B170,RD[[#All],[Date]:[IS20_Inv2_M2]],CG$2,0)/CG$1,"")</f>
        <v>1.7031197860916216</v>
      </c>
      <c r="CH170" s="165">
        <f>IFERROR(VLOOKUP($B170,RD[[#All],[Date]:[IS20_Inv2_M2]],CH$2,0)/CH$1,"")</f>
        <v>1.6995931012665133</v>
      </c>
      <c r="CI170" s="165">
        <f>IFERROR(VLOOKUP($B170,RD[[#All],[Date]:[IS20_Inv2_M2]],CI$2,0)/CI$1,"")</f>
        <v>1.8364574554908961</v>
      </c>
      <c r="CJ170" s="165">
        <f>IFERROR(VLOOKUP($B170,RD[[#All],[Date]:[IS20_Inv2_M2]],CJ$2,0)/CJ$1,"")</f>
        <v>1.7759826380516037</v>
      </c>
      <c r="CK170" s="165">
        <f>IFERROR(VLOOKUP($B170,RD[[#All],[Date]:[IS20_Inv2_M2]],CK$2,0)/CK$1,"")</f>
        <v>1.7689207344379758</v>
      </c>
      <c r="CL170" s="165">
        <f>IFERROR(VLOOKUP($B170,RD[[#All],[Date]:[IS20_Inv2_M2]],CL$2,0)/CL$1,"")</f>
        <v>1.7696904388714734</v>
      </c>
      <c r="CM170" s="165">
        <f>IFERROR(VLOOKUP($B170,RD[[#All],[Date]:[IS20_Inv2_M2]],CM$2,0)/CM$1,"")</f>
        <v>1.8381070579741887</v>
      </c>
      <c r="CN170" s="165">
        <f>IFERROR(VLOOKUP($B170,RD[[#All],[Date]:[IS20_Inv2_M2]],CN$2,0)/CN$1,"")</f>
        <v>1.8726707355653121</v>
      </c>
      <c r="CO170" s="165">
        <f>IFERROR(VLOOKUP($B170,RD[[#All],[Date]:[IS20_Inv2_M2]],CO$2,0)/CO$1,"")</f>
        <v>1.8170166857291186</v>
      </c>
      <c r="CP170" s="165">
        <f>IFERROR(VLOOKUP($B170,RD[[#All],[Date]:[IS20_Inv2_M2]],CP$2,0)/CP$1,"")</f>
        <v>1.7173588828128532</v>
      </c>
      <c r="CQ170" s="165">
        <f>IFERROR(VLOOKUP($B170,RD[[#All],[Date]:[IS20_Inv2_M2]],CQ$2,0)/CQ$1,"")</f>
        <v>1.8012496045555204</v>
      </c>
      <c r="CR170" s="165">
        <f>IFERROR(VLOOKUP($B170,RD[[#All],[Date]:[IS20_Inv2_M2]],CR$2,0)/CR$1,"")</f>
        <v>1.8198354950964883</v>
      </c>
      <c r="CS170" s="165">
        <f>IFERROR(VLOOKUP($B170,RD[[#All],[Date]:[IS20_Inv2_M2]],CS$2,0)/CS$1,"")</f>
        <v>1.8150901613413479</v>
      </c>
      <c r="CT170" s="165">
        <f>IFERROR(VLOOKUP($B170,RD[[#All],[Date]:[IS20_Inv2_M2]],CT$2,0)/CT$1,"")</f>
        <v>1.7881999367288832</v>
      </c>
      <c r="CU170" s="165">
        <f>IFERROR(VLOOKUP($B170,RD[[#All],[Date]:[IS20_Inv2_M2]],CU$2,0)/CU$1,"")</f>
        <v>1.8322260887904671</v>
      </c>
      <c r="CV170" s="165">
        <f>IFERROR(VLOOKUP($B170,RD[[#All],[Date]:[IS20_Inv2_M2]],CV$2,0)/CV$1,"")</f>
        <v>1.8127174944637774</v>
      </c>
      <c r="CW170" s="165">
        <f>IFERROR(VLOOKUP($B170,RD[[#All],[Date]:[IS20_Inv2_M2]],CW$2,0)/CW$1,"")</f>
        <v>1.8243171991985658</v>
      </c>
      <c r="CX170" s="165">
        <f>IFERROR(VLOOKUP($B170,RD[[#All],[Date]:[IS20_Inv2_M2]],CX$2,0)/CX$1,"")</f>
        <v>1.7415374881366654</v>
      </c>
      <c r="CY170" s="165">
        <f>IFERROR(VLOOKUP($B170,RD[[#All],[Date]:[IS20_Inv2_M2]],CY$2,0)/CY$1,"")</f>
        <v>1.767535427769531</v>
      </c>
      <c r="CZ170" s="165">
        <f>IFERROR(VLOOKUP($B170,RD[[#All],[Date]:[IS20_Inv2_M2]],CZ$2,0)/CZ$1,"")</f>
        <v>1.8631324587559821</v>
      </c>
      <c r="DA170" s="165">
        <f>IFERROR(AVERAGEIF(Inv_SY_B[[#This Row],[IS1_Inv1_M1]:[IS8_Inv4_M2]],"&gt;="&amp;0.1,Inv_SY_B[[#This Row],[IS1_Inv1_M1]:[IS8_Inv4_M2]]),"")</f>
        <v>1.8939895542463887</v>
      </c>
      <c r="DB170" s="165">
        <f>IFERROR(AVERAGEIF(Inv_SY_B[[#This Row],[IS18_Inv1_M1]:[IS19_Inv2_M3]],"&gt;="&amp;0.1,Inv_SY_B[[#This Row],[IS18_Inv1_M1]:[IS19_Inv2_M3]]),"")</f>
        <v>1.8079281940656211</v>
      </c>
      <c r="DC170" s="165">
        <f>IFERROR(AVERAGEIF(Inv_SY_B[[#This Row],[IS9_Inv1_M1]:[IS20_Inv2_M2]],"&gt;="&amp;0.1,Inv_SY_B[[#This Row],[IS9_Inv1_M1]:[IS20_Inv2_M2]]),"")</f>
        <v>1.6952792343641974</v>
      </c>
    </row>
    <row r="171" spans="2:107">
      <c r="B171" s="167">
        <f t="shared" si="68"/>
        <v>45863</v>
      </c>
      <c r="C171" s="165">
        <f>IFERROR(VLOOKUP($B171,RD[[#All],[Date]:[IS20_Inv2_M2]],C$2,0)/C$1,"")</f>
        <v>2.8668132376764635</v>
      </c>
      <c r="D171" s="165">
        <f>IFERROR(VLOOKUP($B171,RD[[#All],[Date]:[IS20_Inv2_M2]],D$2,0)/D$1,"")</f>
        <v>2.8183889102008539</v>
      </c>
      <c r="E171" s="165">
        <f>IFERROR(VLOOKUP($B171,RD[[#All],[Date]:[IS20_Inv2_M2]],E$2,0)/E$1,"")</f>
        <v>2.7765338110165696</v>
      </c>
      <c r="F171" s="165">
        <f>IFERROR(VLOOKUP($B171,RD[[#All],[Date]:[IS20_Inv2_M2]],F$2,0)/F$1,"")</f>
        <v>2.7556818181818183</v>
      </c>
      <c r="G171" s="165">
        <f>IFERROR(VLOOKUP($B171,RD[[#All],[Date]:[IS20_Inv2_M2]],G$2,0)/G$1,"")</f>
        <v>2.775244609100409</v>
      </c>
      <c r="H171" s="165">
        <f>IFERROR(VLOOKUP($B171,RD[[#All],[Date]:[IS20_Inv2_M2]],H$2,0)/H$1,"")</f>
        <v>2.765854834820352</v>
      </c>
      <c r="I171" s="165">
        <f>IFERROR(VLOOKUP($B171,RD[[#All],[Date]:[IS20_Inv2_M2]],I$2,0)/I$1,"")</f>
        <v>2.8768880022798515</v>
      </c>
      <c r="J171" s="165">
        <f>IFERROR(VLOOKUP($B171,RD[[#All],[Date]:[IS20_Inv2_M2]],J$2,0)/J$1,"")</f>
        <v>2.7562986183675839</v>
      </c>
      <c r="K171" s="165">
        <f>IFERROR(VLOOKUP($B171,RD[[#All],[Date]:[IS20_Inv2_M2]],K$2,0)/K$1,"")</f>
        <v>2.8064801742085241</v>
      </c>
      <c r="L171" s="165">
        <f>IFERROR(VLOOKUP($B171,RD[[#All],[Date]:[IS20_Inv2_M2]],L$2,0)/L$1,"")</f>
        <v>2.8246413983091099</v>
      </c>
      <c r="M171" s="165">
        <f>IFERROR(VLOOKUP($B171,RD[[#All],[Date]:[IS20_Inv2_M2]],M$2,0)/M$1,"")</f>
        <v>2.7927576642657974</v>
      </c>
      <c r="N171" s="165">
        <f>IFERROR(VLOOKUP($B171,RD[[#All],[Date]:[IS20_Inv2_M2]],N$2,0)/N$1,"")</f>
        <v>2.7965833596962986</v>
      </c>
      <c r="O171" s="165">
        <f>IFERROR(VLOOKUP($B171,RD[[#All],[Date]:[IS20_Inv2_M2]],O$2,0)/O$1,"")</f>
        <v>2.7636626067700094</v>
      </c>
      <c r="P171" s="165">
        <f>IFERROR(VLOOKUP($B171,RD[[#All],[Date]:[IS20_Inv2_M2]],P$2,0)/P$1,"")</f>
        <v>2.6849550323134634</v>
      </c>
      <c r="Q171" s="165">
        <f>IFERROR(VLOOKUP($B171,RD[[#All],[Date]:[IS20_Inv2_M2]],Q$2,0)/Q$1,"")</f>
        <v>2.6121932480679706</v>
      </c>
      <c r="R171" s="165">
        <f>IFERROR(VLOOKUP($B171,RD[[#All],[Date]:[IS20_Inv2_M2]],R$2,0)/R$1,"")</f>
        <v>2.522000319757256</v>
      </c>
      <c r="S171" s="165">
        <f>IFERROR(VLOOKUP($B171,RD[[#All],[Date]:[IS20_Inv2_M2]],S$2,0)/S$1,"")</f>
        <v>2.6254183386336769</v>
      </c>
      <c r="T171" s="165">
        <f>IFERROR(VLOOKUP($B171,RD[[#All],[Date]:[IS20_Inv2_M2]],T$2,0)/T$1,"")</f>
        <v>2.7113111500963449</v>
      </c>
      <c r="U171" s="165">
        <f>IFERROR(VLOOKUP($B171,RD[[#All],[Date]:[IS20_Inv2_M2]],U$2,0)/U$1,"")</f>
        <v>2.9973436174005612</v>
      </c>
      <c r="V171" s="165">
        <f>IFERROR(VLOOKUP($B171,RD[[#All],[Date]:[IS20_Inv2_M2]],V$2,0)/V$1,"")</f>
        <v>3.0183434376961014</v>
      </c>
      <c r="W171" s="165">
        <f>IFERROR(VLOOKUP($B171,RD[[#All],[Date]:[IS20_Inv2_M2]],W$2,0)/W$1,"")</f>
        <v>2.8596179488923115</v>
      </c>
      <c r="X171" s="165">
        <f>IFERROR(VLOOKUP($B171,RD[[#All],[Date]:[IS20_Inv2_M2]],X$2,0)/X$1,"")</f>
        <v>2.7254886968932386</v>
      </c>
      <c r="Y171" s="165">
        <f>IFERROR(VLOOKUP($B171,RD[[#All],[Date]:[IS20_Inv2_M2]],Y$2,0)/Y$1,"")</f>
        <v>2.8531395459295146</v>
      </c>
      <c r="Z171" s="165">
        <f>IFERROR(VLOOKUP($B171,RD[[#All],[Date]:[IS20_Inv2_M2]],Z$2,0)/Z$1,"")</f>
        <v>2.9055350208206612</v>
      </c>
      <c r="AA171" s="165">
        <f>IFERROR(VLOOKUP($B171,RD[[#All],[Date]:[IS20_Inv2_M2]],AA$2,0)/AA$1,"")</f>
        <v>2.6452527161077</v>
      </c>
      <c r="AB171" s="165">
        <f>IFERROR(VLOOKUP($B171,RD[[#All],[Date]:[IS20_Inv2_M2]],AB$2,0)/AB$1,"")</f>
        <v>2.6846827370014053</v>
      </c>
      <c r="AC171" s="165">
        <f>IFERROR(VLOOKUP($B171,RD[[#All],[Date]:[IS20_Inv2_M2]],AC$2,0)/AC$1,"")</f>
        <v>2.7117183947928876</v>
      </c>
      <c r="AD171" s="165">
        <f>IFERROR(VLOOKUP($B171,RD[[#All],[Date]:[IS20_Inv2_M2]],AD$2,0)/AD$1,"")</f>
        <v>2.6545628700801118</v>
      </c>
      <c r="AE171" s="165">
        <f>IFERROR(VLOOKUP($B171,RD[[#All],[Date]:[IS20_Inv2_M2]],AE$2,0)/AE$1,"")</f>
        <v>2.6952537075915752</v>
      </c>
      <c r="AF171" s="165">
        <f>IFERROR(VLOOKUP($B171,RD[[#All],[Date]:[IS20_Inv2_M2]],AF$2,0)/AF$1,"")</f>
        <v>2.7603280055035824</v>
      </c>
      <c r="AG171" s="165">
        <f>IFERROR(VLOOKUP($B171,RD[[#All],[Date]:[IS20_Inv2_M2]],AG$2,0)/AG$1,"")</f>
        <v>2.7178951316882349</v>
      </c>
      <c r="AH171" s="165">
        <f>IFERROR(VLOOKUP($B171,RD[[#All],[Date]:[IS20_Inv2_M2]],AH$2,0)/AH$1,"")</f>
        <v>2.7003330721003134</v>
      </c>
      <c r="AI171" s="165">
        <f>IFERROR(VLOOKUP($B171,RD[[#All],[Date]:[IS20_Inv2_M2]],AI$2,0)/AI$1,"")</f>
        <v>2.7714157763418847</v>
      </c>
      <c r="AJ171" s="165">
        <f>IFERROR(VLOOKUP($B171,RD[[#All],[Date]:[IS20_Inv2_M2]],AJ$2,0)/AJ$1,"")</f>
        <v>2.7675772503358713</v>
      </c>
      <c r="AK171" s="165">
        <f>IFERROR(VLOOKUP($B171,RD[[#All],[Date]:[IS20_Inv2_M2]],AK$2,0)/AK$1,"")</f>
        <v>2.7622239037221199</v>
      </c>
      <c r="AL171" s="165">
        <f>IFERROR(VLOOKUP($B171,RD[[#All],[Date]:[IS20_Inv2_M2]],AL$2,0)/AL$1,"")</f>
        <v>2.7325560917192067</v>
      </c>
      <c r="AM171" s="165">
        <f>IFERROR(VLOOKUP($B171,RD[[#All],[Date]:[IS20_Inv2_M2]],AM$2,0)/AM$1,"")</f>
        <v>2.747160144268042</v>
      </c>
      <c r="AN171" s="165">
        <f>IFERROR(VLOOKUP($B171,RD[[#All],[Date]:[IS20_Inv2_M2]],AN$2,0)/AN$1,"")</f>
        <v>2.7403343782654126</v>
      </c>
      <c r="AO171" s="165">
        <f>IFERROR(VLOOKUP($B171,RD[[#All],[Date]:[IS20_Inv2_M2]],AO$2,0)/AO$1,"")</f>
        <v>2.7219369038884813</v>
      </c>
      <c r="AP171" s="165">
        <f>IFERROR(VLOOKUP($B171,RD[[#All],[Date]:[IS20_Inv2_M2]],AP$2,0)/AP$1,"")</f>
        <v>2.7282626629269098</v>
      </c>
      <c r="AQ171" s="165">
        <f>IFERROR(VLOOKUP($B171,RD[[#All],[Date]:[IS20_Inv2_M2]],AQ$2,0)/AQ$1,"")</f>
        <v>2.7106767471879034</v>
      </c>
      <c r="AR171" s="165">
        <f>IFERROR(VLOOKUP($B171,RD[[#All],[Date]:[IS20_Inv2_M2]],AR$2,0)/AR$1,"")</f>
        <v>2.6985101638496589</v>
      </c>
      <c r="AS171" s="165">
        <f>IFERROR(VLOOKUP($B171,RD[[#All],[Date]:[IS20_Inv2_M2]],AS$2,0)/AS$1,"")</f>
        <v>2.6799309065318919</v>
      </c>
      <c r="AT171" s="165">
        <f>IFERROR(VLOOKUP($B171,RD[[#All],[Date]:[IS20_Inv2_M2]],AT$2,0)/AT$1,"")</f>
        <v>2.5793103448275865</v>
      </c>
      <c r="AU171" s="165">
        <f>IFERROR(VLOOKUP($B171,RD[[#All],[Date]:[IS20_Inv2_M2]],AU$2,0)/AU$1,"")</f>
        <v>2.7144349902970593</v>
      </c>
      <c r="AV171" s="165">
        <f>IFERROR(VLOOKUP($B171,RD[[#All],[Date]:[IS20_Inv2_M2]],AV$2,0)/AV$1,"")</f>
        <v>2.5520929374884753</v>
      </c>
      <c r="AW171" s="165">
        <f>IFERROR(VLOOKUP($B171,RD[[#All],[Date]:[IS20_Inv2_M2]],AW$2,0)/AW$1,"")</f>
        <v>2.6493875836214977</v>
      </c>
      <c r="AX171" s="165">
        <f>IFERROR(VLOOKUP($B171,RD[[#All],[Date]:[IS20_Inv2_M2]],AX$2,0)/AX$1,"")</f>
        <v>2.6671358198451793</v>
      </c>
      <c r="AY171" s="165">
        <f>IFERROR(VLOOKUP($B171,RD[[#All],[Date]:[IS20_Inv2_M2]],AY$2,0)/AY$1,"")</f>
        <v>2.5932688001653519</v>
      </c>
      <c r="AZ171" s="165">
        <f>IFERROR(VLOOKUP($B171,RD[[#All],[Date]:[IS20_Inv2_M2]],AZ$2,0)/AZ$1,"")</f>
        <v>2.6652437804308673</v>
      </c>
      <c r="BA171" s="165">
        <f>IFERROR(VLOOKUP($B171,RD[[#All],[Date]:[IS20_Inv2_M2]],BA$2,0)/BA$1,"")</f>
        <v>2.5950942054745822</v>
      </c>
      <c r="BB171" s="165">
        <f>IFERROR(VLOOKUP($B171,RD[[#All],[Date]:[IS20_Inv2_M2]],BB$2,0)/BB$1,"")</f>
        <v>2.6310239375724982</v>
      </c>
      <c r="BC171" s="165">
        <f>IFERROR(VLOOKUP($B171,RD[[#All],[Date]:[IS20_Inv2_M2]],BC$2,0)/BC$1,"")</f>
        <v>2.6787141188763903</v>
      </c>
      <c r="BD171" s="165">
        <f>IFERROR(VLOOKUP($B171,RD[[#All],[Date]:[IS20_Inv2_M2]],BD$2,0)/BD$1,"")</f>
        <v>2.6412480863162497</v>
      </c>
      <c r="BE171" s="165">
        <f>IFERROR(VLOOKUP($B171,RD[[#All],[Date]:[IS20_Inv2_M2]],BE$2,0)/BE$1,"")</f>
        <v>2.6980146290491116</v>
      </c>
      <c r="BF171" s="165">
        <f>IFERROR(VLOOKUP($B171,RD[[#All],[Date]:[IS20_Inv2_M2]],BF$2,0)/BF$1,"")</f>
        <v>2.6766337111164695</v>
      </c>
      <c r="BG171" s="165">
        <f>IFERROR(VLOOKUP($B171,RD[[#All],[Date]:[IS20_Inv2_M2]],BG$2,0)/BG$1,"")</f>
        <v>2.6926593521421105</v>
      </c>
      <c r="BH171" s="165">
        <f>IFERROR(VLOOKUP($B171,RD[[#All],[Date]:[IS20_Inv2_M2]],BH$2,0)/BH$1,"")</f>
        <v>2.6812512505836059</v>
      </c>
      <c r="BI171" s="165">
        <f>IFERROR(VLOOKUP($B171,RD[[#All],[Date]:[IS20_Inv2_M2]],BI$2,0)/BI$1,"")</f>
        <v>2.6509312188825374</v>
      </c>
      <c r="BJ171" s="165">
        <f>IFERROR(VLOOKUP($B171,RD[[#All],[Date]:[IS20_Inv2_M2]],BJ$2,0)/BJ$1,"")</f>
        <v>2.6757002730306403</v>
      </c>
      <c r="BK171" s="165">
        <f>IFERROR(VLOOKUP($B171,RD[[#All],[Date]:[IS20_Inv2_M2]],BK$2,0)/BK$1,"")</f>
        <v>2.5645301140532246</v>
      </c>
      <c r="BL171" s="165">
        <f>IFERROR(VLOOKUP($B171,RD[[#All],[Date]:[IS20_Inv2_M2]],BL$2,0)/BL$1,"")</f>
        <v>2.6114215619462997</v>
      </c>
      <c r="BM171" s="165">
        <f>IFERROR(VLOOKUP($B171,RD[[#All],[Date]:[IS20_Inv2_M2]],BM$2,0)/BM$1,"")</f>
        <v>2.6160699554528954</v>
      </c>
      <c r="BN171" s="165">
        <f>IFERROR(VLOOKUP($B171,RD[[#All],[Date]:[IS20_Inv2_M2]],BN$2,0)/BN$1,"")</f>
        <v>2.6713381277275805</v>
      </c>
      <c r="BO171" s="165">
        <f>IFERROR(VLOOKUP($B171,RD[[#All],[Date]:[IS20_Inv2_M2]],BO$2,0)/BO$1,"")</f>
        <v>2.7337641795091967</v>
      </c>
      <c r="BP171" s="165">
        <f>IFERROR(VLOOKUP($B171,RD[[#All],[Date]:[IS20_Inv2_M2]],BP$2,0)/BP$1,"")</f>
        <v>2.7398310852913825</v>
      </c>
      <c r="BQ171" s="165">
        <f>IFERROR(VLOOKUP($B171,RD[[#All],[Date]:[IS20_Inv2_M2]],BQ$2,0)/BQ$1,"")</f>
        <v>2.7617611538434894</v>
      </c>
      <c r="BR171" s="165">
        <f>IFERROR(VLOOKUP($B171,RD[[#All],[Date]:[IS20_Inv2_M2]],BR$2,0)/BR$1,"")</f>
        <v>2.7901603826943906</v>
      </c>
      <c r="BS171" s="165">
        <f>IFERROR(VLOOKUP($B171,RD[[#All],[Date]:[IS20_Inv2_M2]],BS$2,0)/BS$1,"")</f>
        <v>2.7448073008106917</v>
      </c>
      <c r="BT171" s="165">
        <f>IFERROR(VLOOKUP($B171,RD[[#All],[Date]:[IS20_Inv2_M2]],BT$2,0)/BT$1,"")</f>
        <v>2.7899289836258707</v>
      </c>
      <c r="BU171" s="165">
        <f>IFERROR(VLOOKUP($B171,RD[[#All],[Date]:[IS20_Inv2_M2]],BU$2,0)/BU$1,"")</f>
        <v>2.7329480926489431</v>
      </c>
      <c r="BV171" s="165">
        <f>IFERROR(VLOOKUP($B171,RD[[#All],[Date]:[IS20_Inv2_M2]],BV$2,0)/BV$1,"")</f>
        <v>2.7090272996259559</v>
      </c>
      <c r="BW171" s="165">
        <f>IFERROR(VLOOKUP($B171,RD[[#All],[Date]:[IS20_Inv2_M2]],BW$2,0)/BW$1,"")</f>
        <v>2.9258098223615461</v>
      </c>
      <c r="BX171" s="165">
        <f>IFERROR(VLOOKUP($B171,RD[[#All],[Date]:[IS20_Inv2_M2]],BX$2,0)/BX$1,"")</f>
        <v>2.9534632824730895</v>
      </c>
      <c r="BY171" s="165">
        <f>IFERROR(VLOOKUP($B171,RD[[#All],[Date]:[IS20_Inv2_M2]],BY$2,0)/BY$1,"")</f>
        <v>3.1635558367605192</v>
      </c>
      <c r="BZ171" s="165">
        <f>IFERROR(VLOOKUP($B171,RD[[#All],[Date]:[IS20_Inv2_M2]],BZ$2,0)/BZ$1,"")</f>
        <v>2.7965833596962986</v>
      </c>
      <c r="CA171" s="165">
        <f>IFERROR(VLOOKUP($B171,RD[[#All],[Date]:[IS20_Inv2_M2]],CA$2,0)/CA$1,"")</f>
        <v>2.5799343289443541</v>
      </c>
      <c r="CB171" s="165">
        <f>IFERROR(VLOOKUP($B171,RD[[#All],[Date]:[IS20_Inv2_M2]],CB$2,0)/CB$1,"")</f>
        <v>2.7042543967567694</v>
      </c>
      <c r="CC171" s="165">
        <f>IFERROR(VLOOKUP($B171,RD[[#All],[Date]:[IS20_Inv2_M2]],CC$2,0)/CC$1,"")</f>
        <v>2.7944743224717916</v>
      </c>
      <c r="CD171" s="165">
        <f>IFERROR(VLOOKUP($B171,RD[[#All],[Date]:[IS20_Inv2_M2]],CD$2,0)/CD$1,"")</f>
        <v>2.7861569925723275</v>
      </c>
      <c r="CE171" s="165">
        <f>IFERROR(VLOOKUP($B171,RD[[#All],[Date]:[IS20_Inv2_M2]],CE$2,0)/CE$1,"")</f>
        <v>2.6578420907690172</v>
      </c>
      <c r="CF171" s="165">
        <f>IFERROR(VLOOKUP($B171,RD[[#All],[Date]:[IS20_Inv2_M2]],CF$2,0)/CF$1,"")</f>
        <v>2.6368783340060435</v>
      </c>
      <c r="CG171" s="165">
        <f>IFERROR(VLOOKUP($B171,RD[[#All],[Date]:[IS20_Inv2_M2]],CG$2,0)/CG$1,"")</f>
        <v>2.6708211810897362</v>
      </c>
      <c r="CH171" s="165">
        <f>IFERROR(VLOOKUP($B171,RD[[#All],[Date]:[IS20_Inv2_M2]],CH$2,0)/CH$1,"")</f>
        <v>2.6821135462006422</v>
      </c>
      <c r="CI171" s="165">
        <f>IFERROR(VLOOKUP($B171,RD[[#All],[Date]:[IS20_Inv2_M2]],CI$2,0)/CI$1,"")</f>
        <v>2.958855164970132</v>
      </c>
      <c r="CJ171" s="165">
        <f>IFERROR(VLOOKUP($B171,RD[[#All],[Date]:[IS20_Inv2_M2]],CJ$2,0)/CJ$1,"")</f>
        <v>2.9394743187846637</v>
      </c>
      <c r="CK171" s="165">
        <f>IFERROR(VLOOKUP($B171,RD[[#All],[Date]:[IS20_Inv2_M2]],CK$2,0)/CK$1,"")</f>
        <v>2.8168383340797134</v>
      </c>
      <c r="CL171" s="165">
        <f>IFERROR(VLOOKUP($B171,RD[[#All],[Date]:[IS20_Inv2_M2]],CL$2,0)/CL$1,"")</f>
        <v>2.7978056426332292</v>
      </c>
      <c r="CM171" s="165">
        <f>IFERROR(VLOOKUP($B171,RD[[#All],[Date]:[IS20_Inv2_M2]],CM$2,0)/CM$1,"")</f>
        <v>2.9721201502283439</v>
      </c>
      <c r="CN171" s="165">
        <f>IFERROR(VLOOKUP($B171,RD[[#All],[Date]:[IS20_Inv2_M2]],CN$2,0)/CN$1,"")</f>
        <v>3.0300692124289164</v>
      </c>
      <c r="CO171" s="165">
        <f>IFERROR(VLOOKUP($B171,RD[[#All],[Date]:[IS20_Inv2_M2]],CO$2,0)/CO$1,"")</f>
        <v>2.9542744506363614</v>
      </c>
      <c r="CP171" s="165">
        <f>IFERROR(VLOOKUP($B171,RD[[#All],[Date]:[IS20_Inv2_M2]],CP$2,0)/CP$1,"")</f>
        <v>2.8118670320505186</v>
      </c>
      <c r="CQ171" s="165">
        <f>IFERROR(VLOOKUP($B171,RD[[#All],[Date]:[IS20_Inv2_M2]],CQ$2,0)/CQ$1,"")</f>
        <v>2.9450727617842456</v>
      </c>
      <c r="CR171" s="165">
        <f>IFERROR(VLOOKUP($B171,RD[[#All],[Date]:[IS20_Inv2_M2]],CR$2,0)/CR$1,"")</f>
        <v>2.9563429294527048</v>
      </c>
      <c r="CS171" s="165">
        <f>IFERROR(VLOOKUP($B171,RD[[#All],[Date]:[IS20_Inv2_M2]],CS$2,0)/CS$1,"")</f>
        <v>2.9357798165137616</v>
      </c>
      <c r="CT171" s="165">
        <f>IFERROR(VLOOKUP($B171,RD[[#All],[Date]:[IS20_Inv2_M2]],CT$2,0)/CT$1,"")</f>
        <v>2.8906991458399238</v>
      </c>
      <c r="CU171" s="165">
        <f>IFERROR(VLOOKUP($B171,RD[[#All],[Date]:[IS20_Inv2_M2]],CU$2,0)/CU$1,"")</f>
        <v>2.9592428556364019</v>
      </c>
      <c r="CV171" s="165">
        <f>IFERROR(VLOOKUP($B171,RD[[#All],[Date]:[IS20_Inv2_M2]],CV$2,0)/CV$1,"")</f>
        <v>2.943161446799536</v>
      </c>
      <c r="CW171" s="165">
        <f>IFERROR(VLOOKUP($B171,RD[[#All],[Date]:[IS20_Inv2_M2]],CW$2,0)/CW$1,"")</f>
        <v>2.881647861084748</v>
      </c>
      <c r="CX171" s="165">
        <f>IFERROR(VLOOKUP($B171,RD[[#All],[Date]:[IS20_Inv2_M2]],CX$2,0)/CX$1,"")</f>
        <v>2.8218918063903824</v>
      </c>
      <c r="CY171" s="165">
        <f>IFERROR(VLOOKUP($B171,RD[[#All],[Date]:[IS20_Inv2_M2]],CY$2,0)/CY$1,"")</f>
        <v>2.9550856187996333</v>
      </c>
      <c r="CZ171" s="165">
        <f>IFERROR(VLOOKUP($B171,RD[[#All],[Date]:[IS20_Inv2_M2]],CZ$2,0)/CZ$1,"")</f>
        <v>2.9730693895683427</v>
      </c>
      <c r="DA171" s="165">
        <f>IFERROR(AVERAGEIF(Inv_SY_B[[#This Row],[IS1_Inv1_M1]:[IS8_Inv4_M2]],"&gt;="&amp;0.1,Inv_SY_B[[#This Row],[IS1_Inv1_M1]:[IS8_Inv4_M2]]),"")</f>
        <v>2.764412563633142</v>
      </c>
      <c r="DB171" s="165">
        <f>IFERROR(AVERAGEIF(Inv_SY_B[[#This Row],[IS18_Inv1_M1]:[IS19_Inv2_M3]],"&gt;="&amp;0.1,Inv_SY_B[[#This Row],[IS18_Inv1_M1]:[IS19_Inv2_M3]]),"")</f>
        <v>2.9307374626581302</v>
      </c>
      <c r="DC171" s="165">
        <f>IFERROR(AVERAGEIF(Inv_SY_B[[#This Row],[IS9_Inv1_M1]:[IS20_Inv2_M2]],"&gt;="&amp;0.1,Inv_SY_B[[#This Row],[IS9_Inv1_M1]:[IS20_Inv2_M2]]),"")</f>
        <v>2.7220210564385252</v>
      </c>
    </row>
    <row r="172" spans="2:107">
      <c r="B172" s="167">
        <f t="shared" si="68"/>
        <v>45864</v>
      </c>
      <c r="C172" s="165">
        <f>IFERROR(VLOOKUP($B172,RD[[#All],[Date]:[IS20_Inv2_M2]],C$2,0)/C$1,"")</f>
        <v>0</v>
      </c>
      <c r="D172" s="165">
        <f>IFERROR(VLOOKUP($B172,RD[[#All],[Date]:[IS20_Inv2_M2]],D$2,0)/D$1,"")</f>
        <v>0</v>
      </c>
      <c r="E172" s="165">
        <f>IFERROR(VLOOKUP($B172,RD[[#All],[Date]:[IS20_Inv2_M2]],E$2,0)/E$1,"")</f>
        <v>0</v>
      </c>
      <c r="F172" s="165">
        <f>IFERROR(VLOOKUP($B172,RD[[#All],[Date]:[IS20_Inv2_M2]],F$2,0)/F$1,"")</f>
        <v>0</v>
      </c>
      <c r="G172" s="165">
        <f>IFERROR(VLOOKUP($B172,RD[[#All],[Date]:[IS20_Inv2_M2]],G$2,0)/G$1,"")</f>
        <v>0</v>
      </c>
      <c r="H172" s="165">
        <f>IFERROR(VLOOKUP($B172,RD[[#All],[Date]:[IS20_Inv2_M2]],H$2,0)/H$1,"")</f>
        <v>0</v>
      </c>
      <c r="I172" s="165">
        <f>IFERROR(VLOOKUP($B172,RD[[#All],[Date]:[IS20_Inv2_M2]],I$2,0)/I$1,"")</f>
        <v>0</v>
      </c>
      <c r="J172" s="165">
        <f>IFERROR(VLOOKUP($B172,RD[[#All],[Date]:[IS20_Inv2_M2]],J$2,0)/J$1,"")</f>
        <v>0</v>
      </c>
      <c r="K172" s="165">
        <f>IFERROR(VLOOKUP($B172,RD[[#All],[Date]:[IS20_Inv2_M2]],K$2,0)/K$1,"")</f>
        <v>0</v>
      </c>
      <c r="L172" s="165">
        <f>IFERROR(VLOOKUP($B172,RD[[#All],[Date]:[IS20_Inv2_M2]],L$2,0)/L$1,"")</f>
        <v>0</v>
      </c>
      <c r="M172" s="165">
        <f>IFERROR(VLOOKUP($B172,RD[[#All],[Date]:[IS20_Inv2_M2]],M$2,0)/M$1,"")</f>
        <v>0</v>
      </c>
      <c r="N172" s="165">
        <f>IFERROR(VLOOKUP($B172,RD[[#All],[Date]:[IS20_Inv2_M2]],N$2,0)/N$1,"")</f>
        <v>0</v>
      </c>
      <c r="O172" s="165">
        <f>IFERROR(VLOOKUP($B172,RD[[#All],[Date]:[IS20_Inv2_M2]],O$2,0)/O$1,"")</f>
        <v>0</v>
      </c>
      <c r="P172" s="165">
        <f>IFERROR(VLOOKUP($B172,RD[[#All],[Date]:[IS20_Inv2_M2]],P$2,0)/P$1,"")</f>
        <v>0</v>
      </c>
      <c r="Q172" s="165">
        <f>IFERROR(VLOOKUP($B172,RD[[#All],[Date]:[IS20_Inv2_M2]],Q$2,0)/Q$1,"")</f>
        <v>0</v>
      </c>
      <c r="R172" s="165">
        <f>IFERROR(VLOOKUP($B172,RD[[#All],[Date]:[IS20_Inv2_M2]],R$2,0)/R$1,"")</f>
        <v>0</v>
      </c>
      <c r="S172" s="165">
        <f>IFERROR(VLOOKUP($B172,RD[[#All],[Date]:[IS20_Inv2_M2]],S$2,0)/S$1,"")</f>
        <v>0</v>
      </c>
      <c r="T172" s="165">
        <f>IFERROR(VLOOKUP($B172,RD[[#All],[Date]:[IS20_Inv2_M2]],T$2,0)/T$1,"")</f>
        <v>0</v>
      </c>
      <c r="U172" s="165">
        <f>IFERROR(VLOOKUP($B172,RD[[#All],[Date]:[IS20_Inv2_M2]],U$2,0)/U$1,"")</f>
        <v>0</v>
      </c>
      <c r="V172" s="165">
        <f>IFERROR(VLOOKUP($B172,RD[[#All],[Date]:[IS20_Inv2_M2]],V$2,0)/V$1,"")</f>
        <v>0</v>
      </c>
      <c r="W172" s="165">
        <f>IFERROR(VLOOKUP($B172,RD[[#All],[Date]:[IS20_Inv2_M2]],W$2,0)/W$1,"")</f>
        <v>0</v>
      </c>
      <c r="X172" s="165">
        <f>IFERROR(VLOOKUP($B172,RD[[#All],[Date]:[IS20_Inv2_M2]],X$2,0)/X$1,"")</f>
        <v>0</v>
      </c>
      <c r="Y172" s="165">
        <f>IFERROR(VLOOKUP($B172,RD[[#All],[Date]:[IS20_Inv2_M2]],Y$2,0)/Y$1,"")</f>
        <v>0</v>
      </c>
      <c r="Z172" s="165">
        <f>IFERROR(VLOOKUP($B172,RD[[#All],[Date]:[IS20_Inv2_M2]],Z$2,0)/Z$1,"")</f>
        <v>0</v>
      </c>
      <c r="AA172" s="165">
        <f>IFERROR(VLOOKUP($B172,RD[[#All],[Date]:[IS20_Inv2_M2]],AA$2,0)/AA$1,"")</f>
        <v>0</v>
      </c>
      <c r="AB172" s="165">
        <f>IFERROR(VLOOKUP($B172,RD[[#All],[Date]:[IS20_Inv2_M2]],AB$2,0)/AB$1,"")</f>
        <v>0</v>
      </c>
      <c r="AC172" s="165">
        <f>IFERROR(VLOOKUP($B172,RD[[#All],[Date]:[IS20_Inv2_M2]],AC$2,0)/AC$1,"")</f>
        <v>0</v>
      </c>
      <c r="AD172" s="165">
        <f>IFERROR(VLOOKUP($B172,RD[[#All],[Date]:[IS20_Inv2_M2]],AD$2,0)/AD$1,"")</f>
        <v>0</v>
      </c>
      <c r="AE172" s="165">
        <f>IFERROR(VLOOKUP($B172,RD[[#All],[Date]:[IS20_Inv2_M2]],AE$2,0)/AE$1,"")</f>
        <v>0</v>
      </c>
      <c r="AF172" s="165">
        <f>IFERROR(VLOOKUP($B172,RD[[#All],[Date]:[IS20_Inv2_M2]],AF$2,0)/AF$1,"")</f>
        <v>0</v>
      </c>
      <c r="AG172" s="165">
        <f>IFERROR(VLOOKUP($B172,RD[[#All],[Date]:[IS20_Inv2_M2]],AG$2,0)/AG$1,"")</f>
        <v>0</v>
      </c>
      <c r="AH172" s="165">
        <f>IFERROR(VLOOKUP($B172,RD[[#All],[Date]:[IS20_Inv2_M2]],AH$2,0)/AH$1,"")</f>
        <v>0</v>
      </c>
      <c r="AI172" s="165">
        <f>IFERROR(VLOOKUP($B172,RD[[#All],[Date]:[IS20_Inv2_M2]],AI$2,0)/AI$1,"")</f>
        <v>0</v>
      </c>
      <c r="AJ172" s="165">
        <f>IFERROR(VLOOKUP($B172,RD[[#All],[Date]:[IS20_Inv2_M2]],AJ$2,0)/AJ$1,"")</f>
        <v>0</v>
      </c>
      <c r="AK172" s="165">
        <f>IFERROR(VLOOKUP($B172,RD[[#All],[Date]:[IS20_Inv2_M2]],AK$2,0)/AK$1,"")</f>
        <v>0</v>
      </c>
      <c r="AL172" s="165">
        <f>IFERROR(VLOOKUP($B172,RD[[#All],[Date]:[IS20_Inv2_M2]],AL$2,0)/AL$1,"")</f>
        <v>0</v>
      </c>
      <c r="AM172" s="165">
        <f>IFERROR(VLOOKUP($B172,RD[[#All],[Date]:[IS20_Inv2_M2]],AM$2,0)/AM$1,"")</f>
        <v>0</v>
      </c>
      <c r="AN172" s="165">
        <f>IFERROR(VLOOKUP($B172,RD[[#All],[Date]:[IS20_Inv2_M2]],AN$2,0)/AN$1,"")</f>
        <v>0</v>
      </c>
      <c r="AO172" s="165">
        <f>IFERROR(VLOOKUP($B172,RD[[#All],[Date]:[IS20_Inv2_M2]],AO$2,0)/AO$1,"")</f>
        <v>0</v>
      </c>
      <c r="AP172" s="165">
        <f>IFERROR(VLOOKUP($B172,RD[[#All],[Date]:[IS20_Inv2_M2]],AP$2,0)/AP$1,"")</f>
        <v>0</v>
      </c>
      <c r="AQ172" s="165">
        <f>IFERROR(VLOOKUP($B172,RD[[#All],[Date]:[IS20_Inv2_M2]],AQ$2,0)/AQ$1,"")</f>
        <v>0</v>
      </c>
      <c r="AR172" s="165">
        <f>IFERROR(VLOOKUP($B172,RD[[#All],[Date]:[IS20_Inv2_M2]],AR$2,0)/AR$1,"")</f>
        <v>0</v>
      </c>
      <c r="AS172" s="165">
        <f>IFERROR(VLOOKUP($B172,RD[[#All],[Date]:[IS20_Inv2_M2]],AS$2,0)/AS$1,"")</f>
        <v>0</v>
      </c>
      <c r="AT172" s="165">
        <f>IFERROR(VLOOKUP($B172,RD[[#All],[Date]:[IS20_Inv2_M2]],AT$2,0)/AT$1,"")</f>
        <v>0</v>
      </c>
      <c r="AU172" s="165">
        <f>IFERROR(VLOOKUP($B172,RD[[#All],[Date]:[IS20_Inv2_M2]],AU$2,0)/AU$1,"")</f>
        <v>0</v>
      </c>
      <c r="AV172" s="165">
        <f>IFERROR(VLOOKUP($B172,RD[[#All],[Date]:[IS20_Inv2_M2]],AV$2,0)/AV$1,"")</f>
        <v>0</v>
      </c>
      <c r="AW172" s="165">
        <f>IFERROR(VLOOKUP($B172,RD[[#All],[Date]:[IS20_Inv2_M2]],AW$2,0)/AW$1,"")</f>
        <v>0</v>
      </c>
      <c r="AX172" s="165">
        <f>IFERROR(VLOOKUP($B172,RD[[#All],[Date]:[IS20_Inv2_M2]],AX$2,0)/AX$1,"")</f>
        <v>0</v>
      </c>
      <c r="AY172" s="165">
        <f>IFERROR(VLOOKUP($B172,RD[[#All],[Date]:[IS20_Inv2_M2]],AY$2,0)/AY$1,"")</f>
        <v>0</v>
      </c>
      <c r="AZ172" s="165">
        <f>IFERROR(VLOOKUP($B172,RD[[#All],[Date]:[IS20_Inv2_M2]],AZ$2,0)/AZ$1,"")</f>
        <v>0</v>
      </c>
      <c r="BA172" s="165">
        <f>IFERROR(VLOOKUP($B172,RD[[#All],[Date]:[IS20_Inv2_M2]],BA$2,0)/BA$1,"")</f>
        <v>0</v>
      </c>
      <c r="BB172" s="165">
        <f>IFERROR(VLOOKUP($B172,RD[[#All],[Date]:[IS20_Inv2_M2]],BB$2,0)/BB$1,"")</f>
        <v>0</v>
      </c>
      <c r="BC172" s="165">
        <f>IFERROR(VLOOKUP($B172,RD[[#All],[Date]:[IS20_Inv2_M2]],BC$2,0)/BC$1,"")</f>
        <v>0</v>
      </c>
      <c r="BD172" s="165">
        <f>IFERROR(VLOOKUP($B172,RD[[#All],[Date]:[IS20_Inv2_M2]],BD$2,0)/BD$1,"")</f>
        <v>0</v>
      </c>
      <c r="BE172" s="165">
        <f>IFERROR(VLOOKUP($B172,RD[[#All],[Date]:[IS20_Inv2_M2]],BE$2,0)/BE$1,"")</f>
        <v>0</v>
      </c>
      <c r="BF172" s="165">
        <f>IFERROR(VLOOKUP($B172,RD[[#All],[Date]:[IS20_Inv2_M2]],BF$2,0)/BF$1,"")</f>
        <v>0</v>
      </c>
      <c r="BG172" s="165">
        <f>IFERROR(VLOOKUP($B172,RD[[#All],[Date]:[IS20_Inv2_M2]],BG$2,0)/BG$1,"")</f>
        <v>0</v>
      </c>
      <c r="BH172" s="165">
        <f>IFERROR(VLOOKUP($B172,RD[[#All],[Date]:[IS20_Inv2_M2]],BH$2,0)/BH$1,"")</f>
        <v>0</v>
      </c>
      <c r="BI172" s="165">
        <f>IFERROR(VLOOKUP($B172,RD[[#All],[Date]:[IS20_Inv2_M2]],BI$2,0)/BI$1,"")</f>
        <v>0</v>
      </c>
      <c r="BJ172" s="165">
        <f>IFERROR(VLOOKUP($B172,RD[[#All],[Date]:[IS20_Inv2_M2]],BJ$2,0)/BJ$1,"")</f>
        <v>0</v>
      </c>
      <c r="BK172" s="165">
        <f>IFERROR(VLOOKUP($B172,RD[[#All],[Date]:[IS20_Inv2_M2]],BK$2,0)/BK$1,"")</f>
        <v>0</v>
      </c>
      <c r="BL172" s="165">
        <f>IFERROR(VLOOKUP($B172,RD[[#All],[Date]:[IS20_Inv2_M2]],BL$2,0)/BL$1,"")</f>
        <v>0</v>
      </c>
      <c r="BM172" s="165">
        <f>IFERROR(VLOOKUP($B172,RD[[#All],[Date]:[IS20_Inv2_M2]],BM$2,0)/BM$1,"")</f>
        <v>0</v>
      </c>
      <c r="BN172" s="165">
        <f>IFERROR(VLOOKUP($B172,RD[[#All],[Date]:[IS20_Inv2_M2]],BN$2,0)/BN$1,"")</f>
        <v>0</v>
      </c>
      <c r="BO172" s="165">
        <f>IFERROR(VLOOKUP($B172,RD[[#All],[Date]:[IS20_Inv2_M2]],BO$2,0)/BO$1,"")</f>
        <v>0</v>
      </c>
      <c r="BP172" s="165">
        <f>IFERROR(VLOOKUP($B172,RD[[#All],[Date]:[IS20_Inv2_M2]],BP$2,0)/BP$1,"")</f>
        <v>0</v>
      </c>
      <c r="BQ172" s="165">
        <f>IFERROR(VLOOKUP($B172,RD[[#All],[Date]:[IS20_Inv2_M2]],BQ$2,0)/BQ$1,"")</f>
        <v>0</v>
      </c>
      <c r="BR172" s="165">
        <f>IFERROR(VLOOKUP($B172,RD[[#All],[Date]:[IS20_Inv2_M2]],BR$2,0)/BR$1,"")</f>
        <v>0</v>
      </c>
      <c r="BS172" s="165">
        <f>IFERROR(VLOOKUP($B172,RD[[#All],[Date]:[IS20_Inv2_M2]],BS$2,0)/BS$1,"")</f>
        <v>0</v>
      </c>
      <c r="BT172" s="165">
        <f>IFERROR(VLOOKUP($B172,RD[[#All],[Date]:[IS20_Inv2_M2]],BT$2,0)/BT$1,"")</f>
        <v>0</v>
      </c>
      <c r="BU172" s="165">
        <f>IFERROR(VLOOKUP($B172,RD[[#All],[Date]:[IS20_Inv2_M2]],BU$2,0)/BU$1,"")</f>
        <v>0</v>
      </c>
      <c r="BV172" s="165">
        <f>IFERROR(VLOOKUP($B172,RD[[#All],[Date]:[IS20_Inv2_M2]],BV$2,0)/BV$1,"")</f>
        <v>0</v>
      </c>
      <c r="BW172" s="165">
        <f>IFERROR(VLOOKUP($B172,RD[[#All],[Date]:[IS20_Inv2_M2]],BW$2,0)/BW$1,"")</f>
        <v>0</v>
      </c>
      <c r="BX172" s="165">
        <f>IFERROR(VLOOKUP($B172,RD[[#All],[Date]:[IS20_Inv2_M2]],BX$2,0)/BX$1,"")</f>
        <v>0</v>
      </c>
      <c r="BY172" s="165">
        <f>IFERROR(VLOOKUP($B172,RD[[#All],[Date]:[IS20_Inv2_M2]],BY$2,0)/BY$1,"")</f>
        <v>0</v>
      </c>
      <c r="BZ172" s="165">
        <f>IFERROR(VLOOKUP($B172,RD[[#All],[Date]:[IS20_Inv2_M2]],BZ$2,0)/BZ$1,"")</f>
        <v>0</v>
      </c>
      <c r="CA172" s="165">
        <f>IFERROR(VLOOKUP($B172,RD[[#All],[Date]:[IS20_Inv2_M2]],CA$2,0)/CA$1,"")</f>
        <v>0</v>
      </c>
      <c r="CB172" s="165">
        <f>IFERROR(VLOOKUP($B172,RD[[#All],[Date]:[IS20_Inv2_M2]],CB$2,0)/CB$1,"")</f>
        <v>0</v>
      </c>
      <c r="CC172" s="165">
        <f>IFERROR(VLOOKUP($B172,RD[[#All],[Date]:[IS20_Inv2_M2]],CC$2,0)/CC$1,"")</f>
        <v>0</v>
      </c>
      <c r="CD172" s="165">
        <f>IFERROR(VLOOKUP($B172,RD[[#All],[Date]:[IS20_Inv2_M2]],CD$2,0)/CD$1,"")</f>
        <v>0</v>
      </c>
      <c r="CE172" s="165">
        <f>IFERROR(VLOOKUP($B172,RD[[#All],[Date]:[IS20_Inv2_M2]],CE$2,0)/CE$1,"")</f>
        <v>0</v>
      </c>
      <c r="CF172" s="165">
        <f>IFERROR(VLOOKUP($B172,RD[[#All],[Date]:[IS20_Inv2_M2]],CF$2,0)/CF$1,"")</f>
        <v>0</v>
      </c>
      <c r="CG172" s="165">
        <f>IFERROR(VLOOKUP($B172,RD[[#All],[Date]:[IS20_Inv2_M2]],CG$2,0)/CG$1,"")</f>
        <v>0</v>
      </c>
      <c r="CH172" s="165">
        <f>IFERROR(VLOOKUP($B172,RD[[#All],[Date]:[IS20_Inv2_M2]],CH$2,0)/CH$1,"")</f>
        <v>0</v>
      </c>
      <c r="CI172" s="165">
        <f>IFERROR(VLOOKUP($B172,RD[[#All],[Date]:[IS20_Inv2_M2]],CI$2,0)/CI$1,"")</f>
        <v>0</v>
      </c>
      <c r="CJ172" s="165">
        <f>IFERROR(VLOOKUP($B172,RD[[#All],[Date]:[IS20_Inv2_M2]],CJ$2,0)/CJ$1,"")</f>
        <v>0</v>
      </c>
      <c r="CK172" s="165">
        <f>IFERROR(VLOOKUP($B172,RD[[#All],[Date]:[IS20_Inv2_M2]],CK$2,0)/CK$1,"")</f>
        <v>0</v>
      </c>
      <c r="CL172" s="165">
        <f>IFERROR(VLOOKUP($B172,RD[[#All],[Date]:[IS20_Inv2_M2]],CL$2,0)/CL$1,"")</f>
        <v>0</v>
      </c>
      <c r="CM172" s="165">
        <f>IFERROR(VLOOKUP($B172,RD[[#All],[Date]:[IS20_Inv2_M2]],CM$2,0)/CM$1,"")</f>
        <v>0</v>
      </c>
      <c r="CN172" s="165">
        <f>IFERROR(VLOOKUP($B172,RD[[#All],[Date]:[IS20_Inv2_M2]],CN$2,0)/CN$1,"")</f>
        <v>0</v>
      </c>
      <c r="CO172" s="165">
        <f>IFERROR(VLOOKUP($B172,RD[[#All],[Date]:[IS20_Inv2_M2]],CO$2,0)/CO$1,"")</f>
        <v>0</v>
      </c>
      <c r="CP172" s="165">
        <f>IFERROR(VLOOKUP($B172,RD[[#All],[Date]:[IS20_Inv2_M2]],CP$2,0)/CP$1,"")</f>
        <v>0</v>
      </c>
      <c r="CQ172" s="165">
        <f>IFERROR(VLOOKUP($B172,RD[[#All],[Date]:[IS20_Inv2_M2]],CQ$2,0)/CQ$1,"")</f>
        <v>0</v>
      </c>
      <c r="CR172" s="165">
        <f>IFERROR(VLOOKUP($B172,RD[[#All],[Date]:[IS20_Inv2_M2]],CR$2,0)/CR$1,"")</f>
        <v>0</v>
      </c>
      <c r="CS172" s="165">
        <f>IFERROR(VLOOKUP($B172,RD[[#All],[Date]:[IS20_Inv2_M2]],CS$2,0)/CS$1,"")</f>
        <v>0</v>
      </c>
      <c r="CT172" s="165">
        <f>IFERROR(VLOOKUP($B172,RD[[#All],[Date]:[IS20_Inv2_M2]],CT$2,0)/CT$1,"")</f>
        <v>0</v>
      </c>
      <c r="CU172" s="165">
        <f>IFERROR(VLOOKUP($B172,RD[[#All],[Date]:[IS20_Inv2_M2]],CU$2,0)/CU$1,"")</f>
        <v>0</v>
      </c>
      <c r="CV172" s="165">
        <f>IFERROR(VLOOKUP($B172,RD[[#All],[Date]:[IS20_Inv2_M2]],CV$2,0)/CV$1,"")</f>
        <v>0</v>
      </c>
      <c r="CW172" s="165">
        <f>IFERROR(VLOOKUP($B172,RD[[#All],[Date]:[IS20_Inv2_M2]],CW$2,0)/CW$1,"")</f>
        <v>0</v>
      </c>
      <c r="CX172" s="165">
        <f>IFERROR(VLOOKUP($B172,RD[[#All],[Date]:[IS20_Inv2_M2]],CX$2,0)/CX$1,"")</f>
        <v>0</v>
      </c>
      <c r="CY172" s="165">
        <f>IFERROR(VLOOKUP($B172,RD[[#All],[Date]:[IS20_Inv2_M2]],CY$2,0)/CY$1,"")</f>
        <v>0</v>
      </c>
      <c r="CZ172" s="165">
        <f>IFERROR(VLOOKUP($B172,RD[[#All],[Date]:[IS20_Inv2_M2]],CZ$2,0)/CZ$1,"")</f>
        <v>0</v>
      </c>
      <c r="DA172" s="165" t="str">
        <f>IFERROR(AVERAGEIF(Inv_SY_B[[#This Row],[IS1_Inv1_M1]:[IS8_Inv4_M2]],"&gt;="&amp;0.1,Inv_SY_B[[#This Row],[IS1_Inv1_M1]:[IS8_Inv4_M2]]),"")</f>
        <v/>
      </c>
      <c r="DB172" s="165" t="str">
        <f>IFERROR(AVERAGEIF(Inv_SY_B[[#This Row],[IS18_Inv1_M1]:[IS19_Inv2_M3]],"&gt;="&amp;0.1,Inv_SY_B[[#This Row],[IS18_Inv1_M1]:[IS19_Inv2_M3]]),"")</f>
        <v/>
      </c>
      <c r="DC172" s="165" t="str">
        <f>IFERROR(AVERAGEIF(Inv_SY_B[[#This Row],[IS9_Inv1_M1]:[IS20_Inv2_M2]],"&gt;="&amp;0.1,Inv_SY_B[[#This Row],[IS9_Inv1_M1]:[IS20_Inv2_M2]]),"")</f>
        <v/>
      </c>
    </row>
    <row r="173" spans="2:107">
      <c r="B173" s="167">
        <f t="shared" si="68"/>
        <v>45865</v>
      </c>
      <c r="C173" s="165">
        <f>IFERROR(VLOOKUP($B173,RD[[#All],[Date]:[IS20_Inv2_M2]],C$2,0)/C$1,"")</f>
        <v>0</v>
      </c>
      <c r="D173" s="165">
        <f>IFERROR(VLOOKUP($B173,RD[[#All],[Date]:[IS20_Inv2_M2]],D$2,0)/D$1,"")</f>
        <v>0</v>
      </c>
      <c r="E173" s="165">
        <f>IFERROR(VLOOKUP($B173,RD[[#All],[Date]:[IS20_Inv2_M2]],E$2,0)/E$1,"")</f>
        <v>0</v>
      </c>
      <c r="F173" s="165">
        <f>IFERROR(VLOOKUP($B173,RD[[#All],[Date]:[IS20_Inv2_M2]],F$2,0)/F$1,"")</f>
        <v>0</v>
      </c>
      <c r="G173" s="165">
        <f>IFERROR(VLOOKUP($B173,RD[[#All],[Date]:[IS20_Inv2_M2]],G$2,0)/G$1,"")</f>
        <v>0</v>
      </c>
      <c r="H173" s="165">
        <f>IFERROR(VLOOKUP($B173,RD[[#All],[Date]:[IS20_Inv2_M2]],H$2,0)/H$1,"")</f>
        <v>0</v>
      </c>
      <c r="I173" s="165">
        <f>IFERROR(VLOOKUP($B173,RD[[#All],[Date]:[IS20_Inv2_M2]],I$2,0)/I$1,"")</f>
        <v>0</v>
      </c>
      <c r="J173" s="165">
        <f>IFERROR(VLOOKUP($B173,RD[[#All],[Date]:[IS20_Inv2_M2]],J$2,0)/J$1,"")</f>
        <v>0</v>
      </c>
      <c r="K173" s="165">
        <f>IFERROR(VLOOKUP($B173,RD[[#All],[Date]:[IS20_Inv2_M2]],K$2,0)/K$1,"")</f>
        <v>0</v>
      </c>
      <c r="L173" s="165">
        <f>IFERROR(VLOOKUP($B173,RD[[#All],[Date]:[IS20_Inv2_M2]],L$2,0)/L$1,"")</f>
        <v>0</v>
      </c>
      <c r="M173" s="165">
        <f>IFERROR(VLOOKUP($B173,RD[[#All],[Date]:[IS20_Inv2_M2]],M$2,0)/M$1,"")</f>
        <v>0</v>
      </c>
      <c r="N173" s="165">
        <f>IFERROR(VLOOKUP($B173,RD[[#All],[Date]:[IS20_Inv2_M2]],N$2,0)/N$1,"")</f>
        <v>0</v>
      </c>
      <c r="O173" s="165">
        <f>IFERROR(VLOOKUP($B173,RD[[#All],[Date]:[IS20_Inv2_M2]],O$2,0)/O$1,"")</f>
        <v>0</v>
      </c>
      <c r="P173" s="165">
        <f>IFERROR(VLOOKUP($B173,RD[[#All],[Date]:[IS20_Inv2_M2]],P$2,0)/P$1,"")</f>
        <v>0</v>
      </c>
      <c r="Q173" s="165">
        <f>IFERROR(VLOOKUP($B173,RD[[#All],[Date]:[IS20_Inv2_M2]],Q$2,0)/Q$1,"")</f>
        <v>0</v>
      </c>
      <c r="R173" s="165">
        <f>IFERROR(VLOOKUP($B173,RD[[#All],[Date]:[IS20_Inv2_M2]],R$2,0)/R$1,"")</f>
        <v>0</v>
      </c>
      <c r="S173" s="165">
        <f>IFERROR(VLOOKUP($B173,RD[[#All],[Date]:[IS20_Inv2_M2]],S$2,0)/S$1,"")</f>
        <v>0</v>
      </c>
      <c r="T173" s="165">
        <f>IFERROR(VLOOKUP($B173,RD[[#All],[Date]:[IS20_Inv2_M2]],T$2,0)/T$1,"")</f>
        <v>0</v>
      </c>
      <c r="U173" s="165">
        <f>IFERROR(VLOOKUP($B173,RD[[#All],[Date]:[IS20_Inv2_M2]],U$2,0)/U$1,"")</f>
        <v>0</v>
      </c>
      <c r="V173" s="165">
        <f>IFERROR(VLOOKUP($B173,RD[[#All],[Date]:[IS20_Inv2_M2]],V$2,0)/V$1,"")</f>
        <v>0</v>
      </c>
      <c r="W173" s="165">
        <f>IFERROR(VLOOKUP($B173,RD[[#All],[Date]:[IS20_Inv2_M2]],W$2,0)/W$1,"")</f>
        <v>0</v>
      </c>
      <c r="X173" s="165">
        <f>IFERROR(VLOOKUP($B173,RD[[#All],[Date]:[IS20_Inv2_M2]],X$2,0)/X$1,"")</f>
        <v>0</v>
      </c>
      <c r="Y173" s="165">
        <f>IFERROR(VLOOKUP($B173,RD[[#All],[Date]:[IS20_Inv2_M2]],Y$2,0)/Y$1,"")</f>
        <v>0</v>
      </c>
      <c r="Z173" s="165">
        <f>IFERROR(VLOOKUP($B173,RD[[#All],[Date]:[IS20_Inv2_M2]],Z$2,0)/Z$1,"")</f>
        <v>0</v>
      </c>
      <c r="AA173" s="165">
        <f>IFERROR(VLOOKUP($B173,RD[[#All],[Date]:[IS20_Inv2_M2]],AA$2,0)/AA$1,"")</f>
        <v>0</v>
      </c>
      <c r="AB173" s="165">
        <f>IFERROR(VLOOKUP($B173,RD[[#All],[Date]:[IS20_Inv2_M2]],AB$2,0)/AB$1,"")</f>
        <v>0</v>
      </c>
      <c r="AC173" s="165">
        <f>IFERROR(VLOOKUP($B173,RD[[#All],[Date]:[IS20_Inv2_M2]],AC$2,0)/AC$1,"")</f>
        <v>0</v>
      </c>
      <c r="AD173" s="165">
        <f>IFERROR(VLOOKUP($B173,RD[[#All],[Date]:[IS20_Inv2_M2]],AD$2,0)/AD$1,"")</f>
        <v>0</v>
      </c>
      <c r="AE173" s="165">
        <f>IFERROR(VLOOKUP($B173,RD[[#All],[Date]:[IS20_Inv2_M2]],AE$2,0)/AE$1,"")</f>
        <v>0</v>
      </c>
      <c r="AF173" s="165">
        <f>IFERROR(VLOOKUP($B173,RD[[#All],[Date]:[IS20_Inv2_M2]],AF$2,0)/AF$1,"")</f>
        <v>0</v>
      </c>
      <c r="AG173" s="165">
        <f>IFERROR(VLOOKUP($B173,RD[[#All],[Date]:[IS20_Inv2_M2]],AG$2,0)/AG$1,"")</f>
        <v>0</v>
      </c>
      <c r="AH173" s="165">
        <f>IFERROR(VLOOKUP($B173,RD[[#All],[Date]:[IS20_Inv2_M2]],AH$2,0)/AH$1,"")</f>
        <v>0</v>
      </c>
      <c r="AI173" s="165">
        <f>IFERROR(VLOOKUP($B173,RD[[#All],[Date]:[IS20_Inv2_M2]],AI$2,0)/AI$1,"")</f>
        <v>0</v>
      </c>
      <c r="AJ173" s="165">
        <f>IFERROR(VLOOKUP($B173,RD[[#All],[Date]:[IS20_Inv2_M2]],AJ$2,0)/AJ$1,"")</f>
        <v>0</v>
      </c>
      <c r="AK173" s="165">
        <f>IFERROR(VLOOKUP($B173,RD[[#All],[Date]:[IS20_Inv2_M2]],AK$2,0)/AK$1,"")</f>
        <v>0</v>
      </c>
      <c r="AL173" s="165">
        <f>IFERROR(VLOOKUP($B173,RD[[#All],[Date]:[IS20_Inv2_M2]],AL$2,0)/AL$1,"")</f>
        <v>0</v>
      </c>
      <c r="AM173" s="165">
        <f>IFERROR(VLOOKUP($B173,RD[[#All],[Date]:[IS20_Inv2_M2]],AM$2,0)/AM$1,"")</f>
        <v>0</v>
      </c>
      <c r="AN173" s="165">
        <f>IFERROR(VLOOKUP($B173,RD[[#All],[Date]:[IS20_Inv2_M2]],AN$2,0)/AN$1,"")</f>
        <v>0</v>
      </c>
      <c r="AO173" s="165">
        <f>IFERROR(VLOOKUP($B173,RD[[#All],[Date]:[IS20_Inv2_M2]],AO$2,0)/AO$1,"")</f>
        <v>0</v>
      </c>
      <c r="AP173" s="165">
        <f>IFERROR(VLOOKUP($B173,RD[[#All],[Date]:[IS20_Inv2_M2]],AP$2,0)/AP$1,"")</f>
        <v>0</v>
      </c>
      <c r="AQ173" s="165">
        <f>IFERROR(VLOOKUP($B173,RD[[#All],[Date]:[IS20_Inv2_M2]],AQ$2,0)/AQ$1,"")</f>
        <v>0</v>
      </c>
      <c r="AR173" s="165">
        <f>IFERROR(VLOOKUP($B173,RD[[#All],[Date]:[IS20_Inv2_M2]],AR$2,0)/AR$1,"")</f>
        <v>0</v>
      </c>
      <c r="AS173" s="165">
        <f>IFERROR(VLOOKUP($B173,RD[[#All],[Date]:[IS20_Inv2_M2]],AS$2,0)/AS$1,"")</f>
        <v>0</v>
      </c>
      <c r="AT173" s="165">
        <f>IFERROR(VLOOKUP($B173,RD[[#All],[Date]:[IS20_Inv2_M2]],AT$2,0)/AT$1,"")</f>
        <v>0</v>
      </c>
      <c r="AU173" s="165">
        <f>IFERROR(VLOOKUP($B173,RD[[#All],[Date]:[IS20_Inv2_M2]],AU$2,0)/AU$1,"")</f>
        <v>0</v>
      </c>
      <c r="AV173" s="165">
        <f>IFERROR(VLOOKUP($B173,RD[[#All],[Date]:[IS20_Inv2_M2]],AV$2,0)/AV$1,"")</f>
        <v>0</v>
      </c>
      <c r="AW173" s="165">
        <f>IFERROR(VLOOKUP($B173,RD[[#All],[Date]:[IS20_Inv2_M2]],AW$2,0)/AW$1,"")</f>
        <v>0</v>
      </c>
      <c r="AX173" s="165">
        <f>IFERROR(VLOOKUP($B173,RD[[#All],[Date]:[IS20_Inv2_M2]],AX$2,0)/AX$1,"")</f>
        <v>0</v>
      </c>
      <c r="AY173" s="165">
        <f>IFERROR(VLOOKUP($B173,RD[[#All],[Date]:[IS20_Inv2_M2]],AY$2,0)/AY$1,"")</f>
        <v>0</v>
      </c>
      <c r="AZ173" s="165">
        <f>IFERROR(VLOOKUP($B173,RD[[#All],[Date]:[IS20_Inv2_M2]],AZ$2,0)/AZ$1,"")</f>
        <v>0</v>
      </c>
      <c r="BA173" s="165">
        <f>IFERROR(VLOOKUP($B173,RD[[#All],[Date]:[IS20_Inv2_M2]],BA$2,0)/BA$1,"")</f>
        <v>0</v>
      </c>
      <c r="BB173" s="165">
        <f>IFERROR(VLOOKUP($B173,RD[[#All],[Date]:[IS20_Inv2_M2]],BB$2,0)/BB$1,"")</f>
        <v>0</v>
      </c>
      <c r="BC173" s="165">
        <f>IFERROR(VLOOKUP($B173,RD[[#All],[Date]:[IS20_Inv2_M2]],BC$2,0)/BC$1,"")</f>
        <v>0</v>
      </c>
      <c r="BD173" s="165">
        <f>IFERROR(VLOOKUP($B173,RD[[#All],[Date]:[IS20_Inv2_M2]],BD$2,0)/BD$1,"")</f>
        <v>0</v>
      </c>
      <c r="BE173" s="165">
        <f>IFERROR(VLOOKUP($B173,RD[[#All],[Date]:[IS20_Inv2_M2]],BE$2,0)/BE$1,"")</f>
        <v>0</v>
      </c>
      <c r="BF173" s="165">
        <f>IFERROR(VLOOKUP($B173,RD[[#All],[Date]:[IS20_Inv2_M2]],BF$2,0)/BF$1,"")</f>
        <v>0</v>
      </c>
      <c r="BG173" s="165">
        <f>IFERROR(VLOOKUP($B173,RD[[#All],[Date]:[IS20_Inv2_M2]],BG$2,0)/BG$1,"")</f>
        <v>0</v>
      </c>
      <c r="BH173" s="165">
        <f>IFERROR(VLOOKUP($B173,RD[[#All],[Date]:[IS20_Inv2_M2]],BH$2,0)/BH$1,"")</f>
        <v>0</v>
      </c>
      <c r="BI173" s="165">
        <f>IFERROR(VLOOKUP($B173,RD[[#All],[Date]:[IS20_Inv2_M2]],BI$2,0)/BI$1,"")</f>
        <v>0</v>
      </c>
      <c r="BJ173" s="165">
        <f>IFERROR(VLOOKUP($B173,RD[[#All],[Date]:[IS20_Inv2_M2]],BJ$2,0)/BJ$1,"")</f>
        <v>0</v>
      </c>
      <c r="BK173" s="165">
        <f>IFERROR(VLOOKUP($B173,RD[[#All],[Date]:[IS20_Inv2_M2]],BK$2,0)/BK$1,"")</f>
        <v>0</v>
      </c>
      <c r="BL173" s="165">
        <f>IFERROR(VLOOKUP($B173,RD[[#All],[Date]:[IS20_Inv2_M2]],BL$2,0)/BL$1,"")</f>
        <v>0</v>
      </c>
      <c r="BM173" s="165">
        <f>IFERROR(VLOOKUP($B173,RD[[#All],[Date]:[IS20_Inv2_M2]],BM$2,0)/BM$1,"")</f>
        <v>0</v>
      </c>
      <c r="BN173" s="165">
        <f>IFERROR(VLOOKUP($B173,RD[[#All],[Date]:[IS20_Inv2_M2]],BN$2,0)/BN$1,"")</f>
        <v>0</v>
      </c>
      <c r="BO173" s="165">
        <f>IFERROR(VLOOKUP($B173,RD[[#All],[Date]:[IS20_Inv2_M2]],BO$2,0)/BO$1,"")</f>
        <v>0</v>
      </c>
      <c r="BP173" s="165">
        <f>IFERROR(VLOOKUP($B173,RD[[#All],[Date]:[IS20_Inv2_M2]],BP$2,0)/BP$1,"")</f>
        <v>0</v>
      </c>
      <c r="BQ173" s="165">
        <f>IFERROR(VLOOKUP($B173,RD[[#All],[Date]:[IS20_Inv2_M2]],BQ$2,0)/BQ$1,"")</f>
        <v>0</v>
      </c>
      <c r="BR173" s="165">
        <f>IFERROR(VLOOKUP($B173,RD[[#All],[Date]:[IS20_Inv2_M2]],BR$2,0)/BR$1,"")</f>
        <v>0</v>
      </c>
      <c r="BS173" s="165">
        <f>IFERROR(VLOOKUP($B173,RD[[#All],[Date]:[IS20_Inv2_M2]],BS$2,0)/BS$1,"")</f>
        <v>0</v>
      </c>
      <c r="BT173" s="165">
        <f>IFERROR(VLOOKUP($B173,RD[[#All],[Date]:[IS20_Inv2_M2]],BT$2,0)/BT$1,"")</f>
        <v>0</v>
      </c>
      <c r="BU173" s="165">
        <f>IFERROR(VLOOKUP($B173,RD[[#All],[Date]:[IS20_Inv2_M2]],BU$2,0)/BU$1,"")</f>
        <v>0</v>
      </c>
      <c r="BV173" s="165">
        <f>IFERROR(VLOOKUP($B173,RD[[#All],[Date]:[IS20_Inv2_M2]],BV$2,0)/BV$1,"")</f>
        <v>0</v>
      </c>
      <c r="BW173" s="165">
        <f>IFERROR(VLOOKUP($B173,RD[[#All],[Date]:[IS20_Inv2_M2]],BW$2,0)/BW$1,"")</f>
        <v>0</v>
      </c>
      <c r="BX173" s="165">
        <f>IFERROR(VLOOKUP($B173,RD[[#All],[Date]:[IS20_Inv2_M2]],BX$2,0)/BX$1,"")</f>
        <v>0</v>
      </c>
      <c r="BY173" s="165">
        <f>IFERROR(VLOOKUP($B173,RD[[#All],[Date]:[IS20_Inv2_M2]],BY$2,0)/BY$1,"")</f>
        <v>0</v>
      </c>
      <c r="BZ173" s="165">
        <f>IFERROR(VLOOKUP($B173,RD[[#All],[Date]:[IS20_Inv2_M2]],BZ$2,0)/BZ$1,"")</f>
        <v>0</v>
      </c>
      <c r="CA173" s="165">
        <f>IFERROR(VLOOKUP($B173,RD[[#All],[Date]:[IS20_Inv2_M2]],CA$2,0)/CA$1,"")</f>
        <v>0</v>
      </c>
      <c r="CB173" s="165">
        <f>IFERROR(VLOOKUP($B173,RD[[#All],[Date]:[IS20_Inv2_M2]],CB$2,0)/CB$1,"")</f>
        <v>0</v>
      </c>
      <c r="CC173" s="165">
        <f>IFERROR(VLOOKUP($B173,RD[[#All],[Date]:[IS20_Inv2_M2]],CC$2,0)/CC$1,"")</f>
        <v>0</v>
      </c>
      <c r="CD173" s="165">
        <f>IFERROR(VLOOKUP($B173,RD[[#All],[Date]:[IS20_Inv2_M2]],CD$2,0)/CD$1,"")</f>
        <v>0</v>
      </c>
      <c r="CE173" s="165">
        <f>IFERROR(VLOOKUP($B173,RD[[#All],[Date]:[IS20_Inv2_M2]],CE$2,0)/CE$1,"")</f>
        <v>0</v>
      </c>
      <c r="CF173" s="165">
        <f>IFERROR(VLOOKUP($B173,RD[[#All],[Date]:[IS20_Inv2_M2]],CF$2,0)/CF$1,"")</f>
        <v>0</v>
      </c>
      <c r="CG173" s="165">
        <f>IFERROR(VLOOKUP($B173,RD[[#All],[Date]:[IS20_Inv2_M2]],CG$2,0)/CG$1,"")</f>
        <v>0</v>
      </c>
      <c r="CH173" s="165">
        <f>IFERROR(VLOOKUP($B173,RD[[#All],[Date]:[IS20_Inv2_M2]],CH$2,0)/CH$1,"")</f>
        <v>0</v>
      </c>
      <c r="CI173" s="165">
        <f>IFERROR(VLOOKUP($B173,RD[[#All],[Date]:[IS20_Inv2_M2]],CI$2,0)/CI$1,"")</f>
        <v>0</v>
      </c>
      <c r="CJ173" s="165">
        <f>IFERROR(VLOOKUP($B173,RD[[#All],[Date]:[IS20_Inv2_M2]],CJ$2,0)/CJ$1,"")</f>
        <v>0</v>
      </c>
      <c r="CK173" s="165">
        <f>IFERROR(VLOOKUP($B173,RD[[#All],[Date]:[IS20_Inv2_M2]],CK$2,0)/CK$1,"")</f>
        <v>0</v>
      </c>
      <c r="CL173" s="165">
        <f>IFERROR(VLOOKUP($B173,RD[[#All],[Date]:[IS20_Inv2_M2]],CL$2,0)/CL$1,"")</f>
        <v>0</v>
      </c>
      <c r="CM173" s="165">
        <f>IFERROR(VLOOKUP($B173,RD[[#All],[Date]:[IS20_Inv2_M2]],CM$2,0)/CM$1,"")</f>
        <v>0</v>
      </c>
      <c r="CN173" s="165">
        <f>IFERROR(VLOOKUP($B173,RD[[#All],[Date]:[IS20_Inv2_M2]],CN$2,0)/CN$1,"")</f>
        <v>0</v>
      </c>
      <c r="CO173" s="165">
        <f>IFERROR(VLOOKUP($B173,RD[[#All],[Date]:[IS20_Inv2_M2]],CO$2,0)/CO$1,"")</f>
        <v>0</v>
      </c>
      <c r="CP173" s="165">
        <f>IFERROR(VLOOKUP($B173,RD[[#All],[Date]:[IS20_Inv2_M2]],CP$2,0)/CP$1,"")</f>
        <v>0</v>
      </c>
      <c r="CQ173" s="165">
        <f>IFERROR(VLOOKUP($B173,RD[[#All],[Date]:[IS20_Inv2_M2]],CQ$2,0)/CQ$1,"")</f>
        <v>0</v>
      </c>
      <c r="CR173" s="165">
        <f>IFERROR(VLOOKUP($B173,RD[[#All],[Date]:[IS20_Inv2_M2]],CR$2,0)/CR$1,"")</f>
        <v>0</v>
      </c>
      <c r="CS173" s="165">
        <f>IFERROR(VLOOKUP($B173,RD[[#All],[Date]:[IS20_Inv2_M2]],CS$2,0)/CS$1,"")</f>
        <v>0</v>
      </c>
      <c r="CT173" s="165">
        <f>IFERROR(VLOOKUP($B173,RD[[#All],[Date]:[IS20_Inv2_M2]],CT$2,0)/CT$1,"")</f>
        <v>0</v>
      </c>
      <c r="CU173" s="165">
        <f>IFERROR(VLOOKUP($B173,RD[[#All],[Date]:[IS20_Inv2_M2]],CU$2,0)/CU$1,"")</f>
        <v>0</v>
      </c>
      <c r="CV173" s="165">
        <f>IFERROR(VLOOKUP($B173,RD[[#All],[Date]:[IS20_Inv2_M2]],CV$2,0)/CV$1,"")</f>
        <v>0</v>
      </c>
      <c r="CW173" s="165">
        <f>IFERROR(VLOOKUP($B173,RD[[#All],[Date]:[IS20_Inv2_M2]],CW$2,0)/CW$1,"")</f>
        <v>0</v>
      </c>
      <c r="CX173" s="165">
        <f>IFERROR(VLOOKUP($B173,RD[[#All],[Date]:[IS20_Inv2_M2]],CX$2,0)/CX$1,"")</f>
        <v>0</v>
      </c>
      <c r="CY173" s="165">
        <f>IFERROR(VLOOKUP($B173,RD[[#All],[Date]:[IS20_Inv2_M2]],CY$2,0)/CY$1,"")</f>
        <v>0</v>
      </c>
      <c r="CZ173" s="165">
        <f>IFERROR(VLOOKUP($B173,RD[[#All],[Date]:[IS20_Inv2_M2]],CZ$2,0)/CZ$1,"")</f>
        <v>0</v>
      </c>
      <c r="DA173" s="165" t="str">
        <f>IFERROR(AVERAGEIF(Inv_SY_B[[#This Row],[IS1_Inv1_M1]:[IS8_Inv4_M2]],"&gt;="&amp;0.1,Inv_SY_B[[#This Row],[IS1_Inv1_M1]:[IS8_Inv4_M2]]),"")</f>
        <v/>
      </c>
      <c r="DB173" s="165" t="str">
        <f>IFERROR(AVERAGEIF(Inv_SY_B[[#This Row],[IS18_Inv1_M1]:[IS19_Inv2_M3]],"&gt;="&amp;0.1,Inv_SY_B[[#This Row],[IS18_Inv1_M1]:[IS19_Inv2_M3]]),"")</f>
        <v/>
      </c>
      <c r="DC173" s="165" t="str">
        <f>IFERROR(AVERAGEIF(Inv_SY_B[[#This Row],[IS9_Inv1_M1]:[IS20_Inv2_M2]],"&gt;="&amp;0.1,Inv_SY_B[[#This Row],[IS9_Inv1_M1]:[IS20_Inv2_M2]]),"")</f>
        <v/>
      </c>
    </row>
    <row r="174" spans="2:107">
      <c r="B174" s="167">
        <f t="shared" si="68"/>
        <v>45866</v>
      </c>
      <c r="C174" s="165">
        <f>IFERROR(VLOOKUP($B174,RD[[#All],[Date]:[IS20_Inv2_M2]],C$2,0)/C$1,"")</f>
        <v>0</v>
      </c>
      <c r="D174" s="165">
        <f>IFERROR(VLOOKUP($B174,RD[[#All],[Date]:[IS20_Inv2_M2]],D$2,0)/D$1,"")</f>
        <v>0</v>
      </c>
      <c r="E174" s="165">
        <f>IFERROR(VLOOKUP($B174,RD[[#All],[Date]:[IS20_Inv2_M2]],E$2,0)/E$1,"")</f>
        <v>0</v>
      </c>
      <c r="F174" s="165">
        <f>IFERROR(VLOOKUP($B174,RD[[#All],[Date]:[IS20_Inv2_M2]],F$2,0)/F$1,"")</f>
        <v>0</v>
      </c>
      <c r="G174" s="165">
        <f>IFERROR(VLOOKUP($B174,RD[[#All],[Date]:[IS20_Inv2_M2]],G$2,0)/G$1,"")</f>
        <v>0</v>
      </c>
      <c r="H174" s="165">
        <f>IFERROR(VLOOKUP($B174,RD[[#All],[Date]:[IS20_Inv2_M2]],H$2,0)/H$1,"")</f>
        <v>0</v>
      </c>
      <c r="I174" s="165">
        <f>IFERROR(VLOOKUP($B174,RD[[#All],[Date]:[IS20_Inv2_M2]],I$2,0)/I$1,"")</f>
        <v>0</v>
      </c>
      <c r="J174" s="165">
        <f>IFERROR(VLOOKUP($B174,RD[[#All],[Date]:[IS20_Inv2_M2]],J$2,0)/J$1,"")</f>
        <v>0</v>
      </c>
      <c r="K174" s="165">
        <f>IFERROR(VLOOKUP($B174,RD[[#All],[Date]:[IS20_Inv2_M2]],K$2,0)/K$1,"")</f>
        <v>0</v>
      </c>
      <c r="L174" s="165">
        <f>IFERROR(VLOOKUP($B174,RD[[#All],[Date]:[IS20_Inv2_M2]],L$2,0)/L$1,"")</f>
        <v>0</v>
      </c>
      <c r="M174" s="165">
        <f>IFERROR(VLOOKUP($B174,RD[[#All],[Date]:[IS20_Inv2_M2]],M$2,0)/M$1,"")</f>
        <v>0</v>
      </c>
      <c r="N174" s="165">
        <f>IFERROR(VLOOKUP($B174,RD[[#All],[Date]:[IS20_Inv2_M2]],N$2,0)/N$1,"")</f>
        <v>0</v>
      </c>
      <c r="O174" s="165">
        <f>IFERROR(VLOOKUP($B174,RD[[#All],[Date]:[IS20_Inv2_M2]],O$2,0)/O$1,"")</f>
        <v>0</v>
      </c>
      <c r="P174" s="165">
        <f>IFERROR(VLOOKUP($B174,RD[[#All],[Date]:[IS20_Inv2_M2]],P$2,0)/P$1,"")</f>
        <v>0</v>
      </c>
      <c r="Q174" s="165">
        <f>IFERROR(VLOOKUP($B174,RD[[#All],[Date]:[IS20_Inv2_M2]],Q$2,0)/Q$1,"")</f>
        <v>0</v>
      </c>
      <c r="R174" s="165">
        <f>IFERROR(VLOOKUP($B174,RD[[#All],[Date]:[IS20_Inv2_M2]],R$2,0)/R$1,"")</f>
        <v>0</v>
      </c>
      <c r="S174" s="165">
        <f>IFERROR(VLOOKUP($B174,RD[[#All],[Date]:[IS20_Inv2_M2]],S$2,0)/S$1,"")</f>
        <v>0</v>
      </c>
      <c r="T174" s="165">
        <f>IFERROR(VLOOKUP($B174,RD[[#All],[Date]:[IS20_Inv2_M2]],T$2,0)/T$1,"")</f>
        <v>0</v>
      </c>
      <c r="U174" s="165">
        <f>IFERROR(VLOOKUP($B174,RD[[#All],[Date]:[IS20_Inv2_M2]],U$2,0)/U$1,"")</f>
        <v>0</v>
      </c>
      <c r="V174" s="165">
        <f>IFERROR(VLOOKUP($B174,RD[[#All],[Date]:[IS20_Inv2_M2]],V$2,0)/V$1,"")</f>
        <v>0</v>
      </c>
      <c r="W174" s="165">
        <f>IFERROR(VLOOKUP($B174,RD[[#All],[Date]:[IS20_Inv2_M2]],W$2,0)/W$1,"")</f>
        <v>0</v>
      </c>
      <c r="X174" s="165">
        <f>IFERROR(VLOOKUP($B174,RD[[#All],[Date]:[IS20_Inv2_M2]],X$2,0)/X$1,"")</f>
        <v>0</v>
      </c>
      <c r="Y174" s="165">
        <f>IFERROR(VLOOKUP($B174,RD[[#All],[Date]:[IS20_Inv2_M2]],Y$2,0)/Y$1,"")</f>
        <v>0</v>
      </c>
      <c r="Z174" s="165">
        <f>IFERROR(VLOOKUP($B174,RD[[#All],[Date]:[IS20_Inv2_M2]],Z$2,0)/Z$1,"")</f>
        <v>0</v>
      </c>
      <c r="AA174" s="165">
        <f>IFERROR(VLOOKUP($B174,RD[[#All],[Date]:[IS20_Inv2_M2]],AA$2,0)/AA$1,"")</f>
        <v>0</v>
      </c>
      <c r="AB174" s="165">
        <f>IFERROR(VLOOKUP($B174,RD[[#All],[Date]:[IS20_Inv2_M2]],AB$2,0)/AB$1,"")</f>
        <v>0</v>
      </c>
      <c r="AC174" s="165">
        <f>IFERROR(VLOOKUP($B174,RD[[#All],[Date]:[IS20_Inv2_M2]],AC$2,0)/AC$1,"")</f>
        <v>0</v>
      </c>
      <c r="AD174" s="165">
        <f>IFERROR(VLOOKUP($B174,RD[[#All],[Date]:[IS20_Inv2_M2]],AD$2,0)/AD$1,"")</f>
        <v>0</v>
      </c>
      <c r="AE174" s="165">
        <f>IFERROR(VLOOKUP($B174,RD[[#All],[Date]:[IS20_Inv2_M2]],AE$2,0)/AE$1,"")</f>
        <v>0</v>
      </c>
      <c r="AF174" s="165">
        <f>IFERROR(VLOOKUP($B174,RD[[#All],[Date]:[IS20_Inv2_M2]],AF$2,0)/AF$1,"")</f>
        <v>0</v>
      </c>
      <c r="AG174" s="165">
        <f>IFERROR(VLOOKUP($B174,RD[[#All],[Date]:[IS20_Inv2_M2]],AG$2,0)/AG$1,"")</f>
        <v>0</v>
      </c>
      <c r="AH174" s="165">
        <f>IFERROR(VLOOKUP($B174,RD[[#All],[Date]:[IS20_Inv2_M2]],AH$2,0)/AH$1,"")</f>
        <v>0</v>
      </c>
      <c r="AI174" s="165">
        <f>IFERROR(VLOOKUP($B174,RD[[#All],[Date]:[IS20_Inv2_M2]],AI$2,0)/AI$1,"")</f>
        <v>0</v>
      </c>
      <c r="AJ174" s="165">
        <f>IFERROR(VLOOKUP($B174,RD[[#All],[Date]:[IS20_Inv2_M2]],AJ$2,0)/AJ$1,"")</f>
        <v>0</v>
      </c>
      <c r="AK174" s="165">
        <f>IFERROR(VLOOKUP($B174,RD[[#All],[Date]:[IS20_Inv2_M2]],AK$2,0)/AK$1,"")</f>
        <v>0</v>
      </c>
      <c r="AL174" s="165">
        <f>IFERROR(VLOOKUP($B174,RD[[#All],[Date]:[IS20_Inv2_M2]],AL$2,0)/AL$1,"")</f>
        <v>0</v>
      </c>
      <c r="AM174" s="165">
        <f>IFERROR(VLOOKUP($B174,RD[[#All],[Date]:[IS20_Inv2_M2]],AM$2,0)/AM$1,"")</f>
        <v>0</v>
      </c>
      <c r="AN174" s="165">
        <f>IFERROR(VLOOKUP($B174,RD[[#All],[Date]:[IS20_Inv2_M2]],AN$2,0)/AN$1,"")</f>
        <v>0</v>
      </c>
      <c r="AO174" s="165">
        <f>IFERROR(VLOOKUP($B174,RD[[#All],[Date]:[IS20_Inv2_M2]],AO$2,0)/AO$1,"")</f>
        <v>0</v>
      </c>
      <c r="AP174" s="165">
        <f>IFERROR(VLOOKUP($B174,RD[[#All],[Date]:[IS20_Inv2_M2]],AP$2,0)/AP$1,"")</f>
        <v>0</v>
      </c>
      <c r="AQ174" s="165">
        <f>IFERROR(VLOOKUP($B174,RD[[#All],[Date]:[IS20_Inv2_M2]],AQ$2,0)/AQ$1,"")</f>
        <v>0</v>
      </c>
      <c r="AR174" s="165">
        <f>IFERROR(VLOOKUP($B174,RD[[#All],[Date]:[IS20_Inv2_M2]],AR$2,0)/AR$1,"")</f>
        <v>0</v>
      </c>
      <c r="AS174" s="165">
        <f>IFERROR(VLOOKUP($B174,RD[[#All],[Date]:[IS20_Inv2_M2]],AS$2,0)/AS$1,"")</f>
        <v>0</v>
      </c>
      <c r="AT174" s="165">
        <f>IFERROR(VLOOKUP($B174,RD[[#All],[Date]:[IS20_Inv2_M2]],AT$2,0)/AT$1,"")</f>
        <v>0</v>
      </c>
      <c r="AU174" s="165">
        <f>IFERROR(VLOOKUP($B174,RD[[#All],[Date]:[IS20_Inv2_M2]],AU$2,0)/AU$1,"")</f>
        <v>0</v>
      </c>
      <c r="AV174" s="165">
        <f>IFERROR(VLOOKUP($B174,RD[[#All],[Date]:[IS20_Inv2_M2]],AV$2,0)/AV$1,"")</f>
        <v>0</v>
      </c>
      <c r="AW174" s="165">
        <f>IFERROR(VLOOKUP($B174,RD[[#All],[Date]:[IS20_Inv2_M2]],AW$2,0)/AW$1,"")</f>
        <v>0</v>
      </c>
      <c r="AX174" s="165">
        <f>IFERROR(VLOOKUP($B174,RD[[#All],[Date]:[IS20_Inv2_M2]],AX$2,0)/AX$1,"")</f>
        <v>0</v>
      </c>
      <c r="AY174" s="165">
        <f>IFERROR(VLOOKUP($B174,RD[[#All],[Date]:[IS20_Inv2_M2]],AY$2,0)/AY$1,"")</f>
        <v>0</v>
      </c>
      <c r="AZ174" s="165">
        <f>IFERROR(VLOOKUP($B174,RD[[#All],[Date]:[IS20_Inv2_M2]],AZ$2,0)/AZ$1,"")</f>
        <v>0</v>
      </c>
      <c r="BA174" s="165">
        <f>IFERROR(VLOOKUP($B174,RD[[#All],[Date]:[IS20_Inv2_M2]],BA$2,0)/BA$1,"")</f>
        <v>0</v>
      </c>
      <c r="BB174" s="165">
        <f>IFERROR(VLOOKUP($B174,RD[[#All],[Date]:[IS20_Inv2_M2]],BB$2,0)/BB$1,"")</f>
        <v>0</v>
      </c>
      <c r="BC174" s="165">
        <f>IFERROR(VLOOKUP($B174,RD[[#All],[Date]:[IS20_Inv2_M2]],BC$2,0)/BC$1,"")</f>
        <v>0</v>
      </c>
      <c r="BD174" s="165">
        <f>IFERROR(VLOOKUP($B174,RD[[#All],[Date]:[IS20_Inv2_M2]],BD$2,0)/BD$1,"")</f>
        <v>0</v>
      </c>
      <c r="BE174" s="165">
        <f>IFERROR(VLOOKUP($B174,RD[[#All],[Date]:[IS20_Inv2_M2]],BE$2,0)/BE$1,"")</f>
        <v>0</v>
      </c>
      <c r="BF174" s="165">
        <f>IFERROR(VLOOKUP($B174,RD[[#All],[Date]:[IS20_Inv2_M2]],BF$2,0)/BF$1,"")</f>
        <v>0</v>
      </c>
      <c r="BG174" s="165">
        <f>IFERROR(VLOOKUP($B174,RD[[#All],[Date]:[IS20_Inv2_M2]],BG$2,0)/BG$1,"")</f>
        <v>0</v>
      </c>
      <c r="BH174" s="165">
        <f>IFERROR(VLOOKUP($B174,RD[[#All],[Date]:[IS20_Inv2_M2]],BH$2,0)/BH$1,"")</f>
        <v>0</v>
      </c>
      <c r="BI174" s="165">
        <f>IFERROR(VLOOKUP($B174,RD[[#All],[Date]:[IS20_Inv2_M2]],BI$2,0)/BI$1,"")</f>
        <v>0</v>
      </c>
      <c r="BJ174" s="165">
        <f>IFERROR(VLOOKUP($B174,RD[[#All],[Date]:[IS20_Inv2_M2]],BJ$2,0)/BJ$1,"")</f>
        <v>0</v>
      </c>
      <c r="BK174" s="165">
        <f>IFERROR(VLOOKUP($B174,RD[[#All],[Date]:[IS20_Inv2_M2]],BK$2,0)/BK$1,"")</f>
        <v>0</v>
      </c>
      <c r="BL174" s="165">
        <f>IFERROR(VLOOKUP($B174,RD[[#All],[Date]:[IS20_Inv2_M2]],BL$2,0)/BL$1,"")</f>
        <v>0</v>
      </c>
      <c r="BM174" s="165">
        <f>IFERROR(VLOOKUP($B174,RD[[#All],[Date]:[IS20_Inv2_M2]],BM$2,0)/BM$1,"")</f>
        <v>0</v>
      </c>
      <c r="BN174" s="165">
        <f>IFERROR(VLOOKUP($B174,RD[[#All],[Date]:[IS20_Inv2_M2]],BN$2,0)/BN$1,"")</f>
        <v>0</v>
      </c>
      <c r="BO174" s="165">
        <f>IFERROR(VLOOKUP($B174,RD[[#All],[Date]:[IS20_Inv2_M2]],BO$2,0)/BO$1,"")</f>
        <v>0</v>
      </c>
      <c r="BP174" s="165">
        <f>IFERROR(VLOOKUP($B174,RD[[#All],[Date]:[IS20_Inv2_M2]],BP$2,0)/BP$1,"")</f>
        <v>0</v>
      </c>
      <c r="BQ174" s="165">
        <f>IFERROR(VLOOKUP($B174,RD[[#All],[Date]:[IS20_Inv2_M2]],BQ$2,0)/BQ$1,"")</f>
        <v>0</v>
      </c>
      <c r="BR174" s="165">
        <f>IFERROR(VLOOKUP($B174,RD[[#All],[Date]:[IS20_Inv2_M2]],BR$2,0)/BR$1,"")</f>
        <v>0</v>
      </c>
      <c r="BS174" s="165">
        <f>IFERROR(VLOOKUP($B174,RD[[#All],[Date]:[IS20_Inv2_M2]],BS$2,0)/BS$1,"")</f>
        <v>0</v>
      </c>
      <c r="BT174" s="165">
        <f>IFERROR(VLOOKUP($B174,RD[[#All],[Date]:[IS20_Inv2_M2]],BT$2,0)/BT$1,"")</f>
        <v>0</v>
      </c>
      <c r="BU174" s="165">
        <f>IFERROR(VLOOKUP($B174,RD[[#All],[Date]:[IS20_Inv2_M2]],BU$2,0)/BU$1,"")</f>
        <v>0</v>
      </c>
      <c r="BV174" s="165">
        <f>IFERROR(VLOOKUP($B174,RD[[#All],[Date]:[IS20_Inv2_M2]],BV$2,0)/BV$1,"")</f>
        <v>0</v>
      </c>
      <c r="BW174" s="165">
        <f>IFERROR(VLOOKUP($B174,RD[[#All],[Date]:[IS20_Inv2_M2]],BW$2,0)/BW$1,"")</f>
        <v>0</v>
      </c>
      <c r="BX174" s="165">
        <f>IFERROR(VLOOKUP($B174,RD[[#All],[Date]:[IS20_Inv2_M2]],BX$2,0)/BX$1,"")</f>
        <v>0</v>
      </c>
      <c r="BY174" s="165">
        <f>IFERROR(VLOOKUP($B174,RD[[#All],[Date]:[IS20_Inv2_M2]],BY$2,0)/BY$1,"")</f>
        <v>0</v>
      </c>
      <c r="BZ174" s="165">
        <f>IFERROR(VLOOKUP($B174,RD[[#All],[Date]:[IS20_Inv2_M2]],BZ$2,0)/BZ$1,"")</f>
        <v>0</v>
      </c>
      <c r="CA174" s="165">
        <f>IFERROR(VLOOKUP($B174,RD[[#All],[Date]:[IS20_Inv2_M2]],CA$2,0)/CA$1,"")</f>
        <v>0</v>
      </c>
      <c r="CB174" s="165">
        <f>IFERROR(VLOOKUP($B174,RD[[#All],[Date]:[IS20_Inv2_M2]],CB$2,0)/CB$1,"")</f>
        <v>0</v>
      </c>
      <c r="CC174" s="165">
        <f>IFERROR(VLOOKUP($B174,RD[[#All],[Date]:[IS20_Inv2_M2]],CC$2,0)/CC$1,"")</f>
        <v>0</v>
      </c>
      <c r="CD174" s="165">
        <f>IFERROR(VLOOKUP($B174,RD[[#All],[Date]:[IS20_Inv2_M2]],CD$2,0)/CD$1,"")</f>
        <v>0</v>
      </c>
      <c r="CE174" s="165">
        <f>IFERROR(VLOOKUP($B174,RD[[#All],[Date]:[IS20_Inv2_M2]],CE$2,0)/CE$1,"")</f>
        <v>0</v>
      </c>
      <c r="CF174" s="165">
        <f>IFERROR(VLOOKUP($B174,RD[[#All],[Date]:[IS20_Inv2_M2]],CF$2,0)/CF$1,"")</f>
        <v>0</v>
      </c>
      <c r="CG174" s="165">
        <f>IFERROR(VLOOKUP($B174,RD[[#All],[Date]:[IS20_Inv2_M2]],CG$2,0)/CG$1,"")</f>
        <v>0</v>
      </c>
      <c r="CH174" s="165">
        <f>IFERROR(VLOOKUP($B174,RD[[#All],[Date]:[IS20_Inv2_M2]],CH$2,0)/CH$1,"")</f>
        <v>0</v>
      </c>
      <c r="CI174" s="165">
        <f>IFERROR(VLOOKUP($B174,RD[[#All],[Date]:[IS20_Inv2_M2]],CI$2,0)/CI$1,"")</f>
        <v>0</v>
      </c>
      <c r="CJ174" s="165">
        <f>IFERROR(VLOOKUP($B174,RD[[#All],[Date]:[IS20_Inv2_M2]],CJ$2,0)/CJ$1,"")</f>
        <v>0</v>
      </c>
      <c r="CK174" s="165">
        <f>IFERROR(VLOOKUP($B174,RD[[#All],[Date]:[IS20_Inv2_M2]],CK$2,0)/CK$1,"")</f>
        <v>0</v>
      </c>
      <c r="CL174" s="165">
        <f>IFERROR(VLOOKUP($B174,RD[[#All],[Date]:[IS20_Inv2_M2]],CL$2,0)/CL$1,"")</f>
        <v>0</v>
      </c>
      <c r="CM174" s="165">
        <f>IFERROR(VLOOKUP($B174,RD[[#All],[Date]:[IS20_Inv2_M2]],CM$2,0)/CM$1,"")</f>
        <v>0</v>
      </c>
      <c r="CN174" s="165">
        <f>IFERROR(VLOOKUP($B174,RD[[#All],[Date]:[IS20_Inv2_M2]],CN$2,0)/CN$1,"")</f>
        <v>0</v>
      </c>
      <c r="CO174" s="165">
        <f>IFERROR(VLOOKUP($B174,RD[[#All],[Date]:[IS20_Inv2_M2]],CO$2,0)/CO$1,"")</f>
        <v>0</v>
      </c>
      <c r="CP174" s="165">
        <f>IFERROR(VLOOKUP($B174,RD[[#All],[Date]:[IS20_Inv2_M2]],CP$2,0)/CP$1,"")</f>
        <v>0</v>
      </c>
      <c r="CQ174" s="165">
        <f>IFERROR(VLOOKUP($B174,RD[[#All],[Date]:[IS20_Inv2_M2]],CQ$2,0)/CQ$1,"")</f>
        <v>0</v>
      </c>
      <c r="CR174" s="165">
        <f>IFERROR(VLOOKUP($B174,RD[[#All],[Date]:[IS20_Inv2_M2]],CR$2,0)/CR$1,"")</f>
        <v>0</v>
      </c>
      <c r="CS174" s="165">
        <f>IFERROR(VLOOKUP($B174,RD[[#All],[Date]:[IS20_Inv2_M2]],CS$2,0)/CS$1,"")</f>
        <v>0</v>
      </c>
      <c r="CT174" s="165">
        <f>IFERROR(VLOOKUP($B174,RD[[#All],[Date]:[IS20_Inv2_M2]],CT$2,0)/CT$1,"")</f>
        <v>0</v>
      </c>
      <c r="CU174" s="165">
        <f>IFERROR(VLOOKUP($B174,RD[[#All],[Date]:[IS20_Inv2_M2]],CU$2,0)/CU$1,"")</f>
        <v>0</v>
      </c>
      <c r="CV174" s="165">
        <f>IFERROR(VLOOKUP($B174,RD[[#All],[Date]:[IS20_Inv2_M2]],CV$2,0)/CV$1,"")</f>
        <v>0</v>
      </c>
      <c r="CW174" s="165">
        <f>IFERROR(VLOOKUP($B174,RD[[#All],[Date]:[IS20_Inv2_M2]],CW$2,0)/CW$1,"")</f>
        <v>0</v>
      </c>
      <c r="CX174" s="165">
        <f>IFERROR(VLOOKUP($B174,RD[[#All],[Date]:[IS20_Inv2_M2]],CX$2,0)/CX$1,"")</f>
        <v>0</v>
      </c>
      <c r="CY174" s="165">
        <f>IFERROR(VLOOKUP($B174,RD[[#All],[Date]:[IS20_Inv2_M2]],CY$2,0)/CY$1,"")</f>
        <v>0</v>
      </c>
      <c r="CZ174" s="165">
        <f>IFERROR(VLOOKUP($B174,RD[[#All],[Date]:[IS20_Inv2_M2]],CZ$2,0)/CZ$1,"")</f>
        <v>0</v>
      </c>
      <c r="DA174" s="165" t="str">
        <f>IFERROR(AVERAGEIF(Inv_SY_B[[#This Row],[IS1_Inv1_M1]:[IS8_Inv4_M2]],"&gt;="&amp;0.1,Inv_SY_B[[#This Row],[IS1_Inv1_M1]:[IS8_Inv4_M2]]),"")</f>
        <v/>
      </c>
      <c r="DB174" s="165" t="str">
        <f>IFERROR(AVERAGEIF(Inv_SY_B[[#This Row],[IS18_Inv1_M1]:[IS19_Inv2_M3]],"&gt;="&amp;0.1,Inv_SY_B[[#This Row],[IS18_Inv1_M1]:[IS19_Inv2_M3]]),"")</f>
        <v/>
      </c>
      <c r="DC174" s="165" t="str">
        <f>IFERROR(AVERAGEIF(Inv_SY_B[[#This Row],[IS9_Inv1_M1]:[IS20_Inv2_M2]],"&gt;="&amp;0.1,Inv_SY_B[[#This Row],[IS9_Inv1_M1]:[IS20_Inv2_M2]]),"")</f>
        <v/>
      </c>
    </row>
    <row r="175" spans="2:107">
      <c r="B175" s="167">
        <f t="shared" si="68"/>
        <v>45867</v>
      </c>
      <c r="C175" s="165">
        <f>IFERROR(VLOOKUP($B175,RD[[#All],[Date]:[IS20_Inv2_M2]],C$2,0)/C$1,"")</f>
        <v>0</v>
      </c>
      <c r="D175" s="165">
        <f>IFERROR(VLOOKUP($B175,RD[[#All],[Date]:[IS20_Inv2_M2]],D$2,0)/D$1,"")</f>
        <v>0</v>
      </c>
      <c r="E175" s="165">
        <f>IFERROR(VLOOKUP($B175,RD[[#All],[Date]:[IS20_Inv2_M2]],E$2,0)/E$1,"")</f>
        <v>0</v>
      </c>
      <c r="F175" s="165">
        <f>IFERROR(VLOOKUP($B175,RD[[#All],[Date]:[IS20_Inv2_M2]],F$2,0)/F$1,"")</f>
        <v>0</v>
      </c>
      <c r="G175" s="165">
        <f>IFERROR(VLOOKUP($B175,RD[[#All],[Date]:[IS20_Inv2_M2]],G$2,0)/G$1,"")</f>
        <v>0</v>
      </c>
      <c r="H175" s="165">
        <f>IFERROR(VLOOKUP($B175,RD[[#All],[Date]:[IS20_Inv2_M2]],H$2,0)/H$1,"")</f>
        <v>0</v>
      </c>
      <c r="I175" s="165">
        <f>IFERROR(VLOOKUP($B175,RD[[#All],[Date]:[IS20_Inv2_M2]],I$2,0)/I$1,"")</f>
        <v>0</v>
      </c>
      <c r="J175" s="165">
        <f>IFERROR(VLOOKUP($B175,RD[[#All],[Date]:[IS20_Inv2_M2]],J$2,0)/J$1,"")</f>
        <v>0</v>
      </c>
      <c r="K175" s="165">
        <f>IFERROR(VLOOKUP($B175,RD[[#All],[Date]:[IS20_Inv2_M2]],K$2,0)/K$1,"")</f>
        <v>0</v>
      </c>
      <c r="L175" s="165">
        <f>IFERROR(VLOOKUP($B175,RD[[#All],[Date]:[IS20_Inv2_M2]],L$2,0)/L$1,"")</f>
        <v>0</v>
      </c>
      <c r="M175" s="165">
        <f>IFERROR(VLOOKUP($B175,RD[[#All],[Date]:[IS20_Inv2_M2]],M$2,0)/M$1,"")</f>
        <v>0</v>
      </c>
      <c r="N175" s="165">
        <f>IFERROR(VLOOKUP($B175,RD[[#All],[Date]:[IS20_Inv2_M2]],N$2,0)/N$1,"")</f>
        <v>0</v>
      </c>
      <c r="O175" s="165">
        <f>IFERROR(VLOOKUP($B175,RD[[#All],[Date]:[IS20_Inv2_M2]],O$2,0)/O$1,"")</f>
        <v>0</v>
      </c>
      <c r="P175" s="165">
        <f>IFERROR(VLOOKUP($B175,RD[[#All],[Date]:[IS20_Inv2_M2]],P$2,0)/P$1,"")</f>
        <v>0</v>
      </c>
      <c r="Q175" s="165">
        <f>IFERROR(VLOOKUP($B175,RD[[#All],[Date]:[IS20_Inv2_M2]],Q$2,0)/Q$1,"")</f>
        <v>0</v>
      </c>
      <c r="R175" s="165">
        <f>IFERROR(VLOOKUP($B175,RD[[#All],[Date]:[IS20_Inv2_M2]],R$2,0)/R$1,"")</f>
        <v>0</v>
      </c>
      <c r="S175" s="165">
        <f>IFERROR(VLOOKUP($B175,RD[[#All],[Date]:[IS20_Inv2_M2]],S$2,0)/S$1,"")</f>
        <v>0</v>
      </c>
      <c r="T175" s="165">
        <f>IFERROR(VLOOKUP($B175,RD[[#All],[Date]:[IS20_Inv2_M2]],T$2,0)/T$1,"")</f>
        <v>0</v>
      </c>
      <c r="U175" s="165">
        <f>IFERROR(VLOOKUP($B175,RD[[#All],[Date]:[IS20_Inv2_M2]],U$2,0)/U$1,"")</f>
        <v>0</v>
      </c>
      <c r="V175" s="165">
        <f>IFERROR(VLOOKUP($B175,RD[[#All],[Date]:[IS20_Inv2_M2]],V$2,0)/V$1,"")</f>
        <v>0</v>
      </c>
      <c r="W175" s="165">
        <f>IFERROR(VLOOKUP($B175,RD[[#All],[Date]:[IS20_Inv2_M2]],W$2,0)/W$1,"")</f>
        <v>0</v>
      </c>
      <c r="X175" s="165">
        <f>IFERROR(VLOOKUP($B175,RD[[#All],[Date]:[IS20_Inv2_M2]],X$2,0)/X$1,"")</f>
        <v>0</v>
      </c>
      <c r="Y175" s="165">
        <f>IFERROR(VLOOKUP($B175,RD[[#All],[Date]:[IS20_Inv2_M2]],Y$2,0)/Y$1,"")</f>
        <v>0</v>
      </c>
      <c r="Z175" s="165">
        <f>IFERROR(VLOOKUP($B175,RD[[#All],[Date]:[IS20_Inv2_M2]],Z$2,0)/Z$1,"")</f>
        <v>0</v>
      </c>
      <c r="AA175" s="165">
        <f>IFERROR(VLOOKUP($B175,RD[[#All],[Date]:[IS20_Inv2_M2]],AA$2,0)/AA$1,"")</f>
        <v>0</v>
      </c>
      <c r="AB175" s="165">
        <f>IFERROR(VLOOKUP($B175,RD[[#All],[Date]:[IS20_Inv2_M2]],AB$2,0)/AB$1,"")</f>
        <v>0</v>
      </c>
      <c r="AC175" s="165">
        <f>IFERROR(VLOOKUP($B175,RD[[#All],[Date]:[IS20_Inv2_M2]],AC$2,0)/AC$1,"")</f>
        <v>0</v>
      </c>
      <c r="AD175" s="165">
        <f>IFERROR(VLOOKUP($B175,RD[[#All],[Date]:[IS20_Inv2_M2]],AD$2,0)/AD$1,"")</f>
        <v>0</v>
      </c>
      <c r="AE175" s="165">
        <f>IFERROR(VLOOKUP($B175,RD[[#All],[Date]:[IS20_Inv2_M2]],AE$2,0)/AE$1,"")</f>
        <v>0</v>
      </c>
      <c r="AF175" s="165">
        <f>IFERROR(VLOOKUP($B175,RD[[#All],[Date]:[IS20_Inv2_M2]],AF$2,0)/AF$1,"")</f>
        <v>0</v>
      </c>
      <c r="AG175" s="165">
        <f>IFERROR(VLOOKUP($B175,RD[[#All],[Date]:[IS20_Inv2_M2]],AG$2,0)/AG$1,"")</f>
        <v>0</v>
      </c>
      <c r="AH175" s="165">
        <f>IFERROR(VLOOKUP($B175,RD[[#All],[Date]:[IS20_Inv2_M2]],AH$2,0)/AH$1,"")</f>
        <v>0</v>
      </c>
      <c r="AI175" s="165">
        <f>IFERROR(VLOOKUP($B175,RD[[#All],[Date]:[IS20_Inv2_M2]],AI$2,0)/AI$1,"")</f>
        <v>0</v>
      </c>
      <c r="AJ175" s="165">
        <f>IFERROR(VLOOKUP($B175,RD[[#All],[Date]:[IS20_Inv2_M2]],AJ$2,0)/AJ$1,"")</f>
        <v>0</v>
      </c>
      <c r="AK175" s="165">
        <f>IFERROR(VLOOKUP($B175,RD[[#All],[Date]:[IS20_Inv2_M2]],AK$2,0)/AK$1,"")</f>
        <v>0</v>
      </c>
      <c r="AL175" s="165">
        <f>IFERROR(VLOOKUP($B175,RD[[#All],[Date]:[IS20_Inv2_M2]],AL$2,0)/AL$1,"")</f>
        <v>0</v>
      </c>
      <c r="AM175" s="165">
        <f>IFERROR(VLOOKUP($B175,RD[[#All],[Date]:[IS20_Inv2_M2]],AM$2,0)/AM$1,"")</f>
        <v>0</v>
      </c>
      <c r="AN175" s="165">
        <f>IFERROR(VLOOKUP($B175,RD[[#All],[Date]:[IS20_Inv2_M2]],AN$2,0)/AN$1,"")</f>
        <v>0</v>
      </c>
      <c r="AO175" s="165">
        <f>IFERROR(VLOOKUP($B175,RD[[#All],[Date]:[IS20_Inv2_M2]],AO$2,0)/AO$1,"")</f>
        <v>0</v>
      </c>
      <c r="AP175" s="165">
        <f>IFERROR(VLOOKUP($B175,RD[[#All],[Date]:[IS20_Inv2_M2]],AP$2,0)/AP$1,"")</f>
        <v>0</v>
      </c>
      <c r="AQ175" s="165">
        <f>IFERROR(VLOOKUP($B175,RD[[#All],[Date]:[IS20_Inv2_M2]],AQ$2,0)/AQ$1,"")</f>
        <v>0</v>
      </c>
      <c r="AR175" s="165">
        <f>IFERROR(VLOOKUP($B175,RD[[#All],[Date]:[IS20_Inv2_M2]],AR$2,0)/AR$1,"")</f>
        <v>0</v>
      </c>
      <c r="AS175" s="165">
        <f>IFERROR(VLOOKUP($B175,RD[[#All],[Date]:[IS20_Inv2_M2]],AS$2,0)/AS$1,"")</f>
        <v>0</v>
      </c>
      <c r="AT175" s="165">
        <f>IFERROR(VLOOKUP($B175,RD[[#All],[Date]:[IS20_Inv2_M2]],AT$2,0)/AT$1,"")</f>
        <v>0</v>
      </c>
      <c r="AU175" s="165">
        <f>IFERROR(VLOOKUP($B175,RD[[#All],[Date]:[IS20_Inv2_M2]],AU$2,0)/AU$1,"")</f>
        <v>0</v>
      </c>
      <c r="AV175" s="165">
        <f>IFERROR(VLOOKUP($B175,RD[[#All],[Date]:[IS20_Inv2_M2]],AV$2,0)/AV$1,"")</f>
        <v>0</v>
      </c>
      <c r="AW175" s="165">
        <f>IFERROR(VLOOKUP($B175,RD[[#All],[Date]:[IS20_Inv2_M2]],AW$2,0)/AW$1,"")</f>
        <v>0</v>
      </c>
      <c r="AX175" s="165">
        <f>IFERROR(VLOOKUP($B175,RD[[#All],[Date]:[IS20_Inv2_M2]],AX$2,0)/AX$1,"")</f>
        <v>0</v>
      </c>
      <c r="AY175" s="165">
        <f>IFERROR(VLOOKUP($B175,RD[[#All],[Date]:[IS20_Inv2_M2]],AY$2,0)/AY$1,"")</f>
        <v>0</v>
      </c>
      <c r="AZ175" s="165">
        <f>IFERROR(VLOOKUP($B175,RD[[#All],[Date]:[IS20_Inv2_M2]],AZ$2,0)/AZ$1,"")</f>
        <v>0</v>
      </c>
      <c r="BA175" s="165">
        <f>IFERROR(VLOOKUP($B175,RD[[#All],[Date]:[IS20_Inv2_M2]],BA$2,0)/BA$1,"")</f>
        <v>0</v>
      </c>
      <c r="BB175" s="165">
        <f>IFERROR(VLOOKUP($B175,RD[[#All],[Date]:[IS20_Inv2_M2]],BB$2,0)/BB$1,"")</f>
        <v>0</v>
      </c>
      <c r="BC175" s="165">
        <f>IFERROR(VLOOKUP($B175,RD[[#All],[Date]:[IS20_Inv2_M2]],BC$2,0)/BC$1,"")</f>
        <v>0</v>
      </c>
      <c r="BD175" s="165">
        <f>IFERROR(VLOOKUP($B175,RD[[#All],[Date]:[IS20_Inv2_M2]],BD$2,0)/BD$1,"")</f>
        <v>0</v>
      </c>
      <c r="BE175" s="165">
        <f>IFERROR(VLOOKUP($B175,RD[[#All],[Date]:[IS20_Inv2_M2]],BE$2,0)/BE$1,"")</f>
        <v>0</v>
      </c>
      <c r="BF175" s="165">
        <f>IFERROR(VLOOKUP($B175,RD[[#All],[Date]:[IS20_Inv2_M2]],BF$2,0)/BF$1,"")</f>
        <v>0</v>
      </c>
      <c r="BG175" s="165">
        <f>IFERROR(VLOOKUP($B175,RD[[#All],[Date]:[IS20_Inv2_M2]],BG$2,0)/BG$1,"")</f>
        <v>0</v>
      </c>
      <c r="BH175" s="165">
        <f>IFERROR(VLOOKUP($B175,RD[[#All],[Date]:[IS20_Inv2_M2]],BH$2,0)/BH$1,"")</f>
        <v>0</v>
      </c>
      <c r="BI175" s="165">
        <f>IFERROR(VLOOKUP($B175,RD[[#All],[Date]:[IS20_Inv2_M2]],BI$2,0)/BI$1,"")</f>
        <v>0</v>
      </c>
      <c r="BJ175" s="165">
        <f>IFERROR(VLOOKUP($B175,RD[[#All],[Date]:[IS20_Inv2_M2]],BJ$2,0)/BJ$1,"")</f>
        <v>0</v>
      </c>
      <c r="BK175" s="165">
        <f>IFERROR(VLOOKUP($B175,RD[[#All],[Date]:[IS20_Inv2_M2]],BK$2,0)/BK$1,"")</f>
        <v>0</v>
      </c>
      <c r="BL175" s="165">
        <f>IFERROR(VLOOKUP($B175,RD[[#All],[Date]:[IS20_Inv2_M2]],BL$2,0)/BL$1,"")</f>
        <v>0</v>
      </c>
      <c r="BM175" s="165">
        <f>IFERROR(VLOOKUP($B175,RD[[#All],[Date]:[IS20_Inv2_M2]],BM$2,0)/BM$1,"")</f>
        <v>0</v>
      </c>
      <c r="BN175" s="165">
        <f>IFERROR(VLOOKUP($B175,RD[[#All],[Date]:[IS20_Inv2_M2]],BN$2,0)/BN$1,"")</f>
        <v>0</v>
      </c>
      <c r="BO175" s="165">
        <f>IFERROR(VLOOKUP($B175,RD[[#All],[Date]:[IS20_Inv2_M2]],BO$2,0)/BO$1,"")</f>
        <v>0</v>
      </c>
      <c r="BP175" s="165">
        <f>IFERROR(VLOOKUP($B175,RD[[#All],[Date]:[IS20_Inv2_M2]],BP$2,0)/BP$1,"")</f>
        <v>0</v>
      </c>
      <c r="BQ175" s="165">
        <f>IFERROR(VLOOKUP($B175,RD[[#All],[Date]:[IS20_Inv2_M2]],BQ$2,0)/BQ$1,"")</f>
        <v>0</v>
      </c>
      <c r="BR175" s="165">
        <f>IFERROR(VLOOKUP($B175,RD[[#All],[Date]:[IS20_Inv2_M2]],BR$2,0)/BR$1,"")</f>
        <v>0</v>
      </c>
      <c r="BS175" s="165">
        <f>IFERROR(VLOOKUP($B175,RD[[#All],[Date]:[IS20_Inv2_M2]],BS$2,0)/BS$1,"")</f>
        <v>0</v>
      </c>
      <c r="BT175" s="165">
        <f>IFERROR(VLOOKUP($B175,RD[[#All],[Date]:[IS20_Inv2_M2]],BT$2,0)/BT$1,"")</f>
        <v>0</v>
      </c>
      <c r="BU175" s="165">
        <f>IFERROR(VLOOKUP($B175,RD[[#All],[Date]:[IS20_Inv2_M2]],BU$2,0)/BU$1,"")</f>
        <v>0</v>
      </c>
      <c r="BV175" s="165">
        <f>IFERROR(VLOOKUP($B175,RD[[#All],[Date]:[IS20_Inv2_M2]],BV$2,0)/BV$1,"")</f>
        <v>0</v>
      </c>
      <c r="BW175" s="165">
        <f>IFERROR(VLOOKUP($B175,RD[[#All],[Date]:[IS20_Inv2_M2]],BW$2,0)/BW$1,"")</f>
        <v>0</v>
      </c>
      <c r="BX175" s="165">
        <f>IFERROR(VLOOKUP($B175,RD[[#All],[Date]:[IS20_Inv2_M2]],BX$2,0)/BX$1,"")</f>
        <v>0</v>
      </c>
      <c r="BY175" s="165">
        <f>IFERROR(VLOOKUP($B175,RD[[#All],[Date]:[IS20_Inv2_M2]],BY$2,0)/BY$1,"")</f>
        <v>0</v>
      </c>
      <c r="BZ175" s="165">
        <f>IFERROR(VLOOKUP($B175,RD[[#All],[Date]:[IS20_Inv2_M2]],BZ$2,0)/BZ$1,"")</f>
        <v>0</v>
      </c>
      <c r="CA175" s="165">
        <f>IFERROR(VLOOKUP($B175,RD[[#All],[Date]:[IS20_Inv2_M2]],CA$2,0)/CA$1,"")</f>
        <v>0</v>
      </c>
      <c r="CB175" s="165">
        <f>IFERROR(VLOOKUP($B175,RD[[#All],[Date]:[IS20_Inv2_M2]],CB$2,0)/CB$1,"")</f>
        <v>0</v>
      </c>
      <c r="CC175" s="165">
        <f>IFERROR(VLOOKUP($B175,RD[[#All],[Date]:[IS20_Inv2_M2]],CC$2,0)/CC$1,"")</f>
        <v>0</v>
      </c>
      <c r="CD175" s="165">
        <f>IFERROR(VLOOKUP($B175,RD[[#All],[Date]:[IS20_Inv2_M2]],CD$2,0)/CD$1,"")</f>
        <v>0</v>
      </c>
      <c r="CE175" s="165">
        <f>IFERROR(VLOOKUP($B175,RD[[#All],[Date]:[IS20_Inv2_M2]],CE$2,0)/CE$1,"")</f>
        <v>0</v>
      </c>
      <c r="CF175" s="165">
        <f>IFERROR(VLOOKUP($B175,RD[[#All],[Date]:[IS20_Inv2_M2]],CF$2,0)/CF$1,"")</f>
        <v>0</v>
      </c>
      <c r="CG175" s="165">
        <f>IFERROR(VLOOKUP($B175,RD[[#All],[Date]:[IS20_Inv2_M2]],CG$2,0)/CG$1,"")</f>
        <v>0</v>
      </c>
      <c r="CH175" s="165">
        <f>IFERROR(VLOOKUP($B175,RD[[#All],[Date]:[IS20_Inv2_M2]],CH$2,0)/CH$1,"")</f>
        <v>0</v>
      </c>
      <c r="CI175" s="165">
        <f>IFERROR(VLOOKUP($B175,RD[[#All],[Date]:[IS20_Inv2_M2]],CI$2,0)/CI$1,"")</f>
        <v>0</v>
      </c>
      <c r="CJ175" s="165">
        <f>IFERROR(VLOOKUP($B175,RD[[#All],[Date]:[IS20_Inv2_M2]],CJ$2,0)/CJ$1,"")</f>
        <v>0</v>
      </c>
      <c r="CK175" s="165">
        <f>IFERROR(VLOOKUP($B175,RD[[#All],[Date]:[IS20_Inv2_M2]],CK$2,0)/CK$1,"")</f>
        <v>0</v>
      </c>
      <c r="CL175" s="165">
        <f>IFERROR(VLOOKUP($B175,RD[[#All],[Date]:[IS20_Inv2_M2]],CL$2,0)/CL$1,"")</f>
        <v>0</v>
      </c>
      <c r="CM175" s="165">
        <f>IFERROR(VLOOKUP($B175,RD[[#All],[Date]:[IS20_Inv2_M2]],CM$2,0)/CM$1,"")</f>
        <v>0</v>
      </c>
      <c r="CN175" s="165">
        <f>IFERROR(VLOOKUP($B175,RD[[#All],[Date]:[IS20_Inv2_M2]],CN$2,0)/CN$1,"")</f>
        <v>0</v>
      </c>
      <c r="CO175" s="165">
        <f>IFERROR(VLOOKUP($B175,RD[[#All],[Date]:[IS20_Inv2_M2]],CO$2,0)/CO$1,"")</f>
        <v>0</v>
      </c>
      <c r="CP175" s="165">
        <f>IFERROR(VLOOKUP($B175,RD[[#All],[Date]:[IS20_Inv2_M2]],CP$2,0)/CP$1,"")</f>
        <v>0</v>
      </c>
      <c r="CQ175" s="165">
        <f>IFERROR(VLOOKUP($B175,RD[[#All],[Date]:[IS20_Inv2_M2]],CQ$2,0)/CQ$1,"")</f>
        <v>0</v>
      </c>
      <c r="CR175" s="165">
        <f>IFERROR(VLOOKUP($B175,RD[[#All],[Date]:[IS20_Inv2_M2]],CR$2,0)/CR$1,"")</f>
        <v>0</v>
      </c>
      <c r="CS175" s="165">
        <f>IFERROR(VLOOKUP($B175,RD[[#All],[Date]:[IS20_Inv2_M2]],CS$2,0)/CS$1,"")</f>
        <v>0</v>
      </c>
      <c r="CT175" s="165">
        <f>IFERROR(VLOOKUP($B175,RD[[#All],[Date]:[IS20_Inv2_M2]],CT$2,0)/CT$1,"")</f>
        <v>0</v>
      </c>
      <c r="CU175" s="165">
        <f>IFERROR(VLOOKUP($B175,RD[[#All],[Date]:[IS20_Inv2_M2]],CU$2,0)/CU$1,"")</f>
        <v>0</v>
      </c>
      <c r="CV175" s="165">
        <f>IFERROR(VLOOKUP($B175,RD[[#All],[Date]:[IS20_Inv2_M2]],CV$2,0)/CV$1,"")</f>
        <v>0</v>
      </c>
      <c r="CW175" s="165">
        <f>IFERROR(VLOOKUP($B175,RD[[#All],[Date]:[IS20_Inv2_M2]],CW$2,0)/CW$1,"")</f>
        <v>0</v>
      </c>
      <c r="CX175" s="165">
        <f>IFERROR(VLOOKUP($B175,RD[[#All],[Date]:[IS20_Inv2_M2]],CX$2,0)/CX$1,"")</f>
        <v>0</v>
      </c>
      <c r="CY175" s="165">
        <f>IFERROR(VLOOKUP($B175,RD[[#All],[Date]:[IS20_Inv2_M2]],CY$2,0)/CY$1,"")</f>
        <v>0</v>
      </c>
      <c r="CZ175" s="165">
        <f>IFERROR(VLOOKUP($B175,RD[[#All],[Date]:[IS20_Inv2_M2]],CZ$2,0)/CZ$1,"")</f>
        <v>0</v>
      </c>
      <c r="DA175" s="165" t="str">
        <f>IFERROR(AVERAGEIF(Inv_SY_B[[#This Row],[IS1_Inv1_M1]:[IS8_Inv4_M2]],"&gt;="&amp;0.1,Inv_SY_B[[#This Row],[IS1_Inv1_M1]:[IS8_Inv4_M2]]),"")</f>
        <v/>
      </c>
      <c r="DB175" s="165" t="str">
        <f>IFERROR(AVERAGEIF(Inv_SY_B[[#This Row],[IS18_Inv1_M1]:[IS19_Inv2_M3]],"&gt;="&amp;0.1,Inv_SY_B[[#This Row],[IS18_Inv1_M1]:[IS19_Inv2_M3]]),"")</f>
        <v/>
      </c>
      <c r="DC175" s="165" t="str">
        <f>IFERROR(AVERAGEIF(Inv_SY_B[[#This Row],[IS9_Inv1_M1]:[IS20_Inv2_M2]],"&gt;="&amp;0.1,Inv_SY_B[[#This Row],[IS9_Inv1_M1]:[IS20_Inv2_M2]]),"")</f>
        <v/>
      </c>
    </row>
    <row r="176" spans="2:107">
      <c r="B176" s="167">
        <f t="shared" si="68"/>
        <v>45868</v>
      </c>
      <c r="C176" s="165">
        <f>IFERROR(VLOOKUP($B176,RD[[#All],[Date]:[IS20_Inv2_M2]],C$2,0)/C$1,"")</f>
        <v>0</v>
      </c>
      <c r="D176" s="165">
        <f>IFERROR(VLOOKUP($B176,RD[[#All],[Date]:[IS20_Inv2_M2]],D$2,0)/D$1,"")</f>
        <v>0</v>
      </c>
      <c r="E176" s="165">
        <f>IFERROR(VLOOKUP($B176,RD[[#All],[Date]:[IS20_Inv2_M2]],E$2,0)/E$1,"")</f>
        <v>0</v>
      </c>
      <c r="F176" s="165">
        <f>IFERROR(VLOOKUP($B176,RD[[#All],[Date]:[IS20_Inv2_M2]],F$2,0)/F$1,"")</f>
        <v>0</v>
      </c>
      <c r="G176" s="165">
        <f>IFERROR(VLOOKUP($B176,RD[[#All],[Date]:[IS20_Inv2_M2]],G$2,0)/G$1,"")</f>
        <v>0</v>
      </c>
      <c r="H176" s="165">
        <f>IFERROR(VLOOKUP($B176,RD[[#All],[Date]:[IS20_Inv2_M2]],H$2,0)/H$1,"")</f>
        <v>0</v>
      </c>
      <c r="I176" s="165">
        <f>IFERROR(VLOOKUP($B176,RD[[#All],[Date]:[IS20_Inv2_M2]],I$2,0)/I$1,"")</f>
        <v>0</v>
      </c>
      <c r="J176" s="165">
        <f>IFERROR(VLOOKUP($B176,RD[[#All],[Date]:[IS20_Inv2_M2]],J$2,0)/J$1,"")</f>
        <v>0</v>
      </c>
      <c r="K176" s="165">
        <f>IFERROR(VLOOKUP($B176,RD[[#All],[Date]:[IS20_Inv2_M2]],K$2,0)/K$1,"")</f>
        <v>0</v>
      </c>
      <c r="L176" s="165">
        <f>IFERROR(VLOOKUP($B176,RD[[#All],[Date]:[IS20_Inv2_M2]],L$2,0)/L$1,"")</f>
        <v>0</v>
      </c>
      <c r="M176" s="165">
        <f>IFERROR(VLOOKUP($B176,RD[[#All],[Date]:[IS20_Inv2_M2]],M$2,0)/M$1,"")</f>
        <v>0</v>
      </c>
      <c r="N176" s="165">
        <f>IFERROR(VLOOKUP($B176,RD[[#All],[Date]:[IS20_Inv2_M2]],N$2,0)/N$1,"")</f>
        <v>0</v>
      </c>
      <c r="O176" s="165">
        <f>IFERROR(VLOOKUP($B176,RD[[#All],[Date]:[IS20_Inv2_M2]],O$2,0)/O$1,"")</f>
        <v>0</v>
      </c>
      <c r="P176" s="165">
        <f>IFERROR(VLOOKUP($B176,RD[[#All],[Date]:[IS20_Inv2_M2]],P$2,0)/P$1,"")</f>
        <v>0</v>
      </c>
      <c r="Q176" s="165">
        <f>IFERROR(VLOOKUP($B176,RD[[#All],[Date]:[IS20_Inv2_M2]],Q$2,0)/Q$1,"")</f>
        <v>0</v>
      </c>
      <c r="R176" s="165">
        <f>IFERROR(VLOOKUP($B176,RD[[#All],[Date]:[IS20_Inv2_M2]],R$2,0)/R$1,"")</f>
        <v>0</v>
      </c>
      <c r="S176" s="165">
        <f>IFERROR(VLOOKUP($B176,RD[[#All],[Date]:[IS20_Inv2_M2]],S$2,0)/S$1,"")</f>
        <v>0</v>
      </c>
      <c r="T176" s="165">
        <f>IFERROR(VLOOKUP($B176,RD[[#All],[Date]:[IS20_Inv2_M2]],T$2,0)/T$1,"")</f>
        <v>0</v>
      </c>
      <c r="U176" s="165">
        <f>IFERROR(VLOOKUP($B176,RD[[#All],[Date]:[IS20_Inv2_M2]],U$2,0)/U$1,"")</f>
        <v>0</v>
      </c>
      <c r="V176" s="165">
        <f>IFERROR(VLOOKUP($B176,RD[[#All],[Date]:[IS20_Inv2_M2]],V$2,0)/V$1,"")</f>
        <v>0</v>
      </c>
      <c r="W176" s="165">
        <f>IFERROR(VLOOKUP($B176,RD[[#All],[Date]:[IS20_Inv2_M2]],W$2,0)/W$1,"")</f>
        <v>0</v>
      </c>
      <c r="X176" s="165">
        <f>IFERROR(VLOOKUP($B176,RD[[#All],[Date]:[IS20_Inv2_M2]],X$2,0)/X$1,"")</f>
        <v>0</v>
      </c>
      <c r="Y176" s="165">
        <f>IFERROR(VLOOKUP($B176,RD[[#All],[Date]:[IS20_Inv2_M2]],Y$2,0)/Y$1,"")</f>
        <v>0</v>
      </c>
      <c r="Z176" s="165">
        <f>IFERROR(VLOOKUP($B176,RD[[#All],[Date]:[IS20_Inv2_M2]],Z$2,0)/Z$1,"")</f>
        <v>0</v>
      </c>
      <c r="AA176" s="165">
        <f>IFERROR(VLOOKUP($B176,RD[[#All],[Date]:[IS20_Inv2_M2]],AA$2,0)/AA$1,"")</f>
        <v>0</v>
      </c>
      <c r="AB176" s="165">
        <f>IFERROR(VLOOKUP($B176,RD[[#All],[Date]:[IS20_Inv2_M2]],AB$2,0)/AB$1,"")</f>
        <v>0</v>
      </c>
      <c r="AC176" s="165">
        <f>IFERROR(VLOOKUP($B176,RD[[#All],[Date]:[IS20_Inv2_M2]],AC$2,0)/AC$1,"")</f>
        <v>0</v>
      </c>
      <c r="AD176" s="165">
        <f>IFERROR(VLOOKUP($B176,RD[[#All],[Date]:[IS20_Inv2_M2]],AD$2,0)/AD$1,"")</f>
        <v>0</v>
      </c>
      <c r="AE176" s="165">
        <f>IFERROR(VLOOKUP($B176,RD[[#All],[Date]:[IS20_Inv2_M2]],AE$2,0)/AE$1,"")</f>
        <v>0</v>
      </c>
      <c r="AF176" s="165">
        <f>IFERROR(VLOOKUP($B176,RD[[#All],[Date]:[IS20_Inv2_M2]],AF$2,0)/AF$1,"")</f>
        <v>0</v>
      </c>
      <c r="AG176" s="165">
        <f>IFERROR(VLOOKUP($B176,RD[[#All],[Date]:[IS20_Inv2_M2]],AG$2,0)/AG$1,"")</f>
        <v>0</v>
      </c>
      <c r="AH176" s="165">
        <f>IFERROR(VLOOKUP($B176,RD[[#All],[Date]:[IS20_Inv2_M2]],AH$2,0)/AH$1,"")</f>
        <v>0</v>
      </c>
      <c r="AI176" s="165">
        <f>IFERROR(VLOOKUP($B176,RD[[#All],[Date]:[IS20_Inv2_M2]],AI$2,0)/AI$1,"")</f>
        <v>0</v>
      </c>
      <c r="AJ176" s="165">
        <f>IFERROR(VLOOKUP($B176,RD[[#All],[Date]:[IS20_Inv2_M2]],AJ$2,0)/AJ$1,"")</f>
        <v>0</v>
      </c>
      <c r="AK176" s="165">
        <f>IFERROR(VLOOKUP($B176,RD[[#All],[Date]:[IS20_Inv2_M2]],AK$2,0)/AK$1,"")</f>
        <v>0</v>
      </c>
      <c r="AL176" s="165">
        <f>IFERROR(VLOOKUP($B176,RD[[#All],[Date]:[IS20_Inv2_M2]],AL$2,0)/AL$1,"")</f>
        <v>0</v>
      </c>
      <c r="AM176" s="165">
        <f>IFERROR(VLOOKUP($B176,RD[[#All],[Date]:[IS20_Inv2_M2]],AM$2,0)/AM$1,"")</f>
        <v>0</v>
      </c>
      <c r="AN176" s="165">
        <f>IFERROR(VLOOKUP($B176,RD[[#All],[Date]:[IS20_Inv2_M2]],AN$2,0)/AN$1,"")</f>
        <v>0</v>
      </c>
      <c r="AO176" s="165">
        <f>IFERROR(VLOOKUP($B176,RD[[#All],[Date]:[IS20_Inv2_M2]],AO$2,0)/AO$1,"")</f>
        <v>0</v>
      </c>
      <c r="AP176" s="165">
        <f>IFERROR(VLOOKUP($B176,RD[[#All],[Date]:[IS20_Inv2_M2]],AP$2,0)/AP$1,"")</f>
        <v>0</v>
      </c>
      <c r="AQ176" s="165">
        <f>IFERROR(VLOOKUP($B176,RD[[#All],[Date]:[IS20_Inv2_M2]],AQ$2,0)/AQ$1,"")</f>
        <v>0</v>
      </c>
      <c r="AR176" s="165">
        <f>IFERROR(VLOOKUP($B176,RD[[#All],[Date]:[IS20_Inv2_M2]],AR$2,0)/AR$1,"")</f>
        <v>0</v>
      </c>
      <c r="AS176" s="165">
        <f>IFERROR(VLOOKUP($B176,RD[[#All],[Date]:[IS20_Inv2_M2]],AS$2,0)/AS$1,"")</f>
        <v>0</v>
      </c>
      <c r="AT176" s="165">
        <f>IFERROR(VLOOKUP($B176,RD[[#All],[Date]:[IS20_Inv2_M2]],AT$2,0)/AT$1,"")</f>
        <v>0</v>
      </c>
      <c r="AU176" s="165">
        <f>IFERROR(VLOOKUP($B176,RD[[#All],[Date]:[IS20_Inv2_M2]],AU$2,0)/AU$1,"")</f>
        <v>0</v>
      </c>
      <c r="AV176" s="165">
        <f>IFERROR(VLOOKUP($B176,RD[[#All],[Date]:[IS20_Inv2_M2]],AV$2,0)/AV$1,"")</f>
        <v>0</v>
      </c>
      <c r="AW176" s="165">
        <f>IFERROR(VLOOKUP($B176,RD[[#All],[Date]:[IS20_Inv2_M2]],AW$2,0)/AW$1,"")</f>
        <v>0</v>
      </c>
      <c r="AX176" s="165">
        <f>IFERROR(VLOOKUP($B176,RD[[#All],[Date]:[IS20_Inv2_M2]],AX$2,0)/AX$1,"")</f>
        <v>0</v>
      </c>
      <c r="AY176" s="165">
        <f>IFERROR(VLOOKUP($B176,RD[[#All],[Date]:[IS20_Inv2_M2]],AY$2,0)/AY$1,"")</f>
        <v>0</v>
      </c>
      <c r="AZ176" s="165">
        <f>IFERROR(VLOOKUP($B176,RD[[#All],[Date]:[IS20_Inv2_M2]],AZ$2,0)/AZ$1,"")</f>
        <v>0</v>
      </c>
      <c r="BA176" s="165">
        <f>IFERROR(VLOOKUP($B176,RD[[#All],[Date]:[IS20_Inv2_M2]],BA$2,0)/BA$1,"")</f>
        <v>0</v>
      </c>
      <c r="BB176" s="165">
        <f>IFERROR(VLOOKUP($B176,RD[[#All],[Date]:[IS20_Inv2_M2]],BB$2,0)/BB$1,"")</f>
        <v>0</v>
      </c>
      <c r="BC176" s="165">
        <f>IFERROR(VLOOKUP($B176,RD[[#All],[Date]:[IS20_Inv2_M2]],BC$2,0)/BC$1,"")</f>
        <v>0</v>
      </c>
      <c r="BD176" s="165">
        <f>IFERROR(VLOOKUP($B176,RD[[#All],[Date]:[IS20_Inv2_M2]],BD$2,0)/BD$1,"")</f>
        <v>0</v>
      </c>
      <c r="BE176" s="165">
        <f>IFERROR(VLOOKUP($B176,RD[[#All],[Date]:[IS20_Inv2_M2]],BE$2,0)/BE$1,"")</f>
        <v>0</v>
      </c>
      <c r="BF176" s="165">
        <f>IFERROR(VLOOKUP($B176,RD[[#All],[Date]:[IS20_Inv2_M2]],BF$2,0)/BF$1,"")</f>
        <v>0</v>
      </c>
      <c r="BG176" s="165">
        <f>IFERROR(VLOOKUP($B176,RD[[#All],[Date]:[IS20_Inv2_M2]],BG$2,0)/BG$1,"")</f>
        <v>0</v>
      </c>
      <c r="BH176" s="165">
        <f>IFERROR(VLOOKUP($B176,RD[[#All],[Date]:[IS20_Inv2_M2]],BH$2,0)/BH$1,"")</f>
        <v>0</v>
      </c>
      <c r="BI176" s="165">
        <f>IFERROR(VLOOKUP($B176,RD[[#All],[Date]:[IS20_Inv2_M2]],BI$2,0)/BI$1,"")</f>
        <v>0</v>
      </c>
      <c r="BJ176" s="165">
        <f>IFERROR(VLOOKUP($B176,RD[[#All],[Date]:[IS20_Inv2_M2]],BJ$2,0)/BJ$1,"")</f>
        <v>0</v>
      </c>
      <c r="BK176" s="165">
        <f>IFERROR(VLOOKUP($B176,RD[[#All],[Date]:[IS20_Inv2_M2]],BK$2,0)/BK$1,"")</f>
        <v>0</v>
      </c>
      <c r="BL176" s="165">
        <f>IFERROR(VLOOKUP($B176,RD[[#All],[Date]:[IS20_Inv2_M2]],BL$2,0)/BL$1,"")</f>
        <v>0</v>
      </c>
      <c r="BM176" s="165">
        <f>IFERROR(VLOOKUP($B176,RD[[#All],[Date]:[IS20_Inv2_M2]],BM$2,0)/BM$1,"")</f>
        <v>0</v>
      </c>
      <c r="BN176" s="165">
        <f>IFERROR(VLOOKUP($B176,RD[[#All],[Date]:[IS20_Inv2_M2]],BN$2,0)/BN$1,"")</f>
        <v>0</v>
      </c>
      <c r="BO176" s="165">
        <f>IFERROR(VLOOKUP($B176,RD[[#All],[Date]:[IS20_Inv2_M2]],BO$2,0)/BO$1,"")</f>
        <v>0</v>
      </c>
      <c r="BP176" s="165">
        <f>IFERROR(VLOOKUP($B176,RD[[#All],[Date]:[IS20_Inv2_M2]],BP$2,0)/BP$1,"")</f>
        <v>0</v>
      </c>
      <c r="BQ176" s="165">
        <f>IFERROR(VLOOKUP($B176,RD[[#All],[Date]:[IS20_Inv2_M2]],BQ$2,0)/BQ$1,"")</f>
        <v>0</v>
      </c>
      <c r="BR176" s="165">
        <f>IFERROR(VLOOKUP($B176,RD[[#All],[Date]:[IS20_Inv2_M2]],BR$2,0)/BR$1,"")</f>
        <v>0</v>
      </c>
      <c r="BS176" s="165">
        <f>IFERROR(VLOOKUP($B176,RD[[#All],[Date]:[IS20_Inv2_M2]],BS$2,0)/BS$1,"")</f>
        <v>0</v>
      </c>
      <c r="BT176" s="165">
        <f>IFERROR(VLOOKUP($B176,RD[[#All],[Date]:[IS20_Inv2_M2]],BT$2,0)/BT$1,"")</f>
        <v>0</v>
      </c>
      <c r="BU176" s="165">
        <f>IFERROR(VLOOKUP($B176,RD[[#All],[Date]:[IS20_Inv2_M2]],BU$2,0)/BU$1,"")</f>
        <v>0</v>
      </c>
      <c r="BV176" s="165">
        <f>IFERROR(VLOOKUP($B176,RD[[#All],[Date]:[IS20_Inv2_M2]],BV$2,0)/BV$1,"")</f>
        <v>0</v>
      </c>
      <c r="BW176" s="165">
        <f>IFERROR(VLOOKUP($B176,RD[[#All],[Date]:[IS20_Inv2_M2]],BW$2,0)/BW$1,"")</f>
        <v>0</v>
      </c>
      <c r="BX176" s="165">
        <f>IFERROR(VLOOKUP($B176,RD[[#All],[Date]:[IS20_Inv2_M2]],BX$2,0)/BX$1,"")</f>
        <v>0</v>
      </c>
      <c r="BY176" s="165">
        <f>IFERROR(VLOOKUP($B176,RD[[#All],[Date]:[IS20_Inv2_M2]],BY$2,0)/BY$1,"")</f>
        <v>0</v>
      </c>
      <c r="BZ176" s="165">
        <f>IFERROR(VLOOKUP($B176,RD[[#All],[Date]:[IS20_Inv2_M2]],BZ$2,0)/BZ$1,"")</f>
        <v>0</v>
      </c>
      <c r="CA176" s="165">
        <f>IFERROR(VLOOKUP($B176,RD[[#All],[Date]:[IS20_Inv2_M2]],CA$2,0)/CA$1,"")</f>
        <v>0</v>
      </c>
      <c r="CB176" s="165">
        <f>IFERROR(VLOOKUP($B176,RD[[#All],[Date]:[IS20_Inv2_M2]],CB$2,0)/CB$1,"")</f>
        <v>0</v>
      </c>
      <c r="CC176" s="165">
        <f>IFERROR(VLOOKUP($B176,RD[[#All],[Date]:[IS20_Inv2_M2]],CC$2,0)/CC$1,"")</f>
        <v>0</v>
      </c>
      <c r="CD176" s="165">
        <f>IFERROR(VLOOKUP($B176,RD[[#All],[Date]:[IS20_Inv2_M2]],CD$2,0)/CD$1,"")</f>
        <v>0</v>
      </c>
      <c r="CE176" s="165">
        <f>IFERROR(VLOOKUP($B176,RD[[#All],[Date]:[IS20_Inv2_M2]],CE$2,0)/CE$1,"")</f>
        <v>0</v>
      </c>
      <c r="CF176" s="165">
        <f>IFERROR(VLOOKUP($B176,RD[[#All],[Date]:[IS20_Inv2_M2]],CF$2,0)/CF$1,"")</f>
        <v>0</v>
      </c>
      <c r="CG176" s="165">
        <f>IFERROR(VLOOKUP($B176,RD[[#All],[Date]:[IS20_Inv2_M2]],CG$2,0)/CG$1,"")</f>
        <v>0</v>
      </c>
      <c r="CH176" s="165">
        <f>IFERROR(VLOOKUP($B176,RD[[#All],[Date]:[IS20_Inv2_M2]],CH$2,0)/CH$1,"")</f>
        <v>0</v>
      </c>
      <c r="CI176" s="165">
        <f>IFERROR(VLOOKUP($B176,RD[[#All],[Date]:[IS20_Inv2_M2]],CI$2,0)/CI$1,"")</f>
        <v>0</v>
      </c>
      <c r="CJ176" s="165">
        <f>IFERROR(VLOOKUP($B176,RD[[#All],[Date]:[IS20_Inv2_M2]],CJ$2,0)/CJ$1,"")</f>
        <v>0</v>
      </c>
      <c r="CK176" s="165">
        <f>IFERROR(VLOOKUP($B176,RD[[#All],[Date]:[IS20_Inv2_M2]],CK$2,0)/CK$1,"")</f>
        <v>0</v>
      </c>
      <c r="CL176" s="165">
        <f>IFERROR(VLOOKUP($B176,RD[[#All],[Date]:[IS20_Inv2_M2]],CL$2,0)/CL$1,"")</f>
        <v>0</v>
      </c>
      <c r="CM176" s="165">
        <f>IFERROR(VLOOKUP($B176,RD[[#All],[Date]:[IS20_Inv2_M2]],CM$2,0)/CM$1,"")</f>
        <v>0</v>
      </c>
      <c r="CN176" s="165">
        <f>IFERROR(VLOOKUP($B176,RD[[#All],[Date]:[IS20_Inv2_M2]],CN$2,0)/CN$1,"")</f>
        <v>0</v>
      </c>
      <c r="CO176" s="165">
        <f>IFERROR(VLOOKUP($B176,RD[[#All],[Date]:[IS20_Inv2_M2]],CO$2,0)/CO$1,"")</f>
        <v>0</v>
      </c>
      <c r="CP176" s="165">
        <f>IFERROR(VLOOKUP($B176,RD[[#All],[Date]:[IS20_Inv2_M2]],CP$2,0)/CP$1,"")</f>
        <v>0</v>
      </c>
      <c r="CQ176" s="165">
        <f>IFERROR(VLOOKUP($B176,RD[[#All],[Date]:[IS20_Inv2_M2]],CQ$2,0)/CQ$1,"")</f>
        <v>0</v>
      </c>
      <c r="CR176" s="165">
        <f>IFERROR(VLOOKUP($B176,RD[[#All],[Date]:[IS20_Inv2_M2]],CR$2,0)/CR$1,"")</f>
        <v>0</v>
      </c>
      <c r="CS176" s="165">
        <f>IFERROR(VLOOKUP($B176,RD[[#All],[Date]:[IS20_Inv2_M2]],CS$2,0)/CS$1,"")</f>
        <v>0</v>
      </c>
      <c r="CT176" s="165">
        <f>IFERROR(VLOOKUP($B176,RD[[#All],[Date]:[IS20_Inv2_M2]],CT$2,0)/CT$1,"")</f>
        <v>0</v>
      </c>
      <c r="CU176" s="165">
        <f>IFERROR(VLOOKUP($B176,RD[[#All],[Date]:[IS20_Inv2_M2]],CU$2,0)/CU$1,"")</f>
        <v>0</v>
      </c>
      <c r="CV176" s="165">
        <f>IFERROR(VLOOKUP($B176,RD[[#All],[Date]:[IS20_Inv2_M2]],CV$2,0)/CV$1,"")</f>
        <v>0</v>
      </c>
      <c r="CW176" s="165">
        <f>IFERROR(VLOOKUP($B176,RD[[#All],[Date]:[IS20_Inv2_M2]],CW$2,0)/CW$1,"")</f>
        <v>0</v>
      </c>
      <c r="CX176" s="165">
        <f>IFERROR(VLOOKUP($B176,RD[[#All],[Date]:[IS20_Inv2_M2]],CX$2,0)/CX$1,"")</f>
        <v>0</v>
      </c>
      <c r="CY176" s="165">
        <f>IFERROR(VLOOKUP($B176,RD[[#All],[Date]:[IS20_Inv2_M2]],CY$2,0)/CY$1,"")</f>
        <v>0</v>
      </c>
      <c r="CZ176" s="165">
        <f>IFERROR(VLOOKUP($B176,RD[[#All],[Date]:[IS20_Inv2_M2]],CZ$2,0)/CZ$1,"")</f>
        <v>0</v>
      </c>
      <c r="DA176" s="165" t="str">
        <f>IFERROR(AVERAGEIF(Inv_SY_B[[#This Row],[IS1_Inv1_M1]:[IS8_Inv4_M2]],"&gt;="&amp;0.1,Inv_SY_B[[#This Row],[IS1_Inv1_M1]:[IS8_Inv4_M2]]),"")</f>
        <v/>
      </c>
      <c r="DB176" s="165" t="str">
        <f>IFERROR(AVERAGEIF(Inv_SY_B[[#This Row],[IS18_Inv1_M1]:[IS19_Inv2_M3]],"&gt;="&amp;0.1,Inv_SY_B[[#This Row],[IS18_Inv1_M1]:[IS19_Inv2_M3]]),"")</f>
        <v/>
      </c>
      <c r="DC176" s="165" t="str">
        <f>IFERROR(AVERAGEIF(Inv_SY_B[[#This Row],[IS9_Inv1_M1]:[IS20_Inv2_M2]],"&gt;="&amp;0.1,Inv_SY_B[[#This Row],[IS9_Inv1_M1]:[IS20_Inv2_M2]]),"")</f>
        <v/>
      </c>
    </row>
    <row r="177" spans="2:107">
      <c r="B177" s="167">
        <f t="shared" si="68"/>
        <v>45869</v>
      </c>
      <c r="C177" s="165">
        <f>IFERROR(VLOOKUP($B177,RD[[#All],[Date]:[IS20_Inv2_M2]],C$2,0)/C$1,"")</f>
        <v>0</v>
      </c>
      <c r="D177" s="165">
        <f>IFERROR(VLOOKUP($B177,RD[[#All],[Date]:[IS20_Inv2_M2]],D$2,0)/D$1,"")</f>
        <v>0</v>
      </c>
      <c r="E177" s="165">
        <f>IFERROR(VLOOKUP($B177,RD[[#All],[Date]:[IS20_Inv2_M2]],E$2,0)/E$1,"")</f>
        <v>0</v>
      </c>
      <c r="F177" s="165">
        <f>IFERROR(VLOOKUP($B177,RD[[#All],[Date]:[IS20_Inv2_M2]],F$2,0)/F$1,"")</f>
        <v>0</v>
      </c>
      <c r="G177" s="165">
        <f>IFERROR(VLOOKUP($B177,RD[[#All],[Date]:[IS20_Inv2_M2]],G$2,0)/G$1,"")</f>
        <v>0</v>
      </c>
      <c r="H177" s="165">
        <f>IFERROR(VLOOKUP($B177,RD[[#All],[Date]:[IS20_Inv2_M2]],H$2,0)/H$1,"")</f>
        <v>0</v>
      </c>
      <c r="I177" s="165">
        <f>IFERROR(VLOOKUP($B177,RD[[#All],[Date]:[IS20_Inv2_M2]],I$2,0)/I$1,"")</f>
        <v>0</v>
      </c>
      <c r="J177" s="165">
        <f>IFERROR(VLOOKUP($B177,RD[[#All],[Date]:[IS20_Inv2_M2]],J$2,0)/J$1,"")</f>
        <v>0</v>
      </c>
      <c r="K177" s="165">
        <f>IFERROR(VLOOKUP($B177,RD[[#All],[Date]:[IS20_Inv2_M2]],K$2,0)/K$1,"")</f>
        <v>0</v>
      </c>
      <c r="L177" s="165">
        <f>IFERROR(VLOOKUP($B177,RD[[#All],[Date]:[IS20_Inv2_M2]],L$2,0)/L$1,"")</f>
        <v>0</v>
      </c>
      <c r="M177" s="165">
        <f>IFERROR(VLOOKUP($B177,RD[[#All],[Date]:[IS20_Inv2_M2]],M$2,0)/M$1,"")</f>
        <v>0</v>
      </c>
      <c r="N177" s="165">
        <f>IFERROR(VLOOKUP($B177,RD[[#All],[Date]:[IS20_Inv2_M2]],N$2,0)/N$1,"")</f>
        <v>0</v>
      </c>
      <c r="O177" s="165">
        <f>IFERROR(VLOOKUP($B177,RD[[#All],[Date]:[IS20_Inv2_M2]],O$2,0)/O$1,"")</f>
        <v>0</v>
      </c>
      <c r="P177" s="165">
        <f>IFERROR(VLOOKUP($B177,RD[[#All],[Date]:[IS20_Inv2_M2]],P$2,0)/P$1,"")</f>
        <v>0</v>
      </c>
      <c r="Q177" s="165">
        <f>IFERROR(VLOOKUP($B177,RD[[#All],[Date]:[IS20_Inv2_M2]],Q$2,0)/Q$1,"")</f>
        <v>0</v>
      </c>
      <c r="R177" s="165">
        <f>IFERROR(VLOOKUP($B177,RD[[#All],[Date]:[IS20_Inv2_M2]],R$2,0)/R$1,"")</f>
        <v>0</v>
      </c>
      <c r="S177" s="165">
        <f>IFERROR(VLOOKUP($B177,RD[[#All],[Date]:[IS20_Inv2_M2]],S$2,0)/S$1,"")</f>
        <v>0</v>
      </c>
      <c r="T177" s="165">
        <f>IFERROR(VLOOKUP($B177,RD[[#All],[Date]:[IS20_Inv2_M2]],T$2,0)/T$1,"")</f>
        <v>0</v>
      </c>
      <c r="U177" s="165">
        <f>IFERROR(VLOOKUP($B177,RD[[#All],[Date]:[IS20_Inv2_M2]],U$2,0)/U$1,"")</f>
        <v>0</v>
      </c>
      <c r="V177" s="165">
        <f>IFERROR(VLOOKUP($B177,RD[[#All],[Date]:[IS20_Inv2_M2]],V$2,0)/V$1,"")</f>
        <v>0</v>
      </c>
      <c r="W177" s="165">
        <f>IFERROR(VLOOKUP($B177,RD[[#All],[Date]:[IS20_Inv2_M2]],W$2,0)/W$1,"")</f>
        <v>0</v>
      </c>
      <c r="X177" s="165">
        <f>IFERROR(VLOOKUP($B177,RD[[#All],[Date]:[IS20_Inv2_M2]],X$2,0)/X$1,"")</f>
        <v>0</v>
      </c>
      <c r="Y177" s="165">
        <f>IFERROR(VLOOKUP($B177,RD[[#All],[Date]:[IS20_Inv2_M2]],Y$2,0)/Y$1,"")</f>
        <v>0</v>
      </c>
      <c r="Z177" s="165">
        <f>IFERROR(VLOOKUP($B177,RD[[#All],[Date]:[IS20_Inv2_M2]],Z$2,0)/Z$1,"")</f>
        <v>0</v>
      </c>
      <c r="AA177" s="165">
        <f>IFERROR(VLOOKUP($B177,RD[[#All],[Date]:[IS20_Inv2_M2]],AA$2,0)/AA$1,"")</f>
        <v>0</v>
      </c>
      <c r="AB177" s="165">
        <f>IFERROR(VLOOKUP($B177,RD[[#All],[Date]:[IS20_Inv2_M2]],AB$2,0)/AB$1,"")</f>
        <v>0</v>
      </c>
      <c r="AC177" s="165">
        <f>IFERROR(VLOOKUP($B177,RD[[#All],[Date]:[IS20_Inv2_M2]],AC$2,0)/AC$1,"")</f>
        <v>0</v>
      </c>
      <c r="AD177" s="165">
        <f>IFERROR(VLOOKUP($B177,RD[[#All],[Date]:[IS20_Inv2_M2]],AD$2,0)/AD$1,"")</f>
        <v>0</v>
      </c>
      <c r="AE177" s="165">
        <f>IFERROR(VLOOKUP($B177,RD[[#All],[Date]:[IS20_Inv2_M2]],AE$2,0)/AE$1,"")</f>
        <v>0</v>
      </c>
      <c r="AF177" s="165">
        <f>IFERROR(VLOOKUP($B177,RD[[#All],[Date]:[IS20_Inv2_M2]],AF$2,0)/AF$1,"")</f>
        <v>0</v>
      </c>
      <c r="AG177" s="165">
        <f>IFERROR(VLOOKUP($B177,RD[[#All],[Date]:[IS20_Inv2_M2]],AG$2,0)/AG$1,"")</f>
        <v>0</v>
      </c>
      <c r="AH177" s="165">
        <f>IFERROR(VLOOKUP($B177,RD[[#All],[Date]:[IS20_Inv2_M2]],AH$2,0)/AH$1,"")</f>
        <v>0</v>
      </c>
      <c r="AI177" s="165">
        <f>IFERROR(VLOOKUP($B177,RD[[#All],[Date]:[IS20_Inv2_M2]],AI$2,0)/AI$1,"")</f>
        <v>0</v>
      </c>
      <c r="AJ177" s="165">
        <f>IFERROR(VLOOKUP($B177,RD[[#All],[Date]:[IS20_Inv2_M2]],AJ$2,0)/AJ$1,"")</f>
        <v>0</v>
      </c>
      <c r="AK177" s="165">
        <f>IFERROR(VLOOKUP($B177,RD[[#All],[Date]:[IS20_Inv2_M2]],AK$2,0)/AK$1,"")</f>
        <v>0</v>
      </c>
      <c r="AL177" s="165">
        <f>IFERROR(VLOOKUP($B177,RD[[#All],[Date]:[IS20_Inv2_M2]],AL$2,0)/AL$1,"")</f>
        <v>0</v>
      </c>
      <c r="AM177" s="165">
        <f>IFERROR(VLOOKUP($B177,RD[[#All],[Date]:[IS20_Inv2_M2]],AM$2,0)/AM$1,"")</f>
        <v>0</v>
      </c>
      <c r="AN177" s="165">
        <f>IFERROR(VLOOKUP($B177,RD[[#All],[Date]:[IS20_Inv2_M2]],AN$2,0)/AN$1,"")</f>
        <v>0</v>
      </c>
      <c r="AO177" s="165">
        <f>IFERROR(VLOOKUP($B177,RD[[#All],[Date]:[IS20_Inv2_M2]],AO$2,0)/AO$1,"")</f>
        <v>0</v>
      </c>
      <c r="AP177" s="165">
        <f>IFERROR(VLOOKUP($B177,RD[[#All],[Date]:[IS20_Inv2_M2]],AP$2,0)/AP$1,"")</f>
        <v>0</v>
      </c>
      <c r="AQ177" s="165">
        <f>IFERROR(VLOOKUP($B177,RD[[#All],[Date]:[IS20_Inv2_M2]],AQ$2,0)/AQ$1,"")</f>
        <v>0</v>
      </c>
      <c r="AR177" s="165">
        <f>IFERROR(VLOOKUP($B177,RD[[#All],[Date]:[IS20_Inv2_M2]],AR$2,0)/AR$1,"")</f>
        <v>0</v>
      </c>
      <c r="AS177" s="165">
        <f>IFERROR(VLOOKUP($B177,RD[[#All],[Date]:[IS20_Inv2_M2]],AS$2,0)/AS$1,"")</f>
        <v>0</v>
      </c>
      <c r="AT177" s="165">
        <f>IFERROR(VLOOKUP($B177,RD[[#All],[Date]:[IS20_Inv2_M2]],AT$2,0)/AT$1,"")</f>
        <v>0</v>
      </c>
      <c r="AU177" s="165">
        <f>IFERROR(VLOOKUP($B177,RD[[#All],[Date]:[IS20_Inv2_M2]],AU$2,0)/AU$1,"")</f>
        <v>0</v>
      </c>
      <c r="AV177" s="165">
        <f>IFERROR(VLOOKUP($B177,RD[[#All],[Date]:[IS20_Inv2_M2]],AV$2,0)/AV$1,"")</f>
        <v>0</v>
      </c>
      <c r="AW177" s="165">
        <f>IFERROR(VLOOKUP($B177,RD[[#All],[Date]:[IS20_Inv2_M2]],AW$2,0)/AW$1,"")</f>
        <v>0</v>
      </c>
      <c r="AX177" s="165">
        <f>IFERROR(VLOOKUP($B177,RD[[#All],[Date]:[IS20_Inv2_M2]],AX$2,0)/AX$1,"")</f>
        <v>0</v>
      </c>
      <c r="AY177" s="165">
        <f>IFERROR(VLOOKUP($B177,RD[[#All],[Date]:[IS20_Inv2_M2]],AY$2,0)/AY$1,"")</f>
        <v>0</v>
      </c>
      <c r="AZ177" s="165">
        <f>IFERROR(VLOOKUP($B177,RD[[#All],[Date]:[IS20_Inv2_M2]],AZ$2,0)/AZ$1,"")</f>
        <v>0</v>
      </c>
      <c r="BA177" s="165">
        <f>IFERROR(VLOOKUP($B177,RD[[#All],[Date]:[IS20_Inv2_M2]],BA$2,0)/BA$1,"")</f>
        <v>0</v>
      </c>
      <c r="BB177" s="165">
        <f>IFERROR(VLOOKUP($B177,RD[[#All],[Date]:[IS20_Inv2_M2]],BB$2,0)/BB$1,"")</f>
        <v>0</v>
      </c>
      <c r="BC177" s="165">
        <f>IFERROR(VLOOKUP($B177,RD[[#All],[Date]:[IS20_Inv2_M2]],BC$2,0)/BC$1,"")</f>
        <v>0</v>
      </c>
      <c r="BD177" s="165">
        <f>IFERROR(VLOOKUP($B177,RD[[#All],[Date]:[IS20_Inv2_M2]],BD$2,0)/BD$1,"")</f>
        <v>0</v>
      </c>
      <c r="BE177" s="165">
        <f>IFERROR(VLOOKUP($B177,RD[[#All],[Date]:[IS20_Inv2_M2]],BE$2,0)/BE$1,"")</f>
        <v>0</v>
      </c>
      <c r="BF177" s="165">
        <f>IFERROR(VLOOKUP($B177,RD[[#All],[Date]:[IS20_Inv2_M2]],BF$2,0)/BF$1,"")</f>
        <v>0</v>
      </c>
      <c r="BG177" s="165">
        <f>IFERROR(VLOOKUP($B177,RD[[#All],[Date]:[IS20_Inv2_M2]],BG$2,0)/BG$1,"")</f>
        <v>0</v>
      </c>
      <c r="BH177" s="165">
        <f>IFERROR(VLOOKUP($B177,RD[[#All],[Date]:[IS20_Inv2_M2]],BH$2,0)/BH$1,"")</f>
        <v>0</v>
      </c>
      <c r="BI177" s="165">
        <f>IFERROR(VLOOKUP($B177,RD[[#All],[Date]:[IS20_Inv2_M2]],BI$2,0)/BI$1,"")</f>
        <v>0</v>
      </c>
      <c r="BJ177" s="165">
        <f>IFERROR(VLOOKUP($B177,RD[[#All],[Date]:[IS20_Inv2_M2]],BJ$2,0)/BJ$1,"")</f>
        <v>0</v>
      </c>
      <c r="BK177" s="165">
        <f>IFERROR(VLOOKUP($B177,RD[[#All],[Date]:[IS20_Inv2_M2]],BK$2,0)/BK$1,"")</f>
        <v>0</v>
      </c>
      <c r="BL177" s="165">
        <f>IFERROR(VLOOKUP($B177,RD[[#All],[Date]:[IS20_Inv2_M2]],BL$2,0)/BL$1,"")</f>
        <v>0</v>
      </c>
      <c r="BM177" s="165">
        <f>IFERROR(VLOOKUP($B177,RD[[#All],[Date]:[IS20_Inv2_M2]],BM$2,0)/BM$1,"")</f>
        <v>0</v>
      </c>
      <c r="BN177" s="165">
        <f>IFERROR(VLOOKUP($B177,RD[[#All],[Date]:[IS20_Inv2_M2]],BN$2,0)/BN$1,"")</f>
        <v>0</v>
      </c>
      <c r="BO177" s="165">
        <f>IFERROR(VLOOKUP($B177,RD[[#All],[Date]:[IS20_Inv2_M2]],BO$2,0)/BO$1,"")</f>
        <v>0</v>
      </c>
      <c r="BP177" s="165">
        <f>IFERROR(VLOOKUP($B177,RD[[#All],[Date]:[IS20_Inv2_M2]],BP$2,0)/BP$1,"")</f>
        <v>0</v>
      </c>
      <c r="BQ177" s="165">
        <f>IFERROR(VLOOKUP($B177,RD[[#All],[Date]:[IS20_Inv2_M2]],BQ$2,0)/BQ$1,"")</f>
        <v>0</v>
      </c>
      <c r="BR177" s="165">
        <f>IFERROR(VLOOKUP($B177,RD[[#All],[Date]:[IS20_Inv2_M2]],BR$2,0)/BR$1,"")</f>
        <v>0</v>
      </c>
      <c r="BS177" s="165">
        <f>IFERROR(VLOOKUP($B177,RD[[#All],[Date]:[IS20_Inv2_M2]],BS$2,0)/BS$1,"")</f>
        <v>0</v>
      </c>
      <c r="BT177" s="165">
        <f>IFERROR(VLOOKUP($B177,RD[[#All],[Date]:[IS20_Inv2_M2]],BT$2,0)/BT$1,"")</f>
        <v>0</v>
      </c>
      <c r="BU177" s="165">
        <f>IFERROR(VLOOKUP($B177,RD[[#All],[Date]:[IS20_Inv2_M2]],BU$2,0)/BU$1,"")</f>
        <v>0</v>
      </c>
      <c r="BV177" s="165">
        <f>IFERROR(VLOOKUP($B177,RD[[#All],[Date]:[IS20_Inv2_M2]],BV$2,0)/BV$1,"")</f>
        <v>0</v>
      </c>
      <c r="BW177" s="165">
        <f>IFERROR(VLOOKUP($B177,RD[[#All],[Date]:[IS20_Inv2_M2]],BW$2,0)/BW$1,"")</f>
        <v>0</v>
      </c>
      <c r="BX177" s="165">
        <f>IFERROR(VLOOKUP($B177,RD[[#All],[Date]:[IS20_Inv2_M2]],BX$2,0)/BX$1,"")</f>
        <v>0</v>
      </c>
      <c r="BY177" s="165">
        <f>IFERROR(VLOOKUP($B177,RD[[#All],[Date]:[IS20_Inv2_M2]],BY$2,0)/BY$1,"")</f>
        <v>0</v>
      </c>
      <c r="BZ177" s="165">
        <f>IFERROR(VLOOKUP($B177,RD[[#All],[Date]:[IS20_Inv2_M2]],BZ$2,0)/BZ$1,"")</f>
        <v>0</v>
      </c>
      <c r="CA177" s="165">
        <f>IFERROR(VLOOKUP($B177,RD[[#All],[Date]:[IS20_Inv2_M2]],CA$2,0)/CA$1,"")</f>
        <v>0</v>
      </c>
      <c r="CB177" s="165">
        <f>IFERROR(VLOOKUP($B177,RD[[#All],[Date]:[IS20_Inv2_M2]],CB$2,0)/CB$1,"")</f>
        <v>0</v>
      </c>
      <c r="CC177" s="165">
        <f>IFERROR(VLOOKUP($B177,RD[[#All],[Date]:[IS20_Inv2_M2]],CC$2,0)/CC$1,"")</f>
        <v>0</v>
      </c>
      <c r="CD177" s="165">
        <f>IFERROR(VLOOKUP($B177,RD[[#All],[Date]:[IS20_Inv2_M2]],CD$2,0)/CD$1,"")</f>
        <v>0</v>
      </c>
      <c r="CE177" s="165">
        <f>IFERROR(VLOOKUP($B177,RD[[#All],[Date]:[IS20_Inv2_M2]],CE$2,0)/CE$1,"")</f>
        <v>0</v>
      </c>
      <c r="CF177" s="165">
        <f>IFERROR(VLOOKUP($B177,RD[[#All],[Date]:[IS20_Inv2_M2]],CF$2,0)/CF$1,"")</f>
        <v>0</v>
      </c>
      <c r="CG177" s="165">
        <f>IFERROR(VLOOKUP($B177,RD[[#All],[Date]:[IS20_Inv2_M2]],CG$2,0)/CG$1,"")</f>
        <v>0</v>
      </c>
      <c r="CH177" s="165">
        <f>IFERROR(VLOOKUP($B177,RD[[#All],[Date]:[IS20_Inv2_M2]],CH$2,0)/CH$1,"")</f>
        <v>0</v>
      </c>
      <c r="CI177" s="165">
        <f>IFERROR(VLOOKUP($B177,RD[[#All],[Date]:[IS20_Inv2_M2]],CI$2,0)/CI$1,"")</f>
        <v>0</v>
      </c>
      <c r="CJ177" s="165">
        <f>IFERROR(VLOOKUP($B177,RD[[#All],[Date]:[IS20_Inv2_M2]],CJ$2,0)/CJ$1,"")</f>
        <v>0</v>
      </c>
      <c r="CK177" s="165">
        <f>IFERROR(VLOOKUP($B177,RD[[#All],[Date]:[IS20_Inv2_M2]],CK$2,0)/CK$1,"")</f>
        <v>0</v>
      </c>
      <c r="CL177" s="165">
        <f>IFERROR(VLOOKUP($B177,RD[[#All],[Date]:[IS20_Inv2_M2]],CL$2,0)/CL$1,"")</f>
        <v>0</v>
      </c>
      <c r="CM177" s="165">
        <f>IFERROR(VLOOKUP($B177,RD[[#All],[Date]:[IS20_Inv2_M2]],CM$2,0)/CM$1,"")</f>
        <v>0</v>
      </c>
      <c r="CN177" s="165">
        <f>IFERROR(VLOOKUP($B177,RD[[#All],[Date]:[IS20_Inv2_M2]],CN$2,0)/CN$1,"")</f>
        <v>0</v>
      </c>
      <c r="CO177" s="165">
        <f>IFERROR(VLOOKUP($B177,RD[[#All],[Date]:[IS20_Inv2_M2]],CO$2,0)/CO$1,"")</f>
        <v>0</v>
      </c>
      <c r="CP177" s="165">
        <f>IFERROR(VLOOKUP($B177,RD[[#All],[Date]:[IS20_Inv2_M2]],CP$2,0)/CP$1,"")</f>
        <v>0</v>
      </c>
      <c r="CQ177" s="165">
        <f>IFERROR(VLOOKUP($B177,RD[[#All],[Date]:[IS20_Inv2_M2]],CQ$2,0)/CQ$1,"")</f>
        <v>0</v>
      </c>
      <c r="CR177" s="165">
        <f>IFERROR(VLOOKUP($B177,RD[[#All],[Date]:[IS20_Inv2_M2]],CR$2,0)/CR$1,"")</f>
        <v>0</v>
      </c>
      <c r="CS177" s="165">
        <f>IFERROR(VLOOKUP($B177,RD[[#All],[Date]:[IS20_Inv2_M2]],CS$2,0)/CS$1,"")</f>
        <v>0</v>
      </c>
      <c r="CT177" s="165">
        <f>IFERROR(VLOOKUP($B177,RD[[#All],[Date]:[IS20_Inv2_M2]],CT$2,0)/CT$1,"")</f>
        <v>0</v>
      </c>
      <c r="CU177" s="165">
        <f>IFERROR(VLOOKUP($B177,RD[[#All],[Date]:[IS20_Inv2_M2]],CU$2,0)/CU$1,"")</f>
        <v>0</v>
      </c>
      <c r="CV177" s="165">
        <f>IFERROR(VLOOKUP($B177,RD[[#All],[Date]:[IS20_Inv2_M2]],CV$2,0)/CV$1,"")</f>
        <v>0</v>
      </c>
      <c r="CW177" s="165">
        <f>IFERROR(VLOOKUP($B177,RD[[#All],[Date]:[IS20_Inv2_M2]],CW$2,0)/CW$1,"")</f>
        <v>0</v>
      </c>
      <c r="CX177" s="165">
        <f>IFERROR(VLOOKUP($B177,RD[[#All],[Date]:[IS20_Inv2_M2]],CX$2,0)/CX$1,"")</f>
        <v>0</v>
      </c>
      <c r="CY177" s="165">
        <f>IFERROR(VLOOKUP($B177,RD[[#All],[Date]:[IS20_Inv2_M2]],CY$2,0)/CY$1,"")</f>
        <v>0</v>
      </c>
      <c r="CZ177" s="165">
        <f>IFERROR(VLOOKUP($B177,RD[[#All],[Date]:[IS20_Inv2_M2]],CZ$2,0)/CZ$1,"")</f>
        <v>0</v>
      </c>
      <c r="DA177" s="165" t="str">
        <f>IFERROR(AVERAGEIF(Inv_SY_B[[#This Row],[IS1_Inv1_M1]:[IS8_Inv4_M2]],"&gt;="&amp;0.1,Inv_SY_B[[#This Row],[IS1_Inv1_M1]:[IS8_Inv4_M2]]),"")</f>
        <v/>
      </c>
      <c r="DB177" s="165" t="str">
        <f>IFERROR(AVERAGEIF(Inv_SY_B[[#This Row],[IS18_Inv1_M1]:[IS19_Inv2_M3]],"&gt;="&amp;0.1,Inv_SY_B[[#This Row],[IS18_Inv1_M1]:[IS19_Inv2_M3]]),"")</f>
        <v/>
      </c>
      <c r="DC177" s="165" t="str">
        <f>IFERROR(AVERAGEIF(Inv_SY_B[[#This Row],[IS9_Inv1_M1]:[IS20_Inv2_M2]],"&gt;="&amp;0.1,Inv_SY_B[[#This Row],[IS9_Inv1_M1]:[IS20_Inv2_M2]]),"")</f>
        <v/>
      </c>
    </row>
    <row r="178" spans="2:107">
      <c r="B178" s="167">
        <f t="shared" si="68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5" t="str">
        <f>IFERROR(AVERAGEIF(Inv_SY_B[[#This Row],[IS1_Inv1_M1]:[IS8_Inv4_M2]],"&gt;="&amp;0.1,Inv_SY_B[[#This Row],[IS1_Inv1_M1]:[IS8_Inv4_M2]]),"")</f>
        <v/>
      </c>
      <c r="DB178" s="165" t="str">
        <f>IFERROR(AVERAGEIF(Inv_SY_B[[#This Row],[IS18_Inv1_M1]:[IS19_Inv2_M3]],"&gt;="&amp;0.1,Inv_SY_B[[#This Row],[IS18_Inv1_M1]:[IS19_Inv2_M3]]),"")</f>
        <v/>
      </c>
      <c r="DC178" s="165" t="str">
        <f>IFERROR(AVERAGEIF(Inv_SY_B[[#This Row],[IS9_Inv1_M1]:[IS20_Inv2_M2]],"&gt;="&amp;0.1,Inv_SY_B[[#This Row],[IS9_Inv1_M1]:[IS20_Inv2_M2]]),"")</f>
        <v/>
      </c>
    </row>
    <row r="179" spans="2:107">
      <c r="B179" s="167">
        <f t="shared" si="68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5" t="str">
        <f>IFERROR(AVERAGEIF(Inv_SY_B[[#This Row],[IS1_Inv1_M1]:[IS8_Inv4_M2]],"&gt;="&amp;0.1,Inv_SY_B[[#This Row],[IS1_Inv1_M1]:[IS8_Inv4_M2]]),"")</f>
        <v/>
      </c>
      <c r="DB179" s="165" t="str">
        <f>IFERROR(AVERAGEIF(Inv_SY_B[[#This Row],[IS18_Inv1_M1]:[IS19_Inv2_M3]],"&gt;="&amp;0.1,Inv_SY_B[[#This Row],[IS18_Inv1_M1]:[IS19_Inv2_M3]]),"")</f>
        <v/>
      </c>
      <c r="DC179" s="165" t="str">
        <f>IFERROR(AVERAGEIF(Inv_SY_B[[#This Row],[IS9_Inv1_M1]:[IS20_Inv2_M2]],"&gt;="&amp;0.1,Inv_SY_B[[#This Row],[IS9_Inv1_M1]:[IS20_Inv2_M2]]),"")</f>
        <v/>
      </c>
    </row>
    <row r="180" spans="2:107">
      <c r="B180" s="167">
        <f t="shared" si="68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363" t="str">
        <f>IFERROR(AVERAGEIF(Inv_SY_B[[#This Row],[IS1_Inv1_M1]:[IS8_Inv4_M2]],"&gt;="&amp;0.1,Inv_SY_B[[#This Row],[IS1_Inv1_M1]:[IS8_Inv4_M2]]),"")</f>
        <v/>
      </c>
      <c r="DB181" s="363" t="str">
        <f>IFERROR(AVERAGEIF(Inv_SY_B[[#This Row],[IS18_Inv1_M1]:[IS19_Inv2_M3]],"&gt;="&amp;0.1,Inv_SY_B[[#This Row],[IS18_Inv1_M1]:[IS19_Inv2_M3]]),"")</f>
        <v/>
      </c>
      <c r="DC181" s="363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2" workbookViewId="0">
      <pane xSplit="2" ySplit="2" topLeftCell="CI165" activePane="bottomRight" state="frozen"/>
      <selection pane="topRight" activeCell="C3" sqref="C3"/>
      <selection pane="bottomLeft" activeCell="A4" sqref="A4"/>
      <selection pane="bottomRight" activeCell="CN171" sqref="CN171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51" max="53" width="13.26953125" bestFit="1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1961.85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1880.7950000000001</v>
      </c>
      <c r="CJ2">
        <v>829.4</v>
      </c>
      <c r="CK2">
        <v>669.9</v>
      </c>
      <c r="CL2">
        <v>2041.6</v>
      </c>
      <c r="CM2">
        <v>1232.79</v>
      </c>
      <c r="CN2">
        <v>1296.01</v>
      </c>
      <c r="CO2">
        <v>1232.79</v>
      </c>
      <c r="CP2">
        <v>1216.9849999999999</v>
      </c>
      <c r="CQ2">
        <v>1011.52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1232.79</v>
      </c>
      <c r="CZ2">
        <v>1485.67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309" t="s">
        <v>1888</v>
      </c>
      <c r="CX3" s="309" t="s">
        <v>223</v>
      </c>
      <c r="CY3" s="309" t="s">
        <v>224</v>
      </c>
      <c r="CZ3" s="309" t="s">
        <v>1889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1.8268499190354781E-2</v>
      </c>
      <c r="D53" s="169">
        <f>IFERROR(Inv_SY_B!D53/Inv_SY_B!$DA53-1,"")</f>
        <v>5.735668912064007E-3</v>
      </c>
      <c r="E53" s="169">
        <f>IFERROR(Inv_SY_B!E53/Inv_SY_B!$DA53-1,"")</f>
        <v>-2.2729470733631962E-2</v>
      </c>
      <c r="F53" s="169">
        <f>IFERROR(Inv_SY_B!F53/Inv_SY_B!$DA53-1,"")</f>
        <v>-4.7829423843295915E-2</v>
      </c>
      <c r="G53" s="169">
        <f>IFERROR(Inv_SY_B!G53/Inv_SY_B!$DA53-1,"")</f>
        <v>-2.5486338062462588E-2</v>
      </c>
      <c r="H53" s="169">
        <f>IFERROR(Inv_SY_B!H53/Inv_SY_B!$DA53-1,"")</f>
        <v>-1.6804063058071583E-2</v>
      </c>
      <c r="I53" s="169">
        <f>IFERROR(Inv_SY_B!I53/Inv_SY_B!$DA53-1,"")</f>
        <v>-1.7496095465343475E-2</v>
      </c>
      <c r="J53" s="169">
        <f>IFERROR(Inv_SY_B!J53/Inv_SY_B!$DA53-1,"")</f>
        <v>-4.9360612993937347E-2</v>
      </c>
      <c r="K53" s="169">
        <f>IFERROR(Inv_SY_B!K53/Inv_SY_B!$DA53-1,"")</f>
        <v>-3.365278617911116E-2</v>
      </c>
      <c r="L53" s="169">
        <f>IFERROR(Inv_SY_B!L53/Inv_SY_B!$DA53-1,"")</f>
        <v>-2.7360592498823944E-2</v>
      </c>
      <c r="M53" s="169">
        <f>IFERROR(Inv_SY_B!M53/Inv_SY_B!$DA53-1,"")</f>
        <v>4.1700612444928176E-4</v>
      </c>
      <c r="N53" s="169">
        <f>IFERROR(Inv_SY_B!N53/Inv_SY_B!$DA53-1,"")</f>
        <v>-9.1990579604858125E-3</v>
      </c>
      <c r="O53" s="169">
        <f>IFERROR(Inv_SY_B!O53/Inv_SY_B!$DA53-1,"")</f>
        <v>-6.7557283827607284E-3</v>
      </c>
      <c r="P53" s="169">
        <f>IFERROR(Inv_SY_B!P53/Inv_SY_B!$DA53-1,"")</f>
        <v>-2.6751139824959913E-2</v>
      </c>
      <c r="Q53" s="169">
        <f>IFERROR(Inv_SY_B!Q53/Inv_SY_B!$DA53-1,"")</f>
        <v>-1.7271138390137164E-2</v>
      </c>
      <c r="R53" s="169">
        <f>IFERROR(Inv_SY_B!R53/Inv_SY_B!$DA53-1,"")</f>
        <v>-9.6512075019318244E-3</v>
      </c>
      <c r="S53" s="169">
        <f>IFERROR(Inv_SY_B!S53/Inv_SY_B!$DA53-1,"")</f>
        <v>-6.0176504961678701E-3</v>
      </c>
      <c r="T53" s="169">
        <f>IFERROR(Inv_SY_B!T53/Inv_SY_B!$DA53-1,"")</f>
        <v>-2.5092999722757803E-3</v>
      </c>
      <c r="U53" s="169">
        <f>IFERROR(Inv_SY_B!U53/Inv_SY_B!$DA53-1,"")</f>
        <v>0.1097546234098008</v>
      </c>
      <c r="V53" s="169">
        <f>IFERROR(Inv_SY_B!V53/Inv_SY_B!$DA53-1,"")</f>
        <v>0.12610599741521944</v>
      </c>
      <c r="W53" s="169">
        <f>IFERROR(Inv_SY_B!W53/Inv_SY_B!$DA53-1,"")</f>
        <v>0.18314488157969677</v>
      </c>
      <c r="X53" s="169">
        <f>IFERROR(Inv_SY_B!X53/Inv_SY_B!$DA53-1,"")</f>
        <v>6.0150911227472292E-3</v>
      </c>
      <c r="Y53" s="169">
        <f>IFERROR(Inv_SY_B!Y53/Inv_SY_B!$DA53-1,"")</f>
        <v>3.1925034672393826E-2</v>
      </c>
      <c r="Z53" s="169">
        <f>IFERROR(Inv_SY_B!Z53/Inv_SY_B!$DA53-1,"")</f>
        <v>3.1293412399652887E-2</v>
      </c>
      <c r="AA53" s="169">
        <f>IFERROR(Inv_SY_B!AA53/Inv_SY_B!$DA53-1,"")</f>
        <v>-6.8186097207798113E-2</v>
      </c>
      <c r="AB53" s="169">
        <f>IFERROR(Inv_SY_B!AB53/Inv_SY_B!$DA53-1,"")</f>
        <v>-5.2510297763217473E-2</v>
      </c>
      <c r="AC53" s="169">
        <f>IFERROR(Inv_SY_B!AC53/Inv_SY_B!$DA53-1,"")</f>
        <v>5.7088160295979407E-3</v>
      </c>
      <c r="AD53" s="169">
        <f>IFERROR(Inv_SY_B!AD53/Inv_SY_B!$DA53-1,"")</f>
        <v>-6.0127163478368217E-2</v>
      </c>
      <c r="AE53" s="169">
        <f>IFERROR(Inv_SY_B!AE53/Inv_SY_B!$DA53-1,"")</f>
        <v>-1.0971047427601022E-2</v>
      </c>
      <c r="AF53" s="169">
        <f>IFERROR(Inv_SY_B!AF53/Inv_SY_B!$DA53-1,"")</f>
        <v>1.3807414168468313E-2</v>
      </c>
      <c r="AG53" s="169">
        <f>IFERROR(Inv_SY_B!AG53/Inv_SY_B!$DA53-1,"")</f>
        <v>2.2659995535563304E-2</v>
      </c>
      <c r="AH53" s="169">
        <f>IFERROR(Inv_SY_B!AH53/Inv_SY_B!$DA53-1,"")</f>
        <v>-4.4167229319616474E-2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>
        <f>IFERROR(Inv_SY_B!CJ53/Inv_SY_B!$DC53-1,"")</f>
        <v>-1</v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0.6301517210144929</v>
      </c>
      <c r="CV53" s="169">
        <f>IFERROR(Inv_SY_B!CV53/Inv_SY_B!$DB53-1,"")</f>
        <v>2.609198872785834E-2</v>
      </c>
      <c r="CW53" s="169">
        <f>IFERROR(Inv_SY_B!CW53/Inv_SY_B!$DB53-1,"")</f>
        <v>-1</v>
      </c>
      <c r="CX53" s="169">
        <f>IFERROR(Inv_SY_B!CX53/Inv_SY_B!$DB53-1,"")</f>
        <v>-0.67249773550724634</v>
      </c>
      <c r="CY53" s="169">
        <f>IFERROR(Inv_SY_B!CY53/Inv_SY_B!$DB53-1,"")</f>
        <v>1.6254025764895319E-2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-2.1293778123787632E-4</v>
      </c>
      <c r="D54" s="169">
        <f>IFERROR(Inv_SY_B!D54/Inv_SY_B!$DA54-1,"")</f>
        <v>-7.0870662762778647E-4</v>
      </c>
      <c r="E54" s="169">
        <f>IFERROR(Inv_SY_B!E54/Inv_SY_B!$DA54-1,"")</f>
        <v>-2.6518082397858689E-2</v>
      </c>
      <c r="F54" s="169">
        <f>IFERROR(Inv_SY_B!F54/Inv_SY_B!$DA54-1,"")</f>
        <v>-4.6486548289750185E-2</v>
      </c>
      <c r="G54" s="169">
        <f>IFERROR(Inv_SY_B!G54/Inv_SY_B!$DA54-1,"")</f>
        <v>-2.5842674068127458E-2</v>
      </c>
      <c r="H54" s="169">
        <f>IFERROR(Inv_SY_B!H54/Inv_SY_B!$DA54-1,"")</f>
        <v>-2.0819897643181595E-2</v>
      </c>
      <c r="I54" s="169">
        <f>IFERROR(Inv_SY_B!I54/Inv_SY_B!$DA54-1,"")</f>
        <v>-7.6314803539808684E-3</v>
      </c>
      <c r="J54" s="169">
        <f>IFERROR(Inv_SY_B!J54/Inv_SY_B!$DA54-1,"")</f>
        <v>-4.79519229480313E-2</v>
      </c>
      <c r="K54" s="169">
        <f>IFERROR(Inv_SY_B!K54/Inv_SY_B!$DA54-1,"")</f>
        <v>-2.70585303743206E-2</v>
      </c>
      <c r="L54" s="169">
        <f>IFERROR(Inv_SY_B!L54/Inv_SY_B!$DA54-1,"")</f>
        <v>-2.3672428185094629E-2</v>
      </c>
      <c r="M54" s="169">
        <f>IFERROR(Inv_SY_B!M54/Inv_SY_B!$DA54-1,"")</f>
        <v>-6.2226253606084692E-3</v>
      </c>
      <c r="N54" s="169">
        <f>IFERROR(Inv_SY_B!N54/Inv_SY_B!$DA54-1,"")</f>
        <v>-1.8314768922991886E-2</v>
      </c>
      <c r="O54" s="169">
        <f>IFERROR(Inv_SY_B!O54/Inv_SY_B!$DA54-1,"")</f>
        <v>-1.554553041503226E-2</v>
      </c>
      <c r="P54" s="169">
        <f>IFERROR(Inv_SY_B!P54/Inv_SY_B!$DA54-1,"")</f>
        <v>-1.4543890954706318E-2</v>
      </c>
      <c r="Q54" s="169">
        <f>IFERROR(Inv_SY_B!Q54/Inv_SY_B!$DA54-1,"")</f>
        <v>-2.0213034022673271E-2</v>
      </c>
      <c r="R54" s="169">
        <f>IFERROR(Inv_SY_B!R54/Inv_SY_B!$DA54-1,"")</f>
        <v>-1.8625629830771873E-2</v>
      </c>
      <c r="S54" s="169">
        <f>IFERROR(Inv_SY_B!S54/Inv_SY_B!$DA54-1,"")</f>
        <v>-1.679318658491169E-2</v>
      </c>
      <c r="T54" s="169">
        <f>IFERROR(Inv_SY_B!T54/Inv_SY_B!$DA54-1,"")</f>
        <v>-1.4429621925364344E-2</v>
      </c>
      <c r="U54" s="169">
        <f>IFERROR(Inv_SY_B!U54/Inv_SY_B!$DA54-1,"")</f>
        <v>0.10372999579659936</v>
      </c>
      <c r="V54" s="169">
        <f>IFERROR(Inv_SY_B!V54/Inv_SY_B!$DA54-1,"")</f>
        <v>0.11817864999462335</v>
      </c>
      <c r="W54" s="169">
        <f>IFERROR(Inv_SY_B!W54/Inv_SY_B!$DA54-1,"")</f>
        <v>0.16286358280556934</v>
      </c>
      <c r="X54" s="169">
        <f>IFERROR(Inv_SY_B!X54/Inv_SY_B!$DA54-1,"")</f>
        <v>-1.7548330311551674E-2</v>
      </c>
      <c r="Y54" s="169">
        <f>IFERROR(Inv_SY_B!Y54/Inv_SY_B!$DA54-1,"")</f>
        <v>8.5038259937864069E-3</v>
      </c>
      <c r="Z54" s="169">
        <f>IFERROR(Inv_SY_B!Z54/Inv_SY_B!$DA54-1,"")</f>
        <v>1.4272370534281764E-2</v>
      </c>
      <c r="AA54" s="169">
        <f>IFERROR(Inv_SY_B!AA54/Inv_SY_B!$DA54-1,"")</f>
        <v>-1.0313588875299207E-2</v>
      </c>
      <c r="AB54" s="169">
        <f>IFERROR(Inv_SY_B!AB54/Inv_SY_B!$DA54-1,"")</f>
        <v>6.4760940083199436E-3</v>
      </c>
      <c r="AC54" s="169">
        <f>IFERROR(Inv_SY_B!AC54/Inv_SY_B!$DA54-1,"")</f>
        <v>1.6107249671614587E-2</v>
      </c>
      <c r="AD54" s="169">
        <f>IFERROR(Inv_SY_B!AD54/Inv_SY_B!$DA54-1,"")</f>
        <v>-4.5610783307058922E-2</v>
      </c>
      <c r="AE54" s="169">
        <f>IFERROR(Inv_SY_B!AE54/Inv_SY_B!$DA54-1,"")</f>
        <v>-5.4785479602420528E-3</v>
      </c>
      <c r="AF54" s="169">
        <f>IFERROR(Inv_SY_B!AF54/Inv_SY_B!$DA54-1,"")</f>
        <v>1.9433914230427618E-2</v>
      </c>
      <c r="AG54" s="169">
        <f>IFERROR(Inv_SY_B!AG54/Inv_SY_B!$DA54-1,"")</f>
        <v>2.0165570872514804E-2</v>
      </c>
      <c r="AH54" s="169">
        <f>IFERROR(Inv_SY_B!AH54/Inv_SY_B!$DA54-1,"")</f>
        <v>-3.9188506767322662E-2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>
        <f>IFERROR(Inv_SY_B!CJ54/Inv_SY_B!$DC54-1,"")</f>
        <v>-1</v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0.3571084557574562</v>
      </c>
      <c r="CV54" s="169">
        <f>IFERROR(Inv_SY_B!CV54/Inv_SY_B!$DB54-1,"")</f>
        <v>0.10407127726546017</v>
      </c>
      <c r="CW54" s="169">
        <f>IFERROR(Inv_SY_B!CW54/Inv_SY_B!$DB54-1,"")</f>
        <v>-1</v>
      </c>
      <c r="CX54" s="169">
        <f>IFERROR(Inv_SY_B!CX54/Inv_SY_B!$DB54-1,"")</f>
        <v>-0.25505204315454089</v>
      </c>
      <c r="CY54" s="169">
        <f>IFERROR(Inv_SY_B!CY54/Inv_SY_B!$DB54-1,"")</f>
        <v>-0.20612768986837537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5.4591375387793573E-3</v>
      </c>
      <c r="D55" s="169">
        <f>IFERROR(Inv_SY_B!D55/Inv_SY_B!$DA55-1,"")</f>
        <v>2.7400815695959313E-3</v>
      </c>
      <c r="E55" s="169">
        <f>IFERROR(Inv_SY_B!E55/Inv_SY_B!$DA55-1,"")</f>
        <v>-2.6184371788423699E-2</v>
      </c>
      <c r="F55" s="169">
        <f>IFERROR(Inv_SY_B!F55/Inv_SY_B!$DA55-1,"")</f>
        <v>-4.836148290705955E-2</v>
      </c>
      <c r="G55" s="169">
        <f>IFERROR(Inv_SY_B!G55/Inv_SY_B!$DA55-1,"")</f>
        <v>-2.7645710307911631E-2</v>
      </c>
      <c r="H55" s="169">
        <f>IFERROR(Inv_SY_B!H55/Inv_SY_B!$DA55-1,"")</f>
        <v>-2.0515415969628248E-2</v>
      </c>
      <c r="I55" s="169">
        <f>IFERROR(Inv_SY_B!I55/Inv_SY_B!$DA55-1,"")</f>
        <v>-7.0533508221205521E-3</v>
      </c>
      <c r="J55" s="169">
        <f>IFERROR(Inv_SY_B!J55/Inv_SY_B!$DA55-1,"")</f>
        <v>-4.5943761248254056E-2</v>
      </c>
      <c r="K55" s="169">
        <f>IFERROR(Inv_SY_B!K55/Inv_SY_B!$DA55-1,"")</f>
        <v>-2.9887333880504907E-2</v>
      </c>
      <c r="L55" s="169">
        <f>IFERROR(Inv_SY_B!L55/Inv_SY_B!$DA55-1,"")</f>
        <v>-2.2662171254272723E-2</v>
      </c>
      <c r="M55" s="169">
        <f>IFERROR(Inv_SY_B!M55/Inv_SY_B!$DA55-1,"")</f>
        <v>-7.1681035640958068E-3</v>
      </c>
      <c r="N55" s="169">
        <f>IFERROR(Inv_SY_B!N55/Inv_SY_B!$DA55-1,"")</f>
        <v>-1.6635951688392492E-2</v>
      </c>
      <c r="O55" s="169">
        <f>IFERROR(Inv_SY_B!O55/Inv_SY_B!$DA55-1,"")</f>
        <v>-1.7710873809103522E-2</v>
      </c>
      <c r="P55" s="169">
        <f>IFERROR(Inv_SY_B!P55/Inv_SY_B!$DA55-1,"")</f>
        <v>-1.7090180483698925E-2</v>
      </c>
      <c r="Q55" s="169">
        <f>IFERROR(Inv_SY_B!Q55/Inv_SY_B!$DA55-1,"")</f>
        <v>-2.478454098601135E-2</v>
      </c>
      <c r="R55" s="169">
        <f>IFERROR(Inv_SY_B!R55/Inv_SY_B!$DA55-1,"")</f>
        <v>-2.2995154822682884E-2</v>
      </c>
      <c r="S55" s="169">
        <f>IFERROR(Inv_SY_B!S55/Inv_SY_B!$DA55-1,"")</f>
        <v>-1.9171519126307213E-2</v>
      </c>
      <c r="T55" s="169">
        <f>IFERROR(Inv_SY_B!T55/Inv_SY_B!$DA55-1,"")</f>
        <v>-1.3458539929489199E-2</v>
      </c>
      <c r="U55" s="169">
        <f>IFERROR(Inv_SY_B!U55/Inv_SY_B!$DA55-1,"")</f>
        <v>0.10763003510029168</v>
      </c>
      <c r="V55" s="169">
        <f>IFERROR(Inv_SY_B!V55/Inv_SY_B!$DA55-1,"")</f>
        <v>0.12176911921052613</v>
      </c>
      <c r="W55" s="169">
        <f>IFERROR(Inv_SY_B!W55/Inv_SY_B!$DA55-1,"")</f>
        <v>0.16746577054318035</v>
      </c>
      <c r="X55" s="169">
        <f>IFERROR(Inv_SY_B!X55/Inv_SY_B!$DA55-1,"")</f>
        <v>-1.3915177259528511E-2</v>
      </c>
      <c r="Y55" s="169">
        <f>IFERROR(Inv_SY_B!Y55/Inv_SY_B!$DA55-1,"")</f>
        <v>9.2136728812670654E-3</v>
      </c>
      <c r="Z55" s="169">
        <f>IFERROR(Inv_SY_B!Z55/Inv_SY_B!$DA55-1,"")</f>
        <v>1.4065290596961155E-2</v>
      </c>
      <c r="AA55" s="169">
        <f>IFERROR(Inv_SY_B!AA55/Inv_SY_B!$DA55-1,"")</f>
        <v>-1.8019970491978787E-2</v>
      </c>
      <c r="AB55" s="169">
        <f>IFERROR(Inv_SY_B!AB55/Inv_SY_B!$DA55-1,"")</f>
        <v>-5.4783829302407216E-4</v>
      </c>
      <c r="AC55" s="169">
        <f>IFERROR(Inv_SY_B!AC55/Inv_SY_B!$DA55-1,"")</f>
        <v>8.7693677287099536E-3</v>
      </c>
      <c r="AD55" s="169">
        <f>IFERROR(Inv_SY_B!AD55/Inv_SY_B!$DA55-1,"")</f>
        <v>-5.1356699578841813E-2</v>
      </c>
      <c r="AE55" s="169">
        <f>IFERROR(Inv_SY_B!AE55/Inv_SY_B!$DA55-1,"")</f>
        <v>-1.1133693512740739E-2</v>
      </c>
      <c r="AF55" s="169">
        <f>IFERROR(Inv_SY_B!AF55/Inv_SY_B!$DA55-1,"")</f>
        <v>1.3786671867956679E-2</v>
      </c>
      <c r="AG55" s="169">
        <f>IFERROR(Inv_SY_B!AG55/Inv_SY_B!$DA55-1,"")</f>
        <v>3.6335023057553872E-2</v>
      </c>
      <c r="AH55" s="169">
        <f>IFERROR(Inv_SY_B!AH55/Inv_SY_B!$DA55-1,"")</f>
        <v>-2.4992328370744388E-2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>
        <f>IFERROR(Inv_SY_B!CJ55/Inv_SY_B!$DC55-1,"")</f>
        <v>-1</v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0.35186603593113719</v>
      </c>
      <c r="CV55" s="169">
        <f>IFERROR(Inv_SY_B!CV55/Inv_SY_B!$DB55-1,"")</f>
        <v>0.10645827481541326</v>
      </c>
      <c r="CW55" s="169">
        <f>IFERROR(Inv_SY_B!CW55/Inv_SY_B!$DB55-1,"")</f>
        <v>-1</v>
      </c>
      <c r="CX55" s="169">
        <f>IFERROR(Inv_SY_B!CX55/Inv_SY_B!$DB55-1,"")</f>
        <v>-0.25084358608537705</v>
      </c>
      <c r="CY55" s="169">
        <f>IFERROR(Inv_SY_B!CY55/Inv_SY_B!$DB55-1,"")</f>
        <v>-0.2074807246611734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4.2228776010180269E-3</v>
      </c>
      <c r="D56" s="169">
        <f>IFERROR(Inv_SY_B!D56/Inv_SY_B!$DA56-1,"")</f>
        <v>1.6106197934848687E-3</v>
      </c>
      <c r="E56" s="169">
        <f>IFERROR(Inv_SY_B!E56/Inv_SY_B!$DA56-1,"")</f>
        <v>-2.5228521256104974E-2</v>
      </c>
      <c r="F56" s="169">
        <f>IFERROR(Inv_SY_B!F56/Inv_SY_B!$DA56-1,"")</f>
        <v>-4.7771776569122681E-2</v>
      </c>
      <c r="G56" s="169">
        <f>IFERROR(Inv_SY_B!G56/Inv_SY_B!$DA56-1,"")</f>
        <v>-2.2331834515519677E-2</v>
      </c>
      <c r="H56" s="169">
        <f>IFERROR(Inv_SY_B!H56/Inv_SY_B!$DA56-1,"")</f>
        <v>-1.8459881384888188E-2</v>
      </c>
      <c r="I56" s="169">
        <f>IFERROR(Inv_SY_B!I56/Inv_SY_B!$DA56-1,"")</f>
        <v>-4.9960443624647022E-3</v>
      </c>
      <c r="J56" s="169">
        <f>IFERROR(Inv_SY_B!J56/Inv_SY_B!$DA56-1,"")</f>
        <v>-4.6897226044304685E-2</v>
      </c>
      <c r="K56" s="169">
        <f>IFERROR(Inv_SY_B!K56/Inv_SY_B!$DA56-1,"")</f>
        <v>-2.7548626328927961E-2</v>
      </c>
      <c r="L56" s="169">
        <f>IFERROR(Inv_SY_B!L56/Inv_SY_B!$DA56-1,"")</f>
        <v>-2.1715841972010264E-2</v>
      </c>
      <c r="M56" s="169">
        <f>IFERROR(Inv_SY_B!M56/Inv_SY_B!$DA56-1,"")</f>
        <v>-4.138941872179891E-3</v>
      </c>
      <c r="N56" s="169">
        <f>IFERROR(Inv_SY_B!N56/Inv_SY_B!$DA56-1,"")</f>
        <v>-1.7660625004711994E-2</v>
      </c>
      <c r="O56" s="169">
        <f>IFERROR(Inv_SY_B!O56/Inv_SY_B!$DA56-1,"")</f>
        <v>-1.3026603117148428E-2</v>
      </c>
      <c r="P56" s="169">
        <f>IFERROR(Inv_SY_B!P56/Inv_SY_B!$DA56-1,"")</f>
        <v>-1.3557775586473753E-2</v>
      </c>
      <c r="Q56" s="169">
        <f>IFERROR(Inv_SY_B!Q56/Inv_SY_B!$DA56-1,"")</f>
        <v>-2.4765851110931991E-2</v>
      </c>
      <c r="R56" s="169">
        <f>IFERROR(Inv_SY_B!R56/Inv_SY_B!$DA56-1,"")</f>
        <v>-2.0484091271026461E-2</v>
      </c>
      <c r="S56" s="169">
        <f>IFERROR(Inv_SY_B!S56/Inv_SY_B!$DA56-1,"")</f>
        <v>-1.7907412939643597E-2</v>
      </c>
      <c r="T56" s="169">
        <f>IFERROR(Inv_SY_B!T56/Inv_SY_B!$DA56-1,"")</f>
        <v>-1.3184789275724973E-2</v>
      </c>
      <c r="U56" s="169">
        <f>IFERROR(Inv_SY_B!U56/Inv_SY_B!$DA56-1,"")</f>
        <v>0.10348972675106172</v>
      </c>
      <c r="V56" s="169">
        <f>IFERROR(Inv_SY_B!V56/Inv_SY_B!$DA56-1,"")</f>
        <v>0.1192035134341245</v>
      </c>
      <c r="W56" s="169">
        <f>IFERROR(Inv_SY_B!W56/Inv_SY_B!$DA56-1,"")</f>
        <v>0.16457381350789713</v>
      </c>
      <c r="X56" s="169">
        <f>IFERROR(Inv_SY_B!X56/Inv_SY_B!$DA56-1,"")</f>
        <v>-1.6807218463277152E-2</v>
      </c>
      <c r="Y56" s="169">
        <f>IFERROR(Inv_SY_B!Y56/Inv_SY_B!$DA56-1,"")</f>
        <v>7.85180011644937E-3</v>
      </c>
      <c r="Z56" s="169">
        <f>IFERROR(Inv_SY_B!Z56/Inv_SY_B!$DA56-1,"")</f>
        <v>1.1273251237648552E-2</v>
      </c>
      <c r="AA56" s="169">
        <f>IFERROR(Inv_SY_B!AA56/Inv_SY_B!$DA56-1,"")</f>
        <v>-2.0210216361748912E-2</v>
      </c>
      <c r="AB56" s="169">
        <f>IFERROR(Inv_SY_B!AB56/Inv_SY_B!$DA56-1,"")</f>
        <v>-2.87860792472594E-3</v>
      </c>
      <c r="AC56" s="169">
        <f>IFERROR(Inv_SY_B!AC56/Inv_SY_B!$DA56-1,"")</f>
        <v>9.6043895886590569E-3</v>
      </c>
      <c r="AD56" s="169">
        <f>IFERROR(Inv_SY_B!AD56/Inv_SY_B!$DA56-1,"")</f>
        <v>-5.1855477136585559E-2</v>
      </c>
      <c r="AE56" s="169">
        <f>IFERROR(Inv_SY_B!AE56/Inv_SY_B!$DA56-1,"")</f>
        <v>-1.0698213870732221E-2</v>
      </c>
      <c r="AF56" s="169">
        <f>IFERROR(Inv_SY_B!AF56/Inv_SY_B!$DA56-1,"")</f>
        <v>1.3431716845065056E-2</v>
      </c>
      <c r="AG56" s="169">
        <f>IFERROR(Inv_SY_B!AG56/Inv_SY_B!$DA56-1,"")</f>
        <v>3.4307890126155316E-2</v>
      </c>
      <c r="AH56" s="169">
        <f>IFERROR(Inv_SY_B!AH56/Inv_SY_B!$DA56-1,"")</f>
        <v>-2.7444022633306919E-2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>
        <f>IFERROR(Inv_SY_B!CJ56/Inv_SY_B!$DC56-1,"")</f>
        <v>-1</v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0.47365103938385378</v>
      </c>
      <c r="CV56" s="169">
        <f>IFERROR(Inv_SY_B!CV56/Inv_SY_B!$DB56-1,"")</f>
        <v>0.24927893077297725</v>
      </c>
      <c r="CW56" s="169">
        <f>IFERROR(Inv_SY_B!CW56/Inv_SY_B!$DB56-1,"")</f>
        <v>-1</v>
      </c>
      <c r="CX56" s="169">
        <f>IFERROR(Inv_SY_B!CX56/Inv_SY_B!$DB56-1,"")</f>
        <v>-0.58487420913727428</v>
      </c>
      <c r="CY56" s="169">
        <f>IFERROR(Inv_SY_B!CY56/Inv_SY_B!$DB56-1,"")</f>
        <v>-0.1380557610195573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1.3052264522367407E-2</v>
      </c>
      <c r="D57" s="169">
        <f>IFERROR(Inv_SY_B!D57/Inv_SY_B!$DA57-1,"")</f>
        <v>2.0262963678083779E-3</v>
      </c>
      <c r="E57" s="169">
        <f>IFERROR(Inv_SY_B!E57/Inv_SY_B!$DA57-1,"")</f>
        <v>-3.0387017052586063E-2</v>
      </c>
      <c r="F57" s="169">
        <f>IFERROR(Inv_SY_B!F57/Inv_SY_B!$DA57-1,"")</f>
        <v>-5.5838781628643419E-2</v>
      </c>
      <c r="G57" s="169">
        <f>IFERROR(Inv_SY_B!G57/Inv_SY_B!$DA57-1,"")</f>
        <v>-1.8641190493858928E-2</v>
      </c>
      <c r="H57" s="169">
        <f>IFERROR(Inv_SY_B!H57/Inv_SY_B!$DA57-1,"")</f>
        <v>-2.1415243356981639E-2</v>
      </c>
      <c r="I57" s="169">
        <f>IFERROR(Inv_SY_B!I57/Inv_SY_B!$DA57-1,"")</f>
        <v>-2.3921518882991433E-2</v>
      </c>
      <c r="J57" s="169">
        <f>IFERROR(Inv_SY_B!J57/Inv_SY_B!$DA57-1,"")</f>
        <v>-6.1387947724727554E-2</v>
      </c>
      <c r="K57" s="169">
        <f>IFERROR(Inv_SY_B!K57/Inv_SY_B!$DA57-1,"")</f>
        <v>-4.2975189007530501E-2</v>
      </c>
      <c r="L57" s="169">
        <f>IFERROR(Inv_SY_B!L57/Inv_SY_B!$DA57-1,"")</f>
        <v>-3.7709043010170085E-2</v>
      </c>
      <c r="M57" s="169">
        <f>IFERROR(Inv_SY_B!M57/Inv_SY_B!$DA57-1,"")</f>
        <v>-3.0652878340772238E-3</v>
      </c>
      <c r="N57" s="169">
        <f>IFERROR(Inv_SY_B!N57/Inv_SY_B!$DA57-1,"")</f>
        <v>-1.9250942207787558E-2</v>
      </c>
      <c r="O57" s="169">
        <f>IFERROR(Inv_SY_B!O57/Inv_SY_B!$DA57-1,"")</f>
        <v>-6.1655624298909695E-3</v>
      </c>
      <c r="P57" s="169">
        <f>IFERROR(Inv_SY_B!P57/Inv_SY_B!$DA57-1,"")</f>
        <v>-1.049783273204552E-2</v>
      </c>
      <c r="Q57" s="169">
        <f>IFERROR(Inv_SY_B!Q57/Inv_SY_B!$DA57-1,"")</f>
        <v>-3.0236038365639928E-2</v>
      </c>
      <c r="R57" s="169">
        <f>IFERROR(Inv_SY_B!R57/Inv_SY_B!$DA57-1,"")</f>
        <v>-2.2498255859555449E-2</v>
      </c>
      <c r="S57" s="169">
        <f>IFERROR(Inv_SY_B!S57/Inv_SY_B!$DA57-1,"")</f>
        <v>-2.1824477687335975E-2</v>
      </c>
      <c r="T57" s="169">
        <f>IFERROR(Inv_SY_B!T57/Inv_SY_B!$DA57-1,"")</f>
        <v>-8.1083438039504241E-3</v>
      </c>
      <c r="U57" s="169">
        <f>IFERROR(Inv_SY_B!U57/Inv_SY_B!$DA57-1,"")</f>
        <v>5.9852292621957792E-2</v>
      </c>
      <c r="V57" s="169">
        <f>IFERROR(Inv_SY_B!V57/Inv_SY_B!$DA57-1,"")</f>
        <v>7.0258088015257902E-2</v>
      </c>
      <c r="W57" s="169">
        <f>IFERROR(Inv_SY_B!W57/Inv_SY_B!$DA57-1,"")</f>
        <v>9.4174469870347277E-2</v>
      </c>
      <c r="X57" s="169">
        <f>IFERROR(Inv_SY_B!X57/Inv_SY_B!$DA57-1,"")</f>
        <v>-7.6328897393737827E-2</v>
      </c>
      <c r="Y57" s="169">
        <f>IFERROR(Inv_SY_B!Y57/Inv_SY_B!$DA57-1,"")</f>
        <v>3.3379822524999492E-2</v>
      </c>
      <c r="Z57" s="169">
        <f>IFERROR(Inv_SY_B!Z57/Inv_SY_B!$DA57-1,"")</f>
        <v>4.0881449921389867E-2</v>
      </c>
      <c r="AA57" s="169">
        <f>IFERROR(Inv_SY_B!AA57/Inv_SY_B!$DA57-1,"")</f>
        <v>4.3956150962722873E-3</v>
      </c>
      <c r="AB57" s="169">
        <f>IFERROR(Inv_SY_B!AB57/Inv_SY_B!$DA57-1,"")</f>
        <v>2.6455376560809318E-2</v>
      </c>
      <c r="AC57" s="169">
        <f>IFERROR(Inv_SY_B!AC57/Inv_SY_B!$DA57-1,"")</f>
        <v>3.3090203156186604E-2</v>
      </c>
      <c r="AD57" s="169">
        <f>IFERROR(Inv_SY_B!AD57/Inv_SY_B!$DA57-1,"")</f>
        <v>-4.1978938189036197E-2</v>
      </c>
      <c r="AE57" s="169">
        <f>IFERROR(Inv_SY_B!AE57/Inv_SY_B!$DA57-1,"")</f>
        <v>2.1940008114837317E-2</v>
      </c>
      <c r="AF57" s="169">
        <f>IFERROR(Inv_SY_B!AF57/Inv_SY_B!$DA57-1,"")</f>
        <v>5.2822449089154899E-2</v>
      </c>
      <c r="AG57" s="169">
        <f>IFERROR(Inv_SY_B!AG57/Inv_SY_B!$DA57-1,"")</f>
        <v>7.2312842100709984E-2</v>
      </c>
      <c r="AH57" s="169">
        <f>IFERROR(Inv_SY_B!AH57/Inv_SY_B!$DA57-1,"")</f>
        <v>7.5893296984508307E-3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>
        <f>IFERROR(Inv_SY_B!CJ57/Inv_SY_B!$DC57-1,"")</f>
        <v>-1</v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-3.5318828835049221E-2</v>
      </c>
      <c r="CV57" s="169">
        <f>IFERROR(Inv_SY_B!CV57/Inv_SY_B!$DB57-1,"")</f>
        <v>0.6117072887102577</v>
      </c>
      <c r="CW57" s="169">
        <f>IFERROR(Inv_SY_B!CW57/Inv_SY_B!$DB57-1,"")</f>
        <v>-1</v>
      </c>
      <c r="CX57" s="169">
        <f>IFERROR(Inv_SY_B!CX57/Inv_SY_B!$DB57-1,"")</f>
        <v>-0.14227466485451301</v>
      </c>
      <c r="CY57" s="169">
        <f>IFERROR(Inv_SY_B!CY57/Inv_SY_B!$DB57-1,"")</f>
        <v>-0.43411379502069558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5.2771918859043643E-2</v>
      </c>
      <c r="D58" s="169">
        <f>IFERROR(Inv_SY_B!D58/Inv_SY_B!$DA58-1,"")</f>
        <v>4.7004603067690054E-2</v>
      </c>
      <c r="E58" s="169">
        <f>IFERROR(Inv_SY_B!E58/Inv_SY_B!$DA58-1,"")</f>
        <v>1.5127663292914706E-2</v>
      </c>
      <c r="F58" s="169">
        <f>IFERROR(Inv_SY_B!F58/Inv_SY_B!$DA58-1,"")</f>
        <v>5.4139406402842205E-3</v>
      </c>
      <c r="G58" s="169">
        <f>IFERROR(Inv_SY_B!G58/Inv_SY_B!$DA58-1,"")</f>
        <v>1.9685350490631359E-2</v>
      </c>
      <c r="H58" s="169">
        <f>IFERROR(Inv_SY_B!H58/Inv_SY_B!$DA58-1,"")</f>
        <v>2.0860103198569568E-2</v>
      </c>
      <c r="I58" s="169">
        <f>IFERROR(Inv_SY_B!I58/Inv_SY_B!$DA58-1,"")</f>
        <v>4.9347856366078524E-2</v>
      </c>
      <c r="J58" s="169">
        <f>IFERROR(Inv_SY_B!J58/Inv_SY_B!$DA58-1,"")</f>
        <v>9.565073458538631E-3</v>
      </c>
      <c r="K58" s="169">
        <f>IFERROR(Inv_SY_B!K58/Inv_SY_B!$DA58-1,"")</f>
        <v>2.8455641699515866E-2</v>
      </c>
      <c r="L58" s="169">
        <f>IFERROR(Inv_SY_B!L58/Inv_SY_B!$DA58-1,"")</f>
        <v>3.4076071162877808E-2</v>
      </c>
      <c r="M58" s="169">
        <f>IFERROR(Inv_SY_B!M58/Inv_SY_B!$DA58-1,"")</f>
        <v>2.6687581765628687E-2</v>
      </c>
      <c r="N58" s="169">
        <f>IFERROR(Inv_SY_B!N58/Inv_SY_B!$DA58-1,"")</f>
        <v>2.1799407939638415E-2</v>
      </c>
      <c r="O58" s="169">
        <f>IFERROR(Inv_SY_B!O58/Inv_SY_B!$DA58-1,"")</f>
        <v>1.7184959405844635E-2</v>
      </c>
      <c r="P58" s="169">
        <f>IFERROR(Inv_SY_B!P58/Inv_SY_B!$DA58-1,"")</f>
        <v>1.8116447463908614E-2</v>
      </c>
      <c r="Q58" s="169">
        <f>IFERROR(Inv_SY_B!Q58/Inv_SY_B!$DA58-1,"")</f>
        <v>2.9464990897238863E-3</v>
      </c>
      <c r="R58" s="169">
        <f>IFERROR(Inv_SY_B!R58/Inv_SY_B!$DA58-1,"")</f>
        <v>-1.6050577654243003E-3</v>
      </c>
      <c r="S58" s="169">
        <f>IFERROR(Inv_SY_B!S58/Inv_SY_B!$DA58-1,"")</f>
        <v>2.5968862561231987E-5</v>
      </c>
      <c r="T58" s="169">
        <f>IFERROR(Inv_SY_B!T58/Inv_SY_B!$DA58-1,"")</f>
        <v>1.6295811714056363E-2</v>
      </c>
      <c r="U58" s="169">
        <f>IFERROR(Inv_SY_B!U58/Inv_SY_B!$DA58-1,"")</f>
        <v>1.9047935521972592E-2</v>
      </c>
      <c r="V58" s="169">
        <f>IFERROR(Inv_SY_B!V58/Inv_SY_B!$DA58-1,"")</f>
        <v>2.6698353834923916E-2</v>
      </c>
      <c r="W58" s="169">
        <f>IFERROR(Inv_SY_B!W58/Inv_SY_B!$DA58-1,"")</f>
        <v>9.4089309919274555E-2</v>
      </c>
      <c r="X58" s="169">
        <f>IFERROR(Inv_SY_B!X58/Inv_SY_B!$DA58-1,"")</f>
        <v>-5.8564640860102712E-2</v>
      </c>
      <c r="Y58" s="169">
        <f>IFERROR(Inv_SY_B!Y58/Inv_SY_B!$DA58-1,"")</f>
        <v>5.6004788377730153E-2</v>
      </c>
      <c r="Z58" s="169">
        <f>IFERROR(Inv_SY_B!Z58/Inv_SY_B!$DA58-1,"")</f>
        <v>6.1169901341116661E-2</v>
      </c>
      <c r="AA58" s="169">
        <f>IFERROR(Inv_SY_B!AA58/Inv_SY_B!$DA58-1,"")</f>
        <v>-9.6236993778342717E-2</v>
      </c>
      <c r="AB58" s="169">
        <f>IFERROR(Inv_SY_B!AB58/Inv_SY_B!$DA58-1,"")</f>
        <v>-7.0665285364060804E-2</v>
      </c>
      <c r="AC58" s="169">
        <f>IFERROR(Inv_SY_B!AC58/Inv_SY_B!$DA58-1,"")</f>
        <v>-5.1050904167529332E-2</v>
      </c>
      <c r="AD58" s="169">
        <f>IFERROR(Inv_SY_B!AD58/Inv_SY_B!$DA58-1,"")</f>
        <v>-0.11401619208162106</v>
      </c>
      <c r="AE58" s="169">
        <f>IFERROR(Inv_SY_B!AE58/Inv_SY_B!$DA58-1,"")</f>
        <v>-6.7382865502022993E-2</v>
      </c>
      <c r="AF58" s="169">
        <f>IFERROR(Inv_SY_B!AF58/Inv_SY_B!$DA58-1,"")</f>
        <v>-4.0567300194121136E-2</v>
      </c>
      <c r="AG58" s="169">
        <f>IFERROR(Inv_SY_B!AG58/Inv_SY_B!$DA58-1,"")</f>
        <v>-4.099012484332154E-2</v>
      </c>
      <c r="AH58" s="169">
        <f>IFERROR(Inv_SY_B!AH58/Inv_SY_B!$DA58-1,"")</f>
        <v>-0.10129582291597439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>
        <f>IFERROR(Inv_SY_B!CJ58/Inv_SY_B!$DC58-1,"")</f>
        <v>-1</v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-4.2089174027400533E-2</v>
      </c>
      <c r="CV58" s="169">
        <f>IFERROR(Inv_SY_B!CV58/Inv_SY_B!$DB58-1,"")</f>
        <v>0.58823795417228864</v>
      </c>
      <c r="CW58" s="169">
        <f>IFERROR(Inv_SY_B!CW58/Inv_SY_B!$DB58-1,"")</f>
        <v>-1</v>
      </c>
      <c r="CX58" s="169">
        <f>IFERROR(Inv_SY_B!CX58/Inv_SY_B!$DB58-1,"")</f>
        <v>-0.12550287728437637</v>
      </c>
      <c r="CY58" s="169">
        <f>IFERROR(Inv_SY_B!CY58/Inv_SY_B!$DB58-1,"")</f>
        <v>-0.42064590286051151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1.8006928777996034E-2</v>
      </c>
      <c r="D59" s="169">
        <f>IFERROR(Inv_SY_B!D59/Inv_SY_B!$DA59-1,"")</f>
        <v>1.6436532727999165E-2</v>
      </c>
      <c r="E59" s="169">
        <f>IFERROR(Inv_SY_B!E59/Inv_SY_B!$DA59-1,"")</f>
        <v>-2.1383455654930938E-2</v>
      </c>
      <c r="F59" s="169">
        <f>IFERROR(Inv_SY_B!F59/Inv_SY_B!$DA59-1,"")</f>
        <v>-4.1238098808493384E-2</v>
      </c>
      <c r="G59" s="169">
        <f>IFERROR(Inv_SY_B!G59/Inv_SY_B!$DA59-1,"")</f>
        <v>-2.1388854025100379E-2</v>
      </c>
      <c r="H59" s="169">
        <f>IFERROR(Inv_SY_B!H59/Inv_SY_B!$DA59-1,"")</f>
        <v>-1.5243653947473512E-2</v>
      </c>
      <c r="I59" s="169">
        <f>IFERROR(Inv_SY_B!I59/Inv_SY_B!$DA59-1,"")</f>
        <v>-4.1971040025061801E-2</v>
      </c>
      <c r="J59" s="169">
        <f>IFERROR(Inv_SY_B!J59/Inv_SY_B!$DA59-1,"")</f>
        <v>-4.134169669775889E-2</v>
      </c>
      <c r="K59" s="169">
        <f>IFERROR(Inv_SY_B!K59/Inv_SY_B!$DA59-1,"")</f>
        <v>-2.3484341983733059E-2</v>
      </c>
      <c r="L59" s="169">
        <f>IFERROR(Inv_SY_B!L59/Inv_SY_B!$DA59-1,"")</f>
        <v>-1.9314680242158766E-2</v>
      </c>
      <c r="M59" s="169">
        <f>IFERROR(Inv_SY_B!M59/Inv_SY_B!$DA59-1,"")</f>
        <v>-3.0362916542974183E-3</v>
      </c>
      <c r="N59" s="169">
        <f>IFERROR(Inv_SY_B!N59/Inv_SY_B!$DA59-1,"")</f>
        <v>-9.4790474751731413E-3</v>
      </c>
      <c r="O59" s="169">
        <f>IFERROR(Inv_SY_B!O59/Inv_SY_B!$DA59-1,"")</f>
        <v>-1.0772939482409316E-2</v>
      </c>
      <c r="P59" s="169">
        <f>IFERROR(Inv_SY_B!P59/Inv_SY_B!$DA59-1,"")</f>
        <v>-1.3052532324942523E-2</v>
      </c>
      <c r="Q59" s="169">
        <f>IFERROR(Inv_SY_B!Q59/Inv_SY_B!$DA59-1,"")</f>
        <v>-2.9795526700426511E-2</v>
      </c>
      <c r="R59" s="169">
        <f>IFERROR(Inv_SY_B!R59/Inv_SY_B!$DA59-1,"")</f>
        <v>-1.8428079198713809E-2</v>
      </c>
      <c r="S59" s="169">
        <f>IFERROR(Inv_SY_B!S59/Inv_SY_B!$DA59-1,"")</f>
        <v>-1.8957325746293607E-2</v>
      </c>
      <c r="T59" s="169">
        <f>IFERROR(Inv_SY_B!T59/Inv_SY_B!$DA59-1,"")</f>
        <v>-1.0961629647693205E-2</v>
      </c>
      <c r="U59" s="169">
        <f>IFERROR(Inv_SY_B!U59/Inv_SY_B!$DA59-1,"")</f>
        <v>7.6703701339946306E-2</v>
      </c>
      <c r="V59" s="169">
        <f>IFERROR(Inv_SY_B!V59/Inv_SY_B!$DA59-1,"")</f>
        <v>0.10181396595167702</v>
      </c>
      <c r="W59" s="169">
        <f>IFERROR(Inv_SY_B!W59/Inv_SY_B!$DA59-1,"")</f>
        <v>0.16837740373667343</v>
      </c>
      <c r="X59" s="169">
        <f>IFERROR(Inv_SY_B!X59/Inv_SY_B!$DA59-1,"")</f>
        <v>6.468102261341091E-4</v>
      </c>
      <c r="Y59" s="169">
        <f>IFERROR(Inv_SY_B!Y59/Inv_SY_B!$DA59-1,"")</f>
        <v>1.0282184122126559E-2</v>
      </c>
      <c r="Z59" s="169">
        <f>IFERROR(Inv_SY_B!Z59/Inv_SY_B!$DA59-1,"")</f>
        <v>1.5399749517696959E-2</v>
      </c>
      <c r="AA59" s="169">
        <f>IFERROR(Inv_SY_B!AA59/Inv_SY_B!$DA59-1,"")</f>
        <v>-5.3127647058809457E-2</v>
      </c>
      <c r="AB59" s="169">
        <f>IFERROR(Inv_SY_B!AB59/Inv_SY_B!$DA59-1,"")</f>
        <v>-4.7759470362019552E-2</v>
      </c>
      <c r="AC59" s="169">
        <f>IFERROR(Inv_SY_B!AC59/Inv_SY_B!$DA59-1,"")</f>
        <v>1.9923499251760957E-2</v>
      </c>
      <c r="AD59" s="169">
        <f>IFERROR(Inv_SY_B!AD59/Inv_SY_B!$DA59-1,"")</f>
        <v>-4.8313225245980029E-2</v>
      </c>
      <c r="AE59" s="169">
        <f>IFERROR(Inv_SY_B!AE59/Inv_SY_B!$DA59-1,"")</f>
        <v>3.5297750461131816E-3</v>
      </c>
      <c r="AF59" s="169">
        <f>IFERROR(Inv_SY_B!AF59/Inv_SY_B!$DA59-1,"")</f>
        <v>2.9978505464783201E-2</v>
      </c>
      <c r="AG59" s="169">
        <f>IFERROR(Inv_SY_B!AG59/Inv_SY_B!$DA59-1,"")</f>
        <v>4.7551855054276615E-2</v>
      </c>
      <c r="AH59" s="169">
        <f>IFERROR(Inv_SY_B!AH59/Inv_SY_B!$DA59-1,"")</f>
        <v>-1.9601374935714455E-2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>
        <f>IFERROR(Inv_SY_B!CJ59/Inv_SY_B!$DC59-1,"")</f>
        <v>-1</v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-1.4713059683157281E-2</v>
      </c>
      <c r="CV59" s="169">
        <f>IFERROR(Inv_SY_B!CV59/Inv_SY_B!$DB59-1,"")</f>
        <v>0.62579549648771593</v>
      </c>
      <c r="CW59" s="169">
        <f>IFERROR(Inv_SY_B!CW59/Inv_SY_B!$DB59-1,"")</f>
        <v>-1</v>
      </c>
      <c r="CX59" s="169">
        <f>IFERROR(Inv_SY_B!CX59/Inv_SY_B!$DB59-1,"")</f>
        <v>-0.1000719341265176</v>
      </c>
      <c r="CY59" s="169">
        <f>IFERROR(Inv_SY_B!CY59/Inv_SY_B!$DB59-1,"")</f>
        <v>-0.51101050267804049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1.5022572657283018E-2</v>
      </c>
      <c r="D60" s="169">
        <f>IFERROR(Inv_SY_B!D60/Inv_SY_B!$DA60-1,"")</f>
        <v>1.7202708647172216E-2</v>
      </c>
      <c r="E60" s="169">
        <f>IFERROR(Inv_SY_B!E60/Inv_SY_B!$DA60-1,"")</f>
        <v>-1.8862480039156915E-2</v>
      </c>
      <c r="F60" s="169">
        <f>IFERROR(Inv_SY_B!F60/Inv_SY_B!$DA60-1,"")</f>
        <v>-3.5872812050242397E-2</v>
      </c>
      <c r="G60" s="169">
        <f>IFERROR(Inv_SY_B!G60/Inv_SY_B!$DA60-1,"")</f>
        <v>-1.4711255070724016E-2</v>
      </c>
      <c r="H60" s="169">
        <f>IFERROR(Inv_SY_B!H60/Inv_SY_B!$DA60-1,"")</f>
        <v>-1.1530593425031266E-2</v>
      </c>
      <c r="I60" s="169">
        <f>IFERROR(Inv_SY_B!I60/Inv_SY_B!$DA60-1,"")</f>
        <v>-4.8059762415526341E-2</v>
      </c>
      <c r="J60" s="169">
        <f>IFERROR(Inv_SY_B!J60/Inv_SY_B!$DA60-1,"")</f>
        <v>-4.3891198997425995E-2</v>
      </c>
      <c r="K60" s="169">
        <f>IFERROR(Inv_SY_B!K60/Inv_SY_B!$DA60-1,"")</f>
        <v>-2.9174958221751535E-2</v>
      </c>
      <c r="L60" s="169">
        <f>IFERROR(Inv_SY_B!L60/Inv_SY_B!$DA60-1,"")</f>
        <v>-2.3048381906924598E-2</v>
      </c>
      <c r="M60" s="169">
        <f>IFERROR(Inv_SY_B!M60/Inv_SY_B!$DA60-1,"")</f>
        <v>7.926839807601338E-3</v>
      </c>
      <c r="N60" s="169">
        <f>IFERROR(Inv_SY_B!N60/Inv_SY_B!$DA60-1,"")</f>
        <v>-3.461785897839964E-3</v>
      </c>
      <c r="O60" s="169">
        <f>IFERROR(Inv_SY_B!O60/Inv_SY_B!$DA60-1,"")</f>
        <v>4.3556201507128911E-3</v>
      </c>
      <c r="P60" s="169">
        <f>IFERROR(Inv_SY_B!P60/Inv_SY_B!$DA60-1,"")</f>
        <v>-9.4925591432369893E-3</v>
      </c>
      <c r="Q60" s="169">
        <f>IFERROR(Inv_SY_B!Q60/Inv_SY_B!$DA60-1,"")</f>
        <v>-3.877653988595664E-2</v>
      </c>
      <c r="R60" s="169">
        <f>IFERROR(Inv_SY_B!R60/Inv_SY_B!$DA60-1,"")</f>
        <v>-1.3903622648872571E-2</v>
      </c>
      <c r="S60" s="169">
        <f>IFERROR(Inv_SY_B!S60/Inv_SY_B!$DA60-1,"")</f>
        <v>-1.7252169996798461E-2</v>
      </c>
      <c r="T60" s="169">
        <f>IFERROR(Inv_SY_B!T60/Inv_SY_B!$DA60-1,"")</f>
        <v>2.3836793135953993E-3</v>
      </c>
      <c r="U60" s="169">
        <f>IFERROR(Inv_SY_B!U60/Inv_SY_B!$DA60-1,"")</f>
        <v>5.0866385474401143E-2</v>
      </c>
      <c r="V60" s="169">
        <f>IFERROR(Inv_SY_B!V60/Inv_SY_B!$DA60-1,"")</f>
        <v>8.4255746571738621E-2</v>
      </c>
      <c r="W60" s="169">
        <f>IFERROR(Inv_SY_B!W60/Inv_SY_B!$DA60-1,"")</f>
        <v>0.17695906442754561</v>
      </c>
      <c r="X60" s="169">
        <f>IFERROR(Inv_SY_B!X60/Inv_SY_B!$DA60-1,"")</f>
        <v>-1.2039488995307934E-5</v>
      </c>
      <c r="Y60" s="169">
        <f>IFERROR(Inv_SY_B!Y60/Inv_SY_B!$DA60-1,"")</f>
        <v>-6.8636500989978866E-2</v>
      </c>
      <c r="Z60" s="169">
        <f>IFERROR(Inv_SY_B!Z60/Inv_SY_B!$DA60-1,"")</f>
        <v>4.6316298633630737E-4</v>
      </c>
      <c r="AA60" s="169">
        <f>IFERROR(Inv_SY_B!AA60/Inv_SY_B!$DA60-1,"")</f>
        <v>-4.6083005586249337E-2</v>
      </c>
      <c r="AB60" s="169">
        <f>IFERROR(Inv_SY_B!AB60/Inv_SY_B!$DA60-1,"")</f>
        <v>-0.10143266603594825</v>
      </c>
      <c r="AC60" s="169">
        <f>IFERROR(Inv_SY_B!AC60/Inv_SY_B!$DA60-1,"")</f>
        <v>3.0077274375042817E-2</v>
      </c>
      <c r="AD60" s="169">
        <f>IFERROR(Inv_SY_B!AD60/Inv_SY_B!$DA60-1,"")</f>
        <v>-4.2671672465534938E-2</v>
      </c>
      <c r="AE60" s="169">
        <f>IFERROR(Inv_SY_B!AE60/Inv_SY_B!$DA60-1,"")</f>
        <v>2.1359064617147538E-2</v>
      </c>
      <c r="AF60" s="169">
        <f>IFERROR(Inv_SY_B!AF60/Inv_SY_B!$DA60-1,"")</f>
        <v>4.6084179205176934E-2</v>
      </c>
      <c r="AG60" s="169">
        <f>IFERROR(Inv_SY_B!AG60/Inv_SY_B!$DA60-1,"")</f>
        <v>9.1094753127374917E-2</v>
      </c>
      <c r="AH60" s="169">
        <f>IFERROR(Inv_SY_B!AH60/Inv_SY_B!$DA60-1,"")</f>
        <v>1.8822952905070522E-2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>
        <f>IFERROR(Inv_SY_B!CJ60/Inv_SY_B!$DC60-1,"")</f>
        <v>-1</v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-5.6262235955539808E-3</v>
      </c>
      <c r="CV60" s="169">
        <f>IFERROR(Inv_SY_B!CV60/Inv_SY_B!$DB60-1,"")</f>
        <v>0.63278978757043092</v>
      </c>
      <c r="CW60" s="169">
        <f>IFERROR(Inv_SY_B!CW60/Inv_SY_B!$DB60-1,"")</f>
        <v>-1</v>
      </c>
      <c r="CX60" s="169">
        <f>IFERROR(Inv_SY_B!CX60/Inv_SY_B!$DB60-1,"")</f>
        <v>-0.10515994491118053</v>
      </c>
      <c r="CY60" s="169">
        <f>IFERROR(Inv_SY_B!CY60/Inv_SY_B!$DB60-1,"")</f>
        <v>-0.52200361906369586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1.4715140279384586E-2</v>
      </c>
      <c r="D61" s="169">
        <f>IFERROR(Inv_SY_B!D61/Inv_SY_B!$DA61-1,"")</f>
        <v>1.2730230043564772E-2</v>
      </c>
      <c r="E61" s="169">
        <f>IFERROR(Inv_SY_B!E61/Inv_SY_B!$DA61-1,"")</f>
        <v>-1.2275516487624372E-2</v>
      </c>
      <c r="F61" s="169">
        <f>IFERROR(Inv_SY_B!F61/Inv_SY_B!$DA61-1,"")</f>
        <v>-3.3728934172210456E-2</v>
      </c>
      <c r="G61" s="169">
        <f>IFERROR(Inv_SY_B!G61/Inv_SY_B!$DA61-1,"")</f>
        <v>-1.2345705260222495E-2</v>
      </c>
      <c r="H61" s="169">
        <f>IFERROR(Inv_SY_B!H61/Inv_SY_B!$DA61-1,"")</f>
        <v>-5.8542156394232325E-3</v>
      </c>
      <c r="I61" s="169">
        <f>IFERROR(Inv_SY_B!I61/Inv_SY_B!$DA61-1,"")</f>
        <v>-2.8300251351568106E-2</v>
      </c>
      <c r="J61" s="169">
        <f>IFERROR(Inv_SY_B!J61/Inv_SY_B!$DA61-1,"")</f>
        <v>-3.3795706116364843E-2</v>
      </c>
      <c r="K61" s="169">
        <f>IFERROR(Inv_SY_B!K61/Inv_SY_B!$DA61-1,"")</f>
        <v>-1.3186577471793415E-2</v>
      </c>
      <c r="L61" s="169">
        <f>IFERROR(Inv_SY_B!L61/Inv_SY_B!$DA61-1,"")</f>
        <v>-8.3570687373863972E-3</v>
      </c>
      <c r="M61" s="169">
        <f>IFERROR(Inv_SY_B!M61/Inv_SY_B!$DA61-1,"")</f>
        <v>6.8371723172553356E-3</v>
      </c>
      <c r="N61" s="169">
        <f>IFERROR(Inv_SY_B!N61/Inv_SY_B!$DA61-1,"")</f>
        <v>-6.4684670231929253E-4</v>
      </c>
      <c r="O61" s="169">
        <f>IFERROR(Inv_SY_B!O61/Inv_SY_B!$DA61-1,"")</f>
        <v>-6.6702386931725144E-3</v>
      </c>
      <c r="P61" s="169">
        <f>IFERROR(Inv_SY_B!P61/Inv_SY_B!$DA61-1,"")</f>
        <v>-1.0659758063737534E-2</v>
      </c>
      <c r="Q61" s="169">
        <f>IFERROR(Inv_SY_B!Q61/Inv_SY_B!$DA61-1,"")</f>
        <v>-3.2969631995745763E-2</v>
      </c>
      <c r="R61" s="169">
        <f>IFERROR(Inv_SY_B!R61/Inv_SY_B!$DA61-1,"")</f>
        <v>-2.3888748481927791E-2</v>
      </c>
      <c r="S61" s="169">
        <f>IFERROR(Inv_SY_B!S61/Inv_SY_B!$DA61-1,"")</f>
        <v>-2.337564549725335E-2</v>
      </c>
      <c r="T61" s="169">
        <f>IFERROR(Inv_SY_B!T61/Inv_SY_B!$DA61-1,"")</f>
        <v>-8.7658202842316735E-3</v>
      </c>
      <c r="U61" s="169">
        <f>IFERROR(Inv_SY_B!U61/Inv_SY_B!$DA61-1,"")</f>
        <v>9.4870585514220895E-2</v>
      </c>
      <c r="V61" s="169">
        <f>IFERROR(Inv_SY_B!V61/Inv_SY_B!$DA61-1,"")</f>
        <v>0.11399595810258134</v>
      </c>
      <c r="W61" s="169">
        <f>IFERROR(Inv_SY_B!W61/Inv_SY_B!$DA61-1,"")</f>
        <v>0.16303119967658342</v>
      </c>
      <c r="X61" s="169">
        <f>IFERROR(Inv_SY_B!X61/Inv_SY_B!$DA61-1,"")</f>
        <v>3.3645963528172729E-3</v>
      </c>
      <c r="Y61" s="169">
        <f>IFERROR(Inv_SY_B!Y61/Inv_SY_B!$DA61-1,"")</f>
        <v>-1.3981709741399673E-3</v>
      </c>
      <c r="Z61" s="169">
        <f>IFERROR(Inv_SY_B!Z61/Inv_SY_B!$DA61-1,"")</f>
        <v>1.1201056556076949E-2</v>
      </c>
      <c r="AA61" s="169">
        <f>IFERROR(Inv_SY_B!AA61/Inv_SY_B!$DA61-1,"")</f>
        <v>-5.7870335465489808E-2</v>
      </c>
      <c r="AB61" s="169">
        <f>IFERROR(Inv_SY_B!AB61/Inv_SY_B!$DA61-1,"")</f>
        <v>-3.9938993228769037E-2</v>
      </c>
      <c r="AC61" s="169">
        <f>IFERROR(Inv_SY_B!AC61/Inv_SY_B!$DA61-1,"")</f>
        <v>5.6261567531807888E-3</v>
      </c>
      <c r="AD61" s="169">
        <f>IFERROR(Inv_SY_B!AD61/Inv_SY_B!$DA61-1,"")</f>
        <v>-5.5909536786236669E-2</v>
      </c>
      <c r="AE61" s="169">
        <f>IFERROR(Inv_SY_B!AE61/Inv_SY_B!$DA61-1,"")</f>
        <v>-1.2362833896471637E-2</v>
      </c>
      <c r="AF61" s="169">
        <f>IFERROR(Inv_SY_B!AF61/Inv_SY_B!$DA61-1,"")</f>
        <v>1.2685757493977601E-2</v>
      </c>
      <c r="AG61" s="169">
        <f>IFERROR(Inv_SY_B!AG61/Inv_SY_B!$DA61-1,"")</f>
        <v>2.3797913203668086E-2</v>
      </c>
      <c r="AH61" s="169">
        <f>IFERROR(Inv_SY_B!AH61/Inv_SY_B!$DA61-1,"")</f>
        <v>-4.0555230987224355E-2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>
        <f>IFERROR(Inv_SY_B!CJ61/Inv_SY_B!$DC61-1,"")</f>
        <v>-1</v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-1.9608709359368426E-2</v>
      </c>
      <c r="CV61" s="169">
        <f>IFERROR(Inv_SY_B!CV61/Inv_SY_B!$DB61-1,"")</f>
        <v>0.6501565283046149</v>
      </c>
      <c r="CW61" s="169">
        <f>IFERROR(Inv_SY_B!CW61/Inv_SY_B!$DB61-1,"")</f>
        <v>-1</v>
      </c>
      <c r="CX61" s="169">
        <f>IFERROR(Inv_SY_B!CX61/Inv_SY_B!$DB61-1,"")</f>
        <v>-0.10232955081697936</v>
      </c>
      <c r="CY61" s="169">
        <f>IFERROR(Inv_SY_B!CY61/Inv_SY_B!$DB61-1,"")</f>
        <v>-0.52821826812826678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8.8343599114510951E-3</v>
      </c>
      <c r="D62" s="169">
        <f>IFERROR(Inv_SY_B!D62/Inv_SY_B!$DA62-1,"")</f>
        <v>1.1975673066831227E-2</v>
      </c>
      <c r="E62" s="169">
        <f>IFERROR(Inv_SY_B!E62/Inv_SY_B!$DA62-1,"")</f>
        <v>-2.4687763057205214E-2</v>
      </c>
      <c r="F62" s="169">
        <f>IFERROR(Inv_SY_B!F62/Inv_SY_B!$DA62-1,"")</f>
        <v>-4.5356982801532886E-2</v>
      </c>
      <c r="G62" s="169">
        <f>IFERROR(Inv_SY_B!G62/Inv_SY_B!$DA62-1,"")</f>
        <v>-2.7520426585111113E-2</v>
      </c>
      <c r="H62" s="169">
        <f>IFERROR(Inv_SY_B!H62/Inv_SY_B!$DA62-1,"")</f>
        <v>-1.9355837019596644E-2</v>
      </c>
      <c r="I62" s="169">
        <f>IFERROR(Inv_SY_B!I62/Inv_SY_B!$DA62-1,"")</f>
        <v>-5.901728971293374E-3</v>
      </c>
      <c r="J62" s="169">
        <f>IFERROR(Inv_SY_B!J62/Inv_SY_B!$DA62-1,"")</f>
        <v>-4.7273745176556248E-2</v>
      </c>
      <c r="K62" s="169">
        <f>IFERROR(Inv_SY_B!K62/Inv_SY_B!$DA62-1,"")</f>
        <v>-2.4563037914761332E-2</v>
      </c>
      <c r="L62" s="169">
        <f>IFERROR(Inv_SY_B!L62/Inv_SY_B!$DA62-1,"")</f>
        <v>-2.2635867291612821E-2</v>
      </c>
      <c r="M62" s="169">
        <f>IFERROR(Inv_SY_B!M62/Inv_SY_B!$DA62-1,"")</f>
        <v>-7.2644372175612038E-3</v>
      </c>
      <c r="N62" s="169">
        <f>IFERROR(Inv_SY_B!N62/Inv_SY_B!$DA62-1,"")</f>
        <v>-1.1934815288611622E-2</v>
      </c>
      <c r="O62" s="169">
        <f>IFERROR(Inv_SY_B!O62/Inv_SY_B!$DA62-1,"")</f>
        <v>-1.6265131456363435E-2</v>
      </c>
      <c r="P62" s="169">
        <f>IFERROR(Inv_SY_B!P62/Inv_SY_B!$DA62-1,"")</f>
        <v>-1.873421856319335E-2</v>
      </c>
      <c r="Q62" s="169">
        <f>IFERROR(Inv_SY_B!Q62/Inv_SY_B!$DA62-1,"")</f>
        <v>-3.3820778812582275E-2</v>
      </c>
      <c r="R62" s="169">
        <f>IFERROR(Inv_SY_B!R62/Inv_SY_B!$DA62-1,"")</f>
        <v>-2.0486126879347588E-2</v>
      </c>
      <c r="S62" s="169">
        <f>IFERROR(Inv_SY_B!S62/Inv_SY_B!$DA62-1,"")</f>
        <v>-2.1447637991224289E-2</v>
      </c>
      <c r="T62" s="169">
        <f>IFERROR(Inv_SY_B!T62/Inv_SY_B!$DA62-1,"")</f>
        <v>-2.2067412803667308E-2</v>
      </c>
      <c r="U62" s="169">
        <f>IFERROR(Inv_SY_B!U62/Inv_SY_B!$DA62-1,"")</f>
        <v>9.0773470462456096E-2</v>
      </c>
      <c r="V62" s="169">
        <f>IFERROR(Inv_SY_B!V62/Inv_SY_B!$DA62-1,"")</f>
        <v>0.10826463790948515</v>
      </c>
      <c r="W62" s="169">
        <f>IFERROR(Inv_SY_B!W62/Inv_SY_B!$DA62-1,"")</f>
        <v>0.14561056804980099</v>
      </c>
      <c r="X62" s="169">
        <f>IFERROR(Inv_SY_B!X62/Inv_SY_B!$DA62-1,"")</f>
        <v>-9.6567063504867656E-3</v>
      </c>
      <c r="Y62" s="169">
        <f>IFERROR(Inv_SY_B!Y62/Inv_SY_B!$DA62-1,"")</f>
        <v>6.1101675337149608E-4</v>
      </c>
      <c r="Z62" s="169">
        <f>IFERROR(Inv_SY_B!Z62/Inv_SY_B!$DA62-1,"")</f>
        <v>3.5865747088361655E-3</v>
      </c>
      <c r="AA62" s="169">
        <f>IFERROR(Inv_SY_B!AA62/Inv_SY_B!$DA62-1,"")</f>
        <v>-3.5228910442253625E-2</v>
      </c>
      <c r="AB62" s="169">
        <f>IFERROR(Inv_SY_B!AB62/Inv_SY_B!$DA62-1,"")</f>
        <v>-2.0587845815168704E-2</v>
      </c>
      <c r="AC62" s="169">
        <f>IFERROR(Inv_SY_B!AC62/Inv_SY_B!$DA62-1,"")</f>
        <v>2.4564276845464805E-2</v>
      </c>
      <c r="AD62" s="169">
        <f>IFERROR(Inv_SY_B!AD62/Inv_SY_B!$DA62-1,"")</f>
        <v>-3.8993110604717551E-2</v>
      </c>
      <c r="AE62" s="169">
        <f>IFERROR(Inv_SY_B!AE62/Inv_SY_B!$DA62-1,"")</f>
        <v>3.0358693282275251E-3</v>
      </c>
      <c r="AF62" s="169">
        <f>IFERROR(Inv_SY_B!AF62/Inv_SY_B!$DA62-1,"")</f>
        <v>3.1386277304715771E-2</v>
      </c>
      <c r="AG62" s="169">
        <f>IFERROR(Inv_SY_B!AG62/Inv_SY_B!$DA62-1,"")</f>
        <v>5.4396833475230055E-2</v>
      </c>
      <c r="AH62" s="169">
        <f>IFERROR(Inv_SY_B!AH62/Inv_SY_B!$DA62-1,"")</f>
        <v>-9.257036773019478E-3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>
        <f>IFERROR(Inv_SY_B!CJ62/Inv_SY_B!$DC62-1,"")</f>
        <v>-1</v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-1.309050556065483E-2</v>
      </c>
      <c r="CV62" s="169">
        <f>IFERROR(Inv_SY_B!CV62/Inv_SY_B!$DB62-1,"")</f>
        <v>0.64018843591911745</v>
      </c>
      <c r="CW62" s="169">
        <f>IFERROR(Inv_SY_B!CW62/Inv_SY_B!$DB62-1,"")</f>
        <v>-1</v>
      </c>
      <c r="CX62" s="169">
        <f>IFERROR(Inv_SY_B!CX62/Inv_SY_B!$DB62-1,"")</f>
        <v>-0.10320008229475275</v>
      </c>
      <c r="CY62" s="169">
        <f>IFERROR(Inv_SY_B!CY62/Inv_SY_B!$DB62-1,"")</f>
        <v>-0.5238978480637102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1.3755879553401185E-2</v>
      </c>
      <c r="D63" s="169">
        <f>IFERROR(Inv_SY_B!D63/Inv_SY_B!$DA63-1,"")</f>
        <v>1.4631239649451233E-2</v>
      </c>
      <c r="E63" s="169">
        <f>IFERROR(Inv_SY_B!E63/Inv_SY_B!$DA63-1,"")</f>
        <v>-2.3165693732873582E-2</v>
      </c>
      <c r="F63" s="169">
        <f>IFERROR(Inv_SY_B!F63/Inv_SY_B!$DA63-1,"")</f>
        <v>-4.3920155209112965E-2</v>
      </c>
      <c r="G63" s="169">
        <f>IFERROR(Inv_SY_B!G63/Inv_SY_B!$DA63-1,"")</f>
        <v>-2.4847602021491833E-2</v>
      </c>
      <c r="H63" s="169">
        <f>IFERROR(Inv_SY_B!H63/Inv_SY_B!$DA63-1,"")</f>
        <v>-1.8237180839760447E-2</v>
      </c>
      <c r="I63" s="169">
        <f>IFERROR(Inv_SY_B!I63/Inv_SY_B!$DA63-1,"")</f>
        <v>-7.0465523797124119E-3</v>
      </c>
      <c r="J63" s="169">
        <f>IFERROR(Inv_SY_B!J63/Inv_SY_B!$DA63-1,"")</f>
        <v>-4.4208766331423122E-2</v>
      </c>
      <c r="K63" s="169">
        <f>IFERROR(Inv_SY_B!K63/Inv_SY_B!$DA63-1,"")</f>
        <v>-2.499943368808899E-2</v>
      </c>
      <c r="L63" s="169">
        <f>IFERROR(Inv_SY_B!L63/Inv_SY_B!$DA63-1,"")</f>
        <v>-2.2213773247963364E-2</v>
      </c>
      <c r="M63" s="169">
        <f>IFERROR(Inv_SY_B!M63/Inv_SY_B!$DA63-1,"")</f>
        <v>-6.5204764589886777E-3</v>
      </c>
      <c r="N63" s="169">
        <f>IFERROR(Inv_SY_B!N63/Inv_SY_B!$DA63-1,"")</f>
        <v>-1.0440027288199816E-2</v>
      </c>
      <c r="O63" s="169">
        <f>IFERROR(Inv_SY_B!O63/Inv_SY_B!$DA63-1,"")</f>
        <v>-1.5583321783346982E-2</v>
      </c>
      <c r="P63" s="169">
        <f>IFERROR(Inv_SY_B!P63/Inv_SY_B!$DA63-1,"")</f>
        <v>-1.8210953435235822E-2</v>
      </c>
      <c r="Q63" s="169">
        <f>IFERROR(Inv_SY_B!Q63/Inv_SY_B!$DA63-1,"")</f>
        <v>-2.2494791617966192E-2</v>
      </c>
      <c r="R63" s="169">
        <f>IFERROR(Inv_SY_B!R63/Inv_SY_B!$DA63-1,"")</f>
        <v>-2.0415993131970955E-2</v>
      </c>
      <c r="S63" s="169">
        <f>IFERROR(Inv_SY_B!S63/Inv_SY_B!$DA63-1,"")</f>
        <v>-1.7223974791285124E-2</v>
      </c>
      <c r="T63" s="169">
        <f>IFERROR(Inv_SY_B!T63/Inv_SY_B!$DA63-1,"")</f>
        <v>-1.8925861719856996E-2</v>
      </c>
      <c r="U63" s="169">
        <f>IFERROR(Inv_SY_B!U63/Inv_SY_B!$DA63-1,"")</f>
        <v>9.19329321102893E-2</v>
      </c>
      <c r="V63" s="169">
        <f>IFERROR(Inv_SY_B!V63/Inv_SY_B!$DA63-1,"")</f>
        <v>0.10750382029183814</v>
      </c>
      <c r="W63" s="169">
        <f>IFERROR(Inv_SY_B!W63/Inv_SY_B!$DA63-1,"")</f>
        <v>0.15003096752986744</v>
      </c>
      <c r="X63" s="169">
        <f>IFERROR(Inv_SY_B!X63/Inv_SY_B!$DA63-1,"")</f>
        <v>-4.8601865264972233E-3</v>
      </c>
      <c r="Y63" s="169">
        <f>IFERROR(Inv_SY_B!Y63/Inv_SY_B!$DA63-1,"")</f>
        <v>3.7538804261272318E-5</v>
      </c>
      <c r="Z63" s="169">
        <f>IFERROR(Inv_SY_B!Z63/Inv_SY_B!$DA63-1,"")</f>
        <v>9.4711117020929159E-4</v>
      </c>
      <c r="AA63" s="169">
        <f>IFERROR(Inv_SY_B!AA63/Inv_SY_B!$DA63-1,"")</f>
        <v>-3.0248381759747756E-2</v>
      </c>
      <c r="AB63" s="169">
        <f>IFERROR(Inv_SY_B!AB63/Inv_SY_B!$DA63-1,"")</f>
        <v>-1.9095770956732649E-2</v>
      </c>
      <c r="AC63" s="169">
        <f>IFERROR(Inv_SY_B!AC63/Inv_SY_B!$DA63-1,"")</f>
        <v>1.7555030676003058E-2</v>
      </c>
      <c r="AD63" s="169">
        <f>IFERROR(Inv_SY_B!AD63/Inv_SY_B!$DA63-1,"")</f>
        <v>-4.2088584625222358E-2</v>
      </c>
      <c r="AE63" s="169">
        <f>IFERROR(Inv_SY_B!AE63/Inv_SY_B!$DA63-1,"")</f>
        <v>-5.6359000185660646E-3</v>
      </c>
      <c r="AF63" s="169">
        <f>IFERROR(Inv_SY_B!AF63/Inv_SY_B!$DA63-1,"")</f>
        <v>2.1550691586472714E-2</v>
      </c>
      <c r="AG63" s="169">
        <f>IFERROR(Inv_SY_B!AG63/Inv_SY_B!$DA63-1,"")</f>
        <v>4.238140139406732E-2</v>
      </c>
      <c r="AH63" s="169">
        <f>IFERROR(Inv_SY_B!AH63/Inv_SY_B!$DA63-1,"")</f>
        <v>-1.9943231201818068E-2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>
        <f>IFERROR(Inv_SY_B!CJ63/Inv_SY_B!$DC63-1,"")</f>
        <v>-1</v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-7.3174208775202532E-2</v>
      </c>
      <c r="CV63" s="169">
        <f>IFERROR(Inv_SY_B!CV63/Inv_SY_B!$DB63-1,"")</f>
        <v>0.45521570807212397</v>
      </c>
      <c r="CW63" s="169">
        <f>IFERROR(Inv_SY_B!CW63/Inv_SY_B!$DB63-1,"")</f>
        <v>-1</v>
      </c>
      <c r="CX63" s="169">
        <f>IFERROR(Inv_SY_B!CX63/Inv_SY_B!$DB63-1,"")</f>
        <v>-0.20836984327783814</v>
      </c>
      <c r="CY63" s="169">
        <f>IFERROR(Inv_SY_B!CY63/Inv_SY_B!$DB63-1,"")</f>
        <v>-0.17367165601908274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8.8243352915462481E-3</v>
      </c>
      <c r="D64" s="169">
        <f>IFERROR(Inv_SY_B!D64/Inv_SY_B!$DA64-1,"")</f>
        <v>8.2331901985932543E-3</v>
      </c>
      <c r="E64" s="169">
        <f>IFERROR(Inv_SY_B!E64/Inv_SY_B!$DA64-1,"")</f>
        <v>-2.5629369074375186E-2</v>
      </c>
      <c r="F64" s="169">
        <f>IFERROR(Inv_SY_B!F64/Inv_SY_B!$DA64-1,"")</f>
        <v>-4.3468631240939248E-2</v>
      </c>
      <c r="G64" s="169">
        <f>IFERROR(Inv_SY_B!G64/Inv_SY_B!$DA64-1,"")</f>
        <v>-2.7423821890465438E-2</v>
      </c>
      <c r="H64" s="169">
        <f>IFERROR(Inv_SY_B!H64/Inv_SY_B!$DA64-1,"")</f>
        <v>-2.1174436149436149E-2</v>
      </c>
      <c r="I64" s="169">
        <f>IFERROR(Inv_SY_B!I64/Inv_SY_B!$DA64-1,"")</f>
        <v>-1.1701275569419023E-3</v>
      </c>
      <c r="J64" s="169">
        <f>IFERROR(Inv_SY_B!J64/Inv_SY_B!$DA64-1,"")</f>
        <v>-4.1310619576410801E-2</v>
      </c>
      <c r="K64" s="169">
        <f>IFERROR(Inv_SY_B!K64/Inv_SY_B!$DA64-1,"")</f>
        <v>-2.1026920109009861E-2</v>
      </c>
      <c r="L64" s="169">
        <f>IFERROR(Inv_SY_B!L64/Inv_SY_B!$DA64-1,"")</f>
        <v>-1.7313175852636031E-2</v>
      </c>
      <c r="M64" s="169">
        <f>IFERROR(Inv_SY_B!M64/Inv_SY_B!$DA64-1,"")</f>
        <v>-1.2257825642529085E-2</v>
      </c>
      <c r="N64" s="169">
        <f>IFERROR(Inv_SY_B!N64/Inv_SY_B!$DA64-1,"")</f>
        <v>-1.6286299779716851E-2</v>
      </c>
      <c r="O64" s="169">
        <f>IFERROR(Inv_SY_B!O64/Inv_SY_B!$DA64-1,"")</f>
        <v>-2.0987648554997462E-2</v>
      </c>
      <c r="P64" s="169">
        <f>IFERROR(Inv_SY_B!P64/Inv_SY_B!$DA64-1,"")</f>
        <v>-2.2038611442593115E-2</v>
      </c>
      <c r="Q64" s="169">
        <f>IFERROR(Inv_SY_B!Q64/Inv_SY_B!$DA64-1,"")</f>
        <v>-2.7339622051455681E-2</v>
      </c>
      <c r="R64" s="169">
        <f>IFERROR(Inv_SY_B!R64/Inv_SY_B!$DA64-1,"")</f>
        <v>-2.5307983998629546E-2</v>
      </c>
      <c r="S64" s="169">
        <f>IFERROR(Inv_SY_B!S64/Inv_SY_B!$DA64-1,"")</f>
        <v>-2.2119454741639011E-2</v>
      </c>
      <c r="T64" s="169">
        <f>IFERROR(Inv_SY_B!T64/Inv_SY_B!$DA64-1,"")</f>
        <v>-2.0859034215606309E-2</v>
      </c>
      <c r="U64" s="169">
        <f>IFERROR(Inv_SY_B!U64/Inv_SY_B!$DA64-1,"")</f>
        <v>9.9558692911118074E-2</v>
      </c>
      <c r="V64" s="169">
        <f>IFERROR(Inv_SY_B!V64/Inv_SY_B!$DA64-1,"")</f>
        <v>0.11250981886937095</v>
      </c>
      <c r="W64" s="169">
        <f>IFERROR(Inv_SY_B!W64/Inv_SY_B!$DA64-1,"")</f>
        <v>0.14883616758080831</v>
      </c>
      <c r="X64" s="169">
        <f>IFERROR(Inv_SY_B!X64/Inv_SY_B!$DA64-1,"")</f>
        <v>-7.5941904217238232E-3</v>
      </c>
      <c r="Y64" s="169">
        <f>IFERROR(Inv_SY_B!Y64/Inv_SY_B!$DA64-1,"")</f>
        <v>5.032201525087876E-3</v>
      </c>
      <c r="Z64" s="169">
        <f>IFERROR(Inv_SY_B!Z64/Inv_SY_B!$DA64-1,"")</f>
        <v>8.2772966223920719E-3</v>
      </c>
      <c r="AA64" s="169">
        <f>IFERROR(Inv_SY_B!AA64/Inv_SY_B!$DA64-1,"")</f>
        <v>-3.1270453081328586E-2</v>
      </c>
      <c r="AB64" s="169">
        <f>IFERROR(Inv_SY_B!AB64/Inv_SY_B!$DA64-1,"")</f>
        <v>-1.8711263447319437E-2</v>
      </c>
      <c r="AC64" s="169">
        <f>IFERROR(Inv_SY_B!AC64/Inv_SY_B!$DA64-1,"")</f>
        <v>2.0409281960709125E-2</v>
      </c>
      <c r="AD64" s="169">
        <f>IFERROR(Inv_SY_B!AD64/Inv_SY_B!$DA64-1,"")</f>
        <v>-3.8299138637038377E-2</v>
      </c>
      <c r="AE64" s="169">
        <f>IFERROR(Inv_SY_B!AE64/Inv_SY_B!$DA64-1,"")</f>
        <v>2.1629325353993423E-3</v>
      </c>
      <c r="AF64" s="169">
        <f>IFERROR(Inv_SY_B!AF64/Inv_SY_B!$DA64-1,"")</f>
        <v>3.0482585170847454E-2</v>
      </c>
      <c r="AG64" s="169">
        <f>IFERROR(Inv_SY_B!AG64/Inv_SY_B!$DA64-1,"")</f>
        <v>3.9176600437154763E-2</v>
      </c>
      <c r="AH64" s="169">
        <f>IFERROR(Inv_SY_B!AH64/Inv_SY_B!$DA64-1,"")</f>
        <v>-2.1914475638234565E-2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>
        <f>IFERROR(Inv_SY_B!CJ64/Inv_SY_B!$DC64-1,"")</f>
        <v>-1</v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-0.12049237227389242</v>
      </c>
      <c r="CV64" s="169">
        <f>IFERROR(Inv_SY_B!CV64/Inv_SY_B!$DB64-1,"")</f>
        <v>0.41613194014080634</v>
      </c>
      <c r="CW64" s="169">
        <f>IFERROR(Inv_SY_B!CW64/Inv_SY_B!$DB64-1,"")</f>
        <v>-1</v>
      </c>
      <c r="CX64" s="169">
        <f>IFERROR(Inv_SY_B!CX64/Inv_SY_B!$DB64-1,"")</f>
        <v>-0.16693384380396714</v>
      </c>
      <c r="CY64" s="169">
        <f>IFERROR(Inv_SY_B!CY64/Inv_SY_B!$DB64-1,"")</f>
        <v>-0.12870572406294678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1.4138192639057579E-2</v>
      </c>
      <c r="D65" s="169">
        <f>IFERROR(Inv_SY_B!D65/Inv_SY_B!$DA65-1,"")</f>
        <v>1.0159169480304708E-2</v>
      </c>
      <c r="E65" s="169">
        <f>IFERROR(Inv_SY_B!E65/Inv_SY_B!$DA65-1,"")</f>
        <v>-2.0078359395997891E-2</v>
      </c>
      <c r="F65" s="169">
        <f>IFERROR(Inv_SY_B!F65/Inv_SY_B!$DA65-1,"")</f>
        <v>-4.7048507942251572E-2</v>
      </c>
      <c r="G65" s="169">
        <f>IFERROR(Inv_SY_B!G65/Inv_SY_B!$DA65-1,"")</f>
        <v>-2.6312352227828573E-2</v>
      </c>
      <c r="H65" s="169">
        <f>IFERROR(Inv_SY_B!H65/Inv_SY_B!$DA65-1,"")</f>
        <v>-1.7370206126151255E-2</v>
      </c>
      <c r="I65" s="169">
        <f>IFERROR(Inv_SY_B!I65/Inv_SY_B!$DA65-1,"")</f>
        <v>-1.3955438377284968E-2</v>
      </c>
      <c r="J65" s="169">
        <f>IFERROR(Inv_SY_B!J65/Inv_SY_B!$DA65-1,"")</f>
        <v>-4.2044964348320502E-2</v>
      </c>
      <c r="K65" s="169">
        <f>IFERROR(Inv_SY_B!K65/Inv_SY_B!$DA65-1,"")</f>
        <v>-3.4701124369493797E-2</v>
      </c>
      <c r="L65" s="169">
        <f>IFERROR(Inv_SY_B!L65/Inv_SY_B!$DA65-1,"")</f>
        <v>-2.696271611469947E-2</v>
      </c>
      <c r="M65" s="169">
        <f>IFERROR(Inv_SY_B!M65/Inv_SY_B!$DA65-1,"")</f>
        <v>-8.8231556626088281E-3</v>
      </c>
      <c r="N65" s="169">
        <f>IFERROR(Inv_SY_B!N65/Inv_SY_B!$DA65-1,"")</f>
        <v>-1.1973005458690733E-2</v>
      </c>
      <c r="O65" s="169">
        <f>IFERROR(Inv_SY_B!O65/Inv_SY_B!$DA65-1,"")</f>
        <v>-1.6646926278045315E-2</v>
      </c>
      <c r="P65" s="169">
        <f>IFERROR(Inv_SY_B!P65/Inv_SY_B!$DA65-1,"")</f>
        <v>-1.9426117715506397E-2</v>
      </c>
      <c r="Q65" s="169">
        <f>IFERROR(Inv_SY_B!Q65/Inv_SY_B!$DA65-1,"")</f>
        <v>-3.0716533597768492E-2</v>
      </c>
      <c r="R65" s="169">
        <f>IFERROR(Inv_SY_B!R65/Inv_SY_B!$DA65-1,"")</f>
        <v>-2.5315895657406773E-2</v>
      </c>
      <c r="S65" s="169">
        <f>IFERROR(Inv_SY_B!S65/Inv_SY_B!$DA65-1,"")</f>
        <v>-2.0952244812272758E-2</v>
      </c>
      <c r="T65" s="169">
        <f>IFERROR(Inv_SY_B!T65/Inv_SY_B!$DA65-1,"")</f>
        <v>-2.0004760140222677E-2</v>
      </c>
      <c r="U65" s="169">
        <f>IFERROR(Inv_SY_B!U65/Inv_SY_B!$DA65-1,"")</f>
        <v>9.7581095549037489E-2</v>
      </c>
      <c r="V65" s="169">
        <f>IFERROR(Inv_SY_B!V65/Inv_SY_B!$DA65-1,"")</f>
        <v>0.11277075197380881</v>
      </c>
      <c r="W65" s="169">
        <f>IFERROR(Inv_SY_B!W65/Inv_SY_B!$DA65-1,"")</f>
        <v>0.15090055476734876</v>
      </c>
      <c r="X65" s="169">
        <f>IFERROR(Inv_SY_B!X65/Inv_SY_B!$DA65-1,"")</f>
        <v>-7.3288339508736922E-4</v>
      </c>
      <c r="Y65" s="169">
        <f>IFERROR(Inv_SY_B!Y65/Inv_SY_B!$DA65-1,"")</f>
        <v>8.0640246496237467E-3</v>
      </c>
      <c r="Z65" s="169">
        <f>IFERROR(Inv_SY_B!Z65/Inv_SY_B!$DA65-1,"")</f>
        <v>1.2695613950579387E-2</v>
      </c>
      <c r="AA65" s="169">
        <f>IFERROR(Inv_SY_B!AA65/Inv_SY_B!$DA65-1,"")</f>
        <v>-4.0887630569205413E-2</v>
      </c>
      <c r="AB65" s="169">
        <f>IFERROR(Inv_SY_B!AB65/Inv_SY_B!$DA65-1,"")</f>
        <v>-2.8521667185395505E-2</v>
      </c>
      <c r="AC65" s="169">
        <f>IFERROR(Inv_SY_B!AC65/Inv_SY_B!$DA65-1,"")</f>
        <v>2.2406073199568999E-2</v>
      </c>
      <c r="AD65" s="169">
        <f>IFERROR(Inv_SY_B!AD65/Inv_SY_B!$DA65-1,"")</f>
        <v>-3.4039294598030789E-2</v>
      </c>
      <c r="AE65" s="169">
        <f>IFERROR(Inv_SY_B!AE65/Inv_SY_B!$DA65-1,"")</f>
        <v>4.2794693970602538E-3</v>
      </c>
      <c r="AF65" s="169">
        <f>IFERROR(Inv_SY_B!AF65/Inv_SY_B!$DA65-1,"")</f>
        <v>2.9804922654027788E-2</v>
      </c>
      <c r="AG65" s="169">
        <f>IFERROR(Inv_SY_B!AG65/Inv_SY_B!$DA65-1,"")</f>
        <v>4.4222350931396148E-2</v>
      </c>
      <c r="AH65" s="169">
        <f>IFERROR(Inv_SY_B!AH65/Inv_SY_B!$DA65-1,"")</f>
        <v>-2.050843521954937E-2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>
        <f>IFERROR(Inv_SY_B!CJ65/Inv_SY_B!$DC65-1,"")</f>
        <v>-1</v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-0.1764805619037485</v>
      </c>
      <c r="CV65" s="169">
        <f>IFERROR(Inv_SY_B!CV65/Inv_SY_B!$DB65-1,"")</f>
        <v>0.3447690991418364</v>
      </c>
      <c r="CW65" s="169">
        <f>IFERROR(Inv_SY_B!CW65/Inv_SY_B!$DB65-1,"")</f>
        <v>-1</v>
      </c>
      <c r="CX65" s="169">
        <f>IFERROR(Inv_SY_B!CX65/Inv_SY_B!$DB65-1,"")</f>
        <v>-0.10585298367066454</v>
      </c>
      <c r="CY65" s="169">
        <f>IFERROR(Inv_SY_B!CY65/Inv_SY_B!$DB65-1,"")</f>
        <v>-6.2435553567423918E-2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8.5985109619231004E-3</v>
      </c>
      <c r="D66" s="169">
        <f>IFERROR(Inv_SY_B!D66/Inv_SY_B!$DA66-1,"")</f>
        <v>-3.5159071915812357E-3</v>
      </c>
      <c r="E66" s="169">
        <f>IFERROR(Inv_SY_B!E66/Inv_SY_B!$DA66-1,"")</f>
        <v>-2.3878248764870658E-2</v>
      </c>
      <c r="F66" s="169">
        <f>IFERROR(Inv_SY_B!F66/Inv_SY_B!$DA66-1,"")</f>
        <v>-3.4784033817387039E-2</v>
      </c>
      <c r="G66" s="169">
        <f>IFERROR(Inv_SY_B!G66/Inv_SY_B!$DA66-1,"")</f>
        <v>-3.0317668201819803E-2</v>
      </c>
      <c r="H66" s="169">
        <f>IFERROR(Inv_SY_B!H66/Inv_SY_B!$DA66-1,"")</f>
        <v>-2.1911386692946899E-2</v>
      </c>
      <c r="I66" s="169">
        <f>IFERROR(Inv_SY_B!I66/Inv_SY_B!$DA66-1,"")</f>
        <v>1.5399592150342922E-2</v>
      </c>
      <c r="J66" s="169">
        <f>IFERROR(Inv_SY_B!J66/Inv_SY_B!$DA66-1,"")</f>
        <v>-2.4722877222183359E-2</v>
      </c>
      <c r="K66" s="169">
        <f>IFERROR(Inv_SY_B!K66/Inv_SY_B!$DA66-1,"")</f>
        <v>-5.7445271145523114E-3</v>
      </c>
      <c r="L66" s="169">
        <f>IFERROR(Inv_SY_B!L66/Inv_SY_B!$DA66-1,"")</f>
        <v>-1.4580749935408921E-3</v>
      </c>
      <c r="M66" s="169">
        <f>IFERROR(Inv_SY_B!M66/Inv_SY_B!$DA66-1,"")</f>
        <v>-1.7490947764997489E-2</v>
      </c>
      <c r="N66" s="169">
        <f>IFERROR(Inv_SY_B!N66/Inv_SY_B!$DA66-1,"")</f>
        <v>-1.8101536331958101E-2</v>
      </c>
      <c r="O66" s="169">
        <f>IFERROR(Inv_SY_B!O66/Inv_SY_B!$DA66-1,"")</f>
        <v>-2.8407879262884128E-2</v>
      </c>
      <c r="P66" s="169">
        <f>IFERROR(Inv_SY_B!P66/Inv_SY_B!$DA66-1,"")</f>
        <v>-3.1311894966531306E-2</v>
      </c>
      <c r="Q66" s="169">
        <f>IFERROR(Inv_SY_B!Q66/Inv_SY_B!$DA66-1,"")</f>
        <v>-4.3192596038756359E-2</v>
      </c>
      <c r="R66" s="169">
        <f>IFERROR(Inv_SY_B!R66/Inv_SY_B!$DA66-1,"")</f>
        <v>-2.6133890085433542E-2</v>
      </c>
      <c r="S66" s="169">
        <f>IFERROR(Inv_SY_B!S66/Inv_SY_B!$DA66-1,"")</f>
        <v>-2.8779233102740331E-2</v>
      </c>
      <c r="T66" s="169">
        <f>IFERROR(Inv_SY_B!T66/Inv_SY_B!$DA66-1,"")</f>
        <v>-3.3209931496699485E-2</v>
      </c>
      <c r="U66" s="169">
        <f>IFERROR(Inv_SY_B!U66/Inv_SY_B!$DA66-1,"")</f>
        <v>6.9636703452183202E-2</v>
      </c>
      <c r="V66" s="169">
        <f>IFERROR(Inv_SY_B!V66/Inv_SY_B!$DA66-1,"")</f>
        <v>9.1701970866109761E-2</v>
      </c>
      <c r="W66" s="169">
        <f>IFERROR(Inv_SY_B!W66/Inv_SY_B!$DA66-1,"")</f>
        <v>0.13707101245349862</v>
      </c>
      <c r="X66" s="169">
        <f>IFERROR(Inv_SY_B!X66/Inv_SY_B!$DA66-1,"")</f>
        <v>-1.0197515104851673E-2</v>
      </c>
      <c r="Y66" s="169">
        <f>IFERROR(Inv_SY_B!Y66/Inv_SY_B!$DA66-1,"")</f>
        <v>3.6725193545976698E-3</v>
      </c>
      <c r="Z66" s="169">
        <f>IFERROR(Inv_SY_B!Z66/Inv_SY_B!$DA66-1,"")</f>
        <v>3.7641371108141364E-3</v>
      </c>
      <c r="AA66" s="169">
        <f>IFERROR(Inv_SY_B!AA66/Inv_SY_B!$DA66-1,"")</f>
        <v>-2.7546544835702069E-2</v>
      </c>
      <c r="AB66" s="169">
        <f>IFERROR(Inv_SY_B!AB66/Inv_SY_B!$DA66-1,"")</f>
        <v>-1.308342048755573E-2</v>
      </c>
      <c r="AC66" s="169">
        <f>IFERROR(Inv_SY_B!AC66/Inv_SY_B!$DA66-1,"")</f>
        <v>3.1736227016505136E-2</v>
      </c>
      <c r="AD66" s="169">
        <f>IFERROR(Inv_SY_B!AD66/Inv_SY_B!$DA66-1,"")</f>
        <v>-3.587581207897006E-2</v>
      </c>
      <c r="AE66" s="169">
        <f>IFERROR(Inv_SY_B!AE66/Inv_SY_B!$DA66-1,"")</f>
        <v>1.1586108114054472E-2</v>
      </c>
      <c r="AF66" s="169">
        <f>IFERROR(Inv_SY_B!AF66/Inv_SY_B!$DA66-1,"")</f>
        <v>3.7381969933250048E-2</v>
      </c>
      <c r="AG66" s="169">
        <f>IFERROR(Inv_SY_B!AG66/Inv_SY_B!$DA66-1,"")</f>
        <v>5.4515675708426414E-2</v>
      </c>
      <c r="AH66" s="169">
        <f>IFERROR(Inv_SY_B!AH66/Inv_SY_B!$DA66-1,"")</f>
        <v>-5.4005015657433431E-3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>
        <f>IFERROR(Inv_SY_B!CJ66/Inv_SY_B!$DC66-1,"")</f>
        <v>-1</v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-0.24403079424502883</v>
      </c>
      <c r="CV66" s="169">
        <f>IFERROR(Inv_SY_B!CV66/Inv_SY_B!$DB66-1,"")</f>
        <v>0.22194711976600545</v>
      </c>
      <c r="CW66" s="169">
        <f>IFERROR(Inv_SY_B!CW66/Inv_SY_B!$DB66-1,"")</f>
        <v>-1</v>
      </c>
      <c r="CX66" s="169">
        <f>IFERROR(Inv_SY_B!CX66/Inv_SY_B!$DB66-1,"")</f>
        <v>-1.6472780190308733E-2</v>
      </c>
      <c r="CY66" s="169">
        <f>IFERROR(Inv_SY_B!CY66/Inv_SY_B!$DB66-1,"")</f>
        <v>3.8556454669332219E-2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9.0099062765391924E-3</v>
      </c>
      <c r="D67" s="169">
        <f>IFERROR(Inv_SY_B!D67/Inv_SY_B!$DA67-1,"")</f>
        <v>4.1741508651127468E-3</v>
      </c>
      <c r="E67" s="169">
        <f>IFERROR(Inv_SY_B!E67/Inv_SY_B!$DA67-1,"")</f>
        <v>-2.6088797902053096E-2</v>
      </c>
      <c r="F67" s="169">
        <f>IFERROR(Inv_SY_B!F67/Inv_SY_B!$DA67-1,"")</f>
        <v>-4.2186007940014147E-2</v>
      </c>
      <c r="G67" s="169">
        <f>IFERROR(Inv_SY_B!G67/Inv_SY_B!$DA67-1,"")</f>
        <v>-3.003962829721607E-2</v>
      </c>
      <c r="H67" s="169">
        <f>IFERROR(Inv_SY_B!H67/Inv_SY_B!$DA67-1,"")</f>
        <v>-2.287950798105931E-2</v>
      </c>
      <c r="I67" s="169">
        <f>IFERROR(Inv_SY_B!I67/Inv_SY_B!$DA67-1,"")</f>
        <v>-3.4212114875966648E-3</v>
      </c>
      <c r="J67" s="169">
        <f>IFERROR(Inv_SY_B!J67/Inv_SY_B!$DA67-1,"")</f>
        <v>-4.4029392149100066E-2</v>
      </c>
      <c r="K67" s="169">
        <f>IFERROR(Inv_SY_B!K67/Inv_SY_B!$DA67-1,"")</f>
        <v>-2.5790834277814367E-2</v>
      </c>
      <c r="L67" s="169">
        <f>IFERROR(Inv_SY_B!L67/Inv_SY_B!$DA67-1,"")</f>
        <v>-1.8342261740739718E-2</v>
      </c>
      <c r="M67" s="169">
        <f>IFERROR(Inv_SY_B!M67/Inv_SY_B!$DA67-1,"")</f>
        <v>-1.1692408219755479E-2</v>
      </c>
      <c r="N67" s="169">
        <f>IFERROR(Inv_SY_B!N67/Inv_SY_B!$DA67-1,"")</f>
        <v>-1.4764522088921539E-2</v>
      </c>
      <c r="O67" s="169">
        <f>IFERROR(Inv_SY_B!O67/Inv_SY_B!$DA67-1,"")</f>
        <v>-2.0650015778964526E-2</v>
      </c>
      <c r="P67" s="169">
        <f>IFERROR(Inv_SY_B!P67/Inv_SY_B!$DA67-1,"")</f>
        <v>-2.3265486450900874E-2</v>
      </c>
      <c r="Q67" s="169">
        <f>IFERROR(Inv_SY_B!Q67/Inv_SY_B!$DA67-1,"")</f>
        <v>-2.9713198743124281E-2</v>
      </c>
      <c r="R67" s="169">
        <f>IFERROR(Inv_SY_B!R67/Inv_SY_B!$DA67-1,"")</f>
        <v>-2.7152691638038462E-2</v>
      </c>
      <c r="S67" s="169">
        <f>IFERROR(Inv_SY_B!S67/Inv_SY_B!$DA67-1,"")</f>
        <v>-2.2836517549292612E-2</v>
      </c>
      <c r="T67" s="169">
        <f>IFERROR(Inv_SY_B!T67/Inv_SY_B!$DA67-1,"")</f>
        <v>-1.9281904275652795E-2</v>
      </c>
      <c r="U67" s="169">
        <f>IFERROR(Inv_SY_B!U67/Inv_SY_B!$DA67-1,"")</f>
        <v>6.5006268350181529E-2</v>
      </c>
      <c r="V67" s="169">
        <f>IFERROR(Inv_SY_B!V67/Inv_SY_B!$DA67-1,"")</f>
        <v>0.10374613335995031</v>
      </c>
      <c r="W67" s="169">
        <f>IFERROR(Inv_SY_B!W67/Inv_SY_B!$DA67-1,"")</f>
        <v>0.14839600461813185</v>
      </c>
      <c r="X67" s="169">
        <f>IFERROR(Inv_SY_B!X67/Inv_SY_B!$DA67-1,"")</f>
        <v>-1.3233790154523528E-2</v>
      </c>
      <c r="Y67" s="169">
        <f>IFERROR(Inv_SY_B!Y67/Inv_SY_B!$DA67-1,"")</f>
        <v>-1.1342262856549157E-2</v>
      </c>
      <c r="Z67" s="169">
        <f>IFERROR(Inv_SY_B!Z67/Inv_SY_B!$DA67-1,"")</f>
        <v>-8.133700917094977E-3</v>
      </c>
      <c r="AA67" s="169">
        <f>IFERROR(Inv_SY_B!AA67/Inv_SY_B!$DA67-1,"")</f>
        <v>-2.5370018371046354E-2</v>
      </c>
      <c r="AB67" s="169">
        <f>IFERROR(Inv_SY_B!AB67/Inv_SY_B!$DA67-1,"")</f>
        <v>-1.5629920975268496E-2</v>
      </c>
      <c r="AC67" s="169">
        <f>IFERROR(Inv_SY_B!AC67/Inv_SY_B!$DA67-1,"")</f>
        <v>0.11351448702817768</v>
      </c>
      <c r="AD67" s="169">
        <f>IFERROR(Inv_SY_B!AD67/Inv_SY_B!$DA67-1,"")</f>
        <v>-3.8344451534819468E-2</v>
      </c>
      <c r="AE67" s="169">
        <f>IFERROR(Inv_SY_B!AE67/Inv_SY_B!$DA67-1,"")</f>
        <v>8.883001383537259E-4</v>
      </c>
      <c r="AF67" s="169">
        <f>IFERROR(Inv_SY_B!AF67/Inv_SY_B!$DA67-1,"")</f>
        <v>2.4595040283497349E-2</v>
      </c>
      <c r="AG67" s="169">
        <f>IFERROR(Inv_SY_B!AG67/Inv_SY_B!$DA67-1,"")</f>
        <v>4.2253545064443454E-2</v>
      </c>
      <c r="AH67" s="169">
        <f>IFERROR(Inv_SY_B!AH67/Inv_SY_B!$DA67-1,"")</f>
        <v>-1.7395304654843846E-2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>
        <f>IFERROR(Inv_SY_B!CJ67/Inv_SY_B!$DC67-1,"")</f>
        <v>-1</v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-0.18176482109981296</v>
      </c>
      <c r="CV67" s="169">
        <f>IFERROR(Inv_SY_B!CV67/Inv_SY_B!$DB67-1,"")</f>
        <v>0.33451432172829532</v>
      </c>
      <c r="CW67" s="169">
        <f>IFERROR(Inv_SY_B!CW67/Inv_SY_B!$DB67-1,"")</f>
        <v>-1</v>
      </c>
      <c r="CX67" s="169">
        <f>IFERROR(Inv_SY_B!CX67/Inv_SY_B!$DB67-1,"")</f>
        <v>-8.9230982288059257E-2</v>
      </c>
      <c r="CY67" s="169">
        <f>IFERROR(Inv_SY_B!CY67/Inv_SY_B!$DB67-1,"")</f>
        <v>-6.3518518340422658E-2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4.8594893952442764E-3</v>
      </c>
      <c r="D68" s="169">
        <f>IFERROR(Inv_SY_B!D68/Inv_SY_B!$DA68-1,"")</f>
        <v>-1.6880521060015363E-3</v>
      </c>
      <c r="E68" s="169">
        <f>IFERROR(Inv_SY_B!E68/Inv_SY_B!$DA68-1,"")</f>
        <v>-3.3130612300744988E-2</v>
      </c>
      <c r="F68" s="169">
        <f>IFERROR(Inv_SY_B!F68/Inv_SY_B!$DA68-1,"")</f>
        <v>-4.1927177105909985E-2</v>
      </c>
      <c r="G68" s="169">
        <f>IFERROR(Inv_SY_B!G68/Inv_SY_B!$DA68-1,"")</f>
        <v>-3.6139127440455221E-2</v>
      </c>
      <c r="H68" s="169">
        <f>IFERROR(Inv_SY_B!H68/Inv_SY_B!$DA68-1,"")</f>
        <v>-2.7217903730195281E-2</v>
      </c>
      <c r="I68" s="169">
        <f>IFERROR(Inv_SY_B!I68/Inv_SY_B!$DA68-1,"")</f>
        <v>-1.9264081802338184E-3</v>
      </c>
      <c r="J68" s="169">
        <f>IFERROR(Inv_SY_B!J68/Inv_SY_B!$DA68-1,"")</f>
        <v>-5.467149945259131E-2</v>
      </c>
      <c r="K68" s="169">
        <f>IFERROR(Inv_SY_B!K68/Inv_SY_B!$DA68-1,"")</f>
        <v>-1.9856699496329955E-2</v>
      </c>
      <c r="L68" s="169">
        <f>IFERROR(Inv_SY_B!L68/Inv_SY_B!$DA68-1,"")</f>
        <v>-1.712241292779404E-2</v>
      </c>
      <c r="M68" s="169">
        <f>IFERROR(Inv_SY_B!M68/Inv_SY_B!$DA68-1,"")</f>
        <v>-1.4718267787037997E-2</v>
      </c>
      <c r="N68" s="169">
        <f>IFERROR(Inv_SY_B!N68/Inv_SY_B!$DA68-1,"")</f>
        <v>-1.9894921619371342E-2</v>
      </c>
      <c r="O68" s="169">
        <f>IFERROR(Inv_SY_B!O68/Inv_SY_B!$DA68-1,"")</f>
        <v>-2.4462053346675616E-2</v>
      </c>
      <c r="P68" s="169">
        <f>IFERROR(Inv_SY_B!P68/Inv_SY_B!$DA68-1,"")</f>
        <v>-2.5869234398554153E-2</v>
      </c>
      <c r="Q68" s="169">
        <f>IFERROR(Inv_SY_B!Q68/Inv_SY_B!$DA68-1,"")</f>
        <v>-3.4721749534881607E-2</v>
      </c>
      <c r="R68" s="169">
        <f>IFERROR(Inv_SY_B!R68/Inv_SY_B!$DA68-1,"")</f>
        <v>-2.6731006122936551E-2</v>
      </c>
      <c r="S68" s="169">
        <f>IFERROR(Inv_SY_B!S68/Inv_SY_B!$DA68-1,"")</f>
        <v>-2.5547437707984511E-2</v>
      </c>
      <c r="T68" s="169">
        <f>IFERROR(Inv_SY_B!T68/Inv_SY_B!$DA68-1,"")</f>
        <v>-2.0855491734979803E-2</v>
      </c>
      <c r="U68" s="169">
        <f>IFERROR(Inv_SY_B!U68/Inv_SY_B!$DA68-1,"")</f>
        <v>8.3377359802343065E-2</v>
      </c>
      <c r="V68" s="169">
        <f>IFERROR(Inv_SY_B!V68/Inv_SY_B!$DA68-1,"")</f>
        <v>0.10296920665875953</v>
      </c>
      <c r="W68" s="169">
        <f>IFERROR(Inv_SY_B!W68/Inv_SY_B!$DA68-1,"")</f>
        <v>0.13759397437981002</v>
      </c>
      <c r="X68" s="169">
        <f>IFERROR(Inv_SY_B!X68/Inv_SY_B!$DA68-1,"")</f>
        <v>-1.2486307785994799E-2</v>
      </c>
      <c r="Y68" s="169">
        <f>IFERROR(Inv_SY_B!Y68/Inv_SY_B!$DA68-1,"")</f>
        <v>-8.9599875205331747E-3</v>
      </c>
      <c r="Z68" s="169">
        <f>IFERROR(Inv_SY_B!Z68/Inv_SY_B!$DA68-1,"")</f>
        <v>-3.5645958135741562E-3</v>
      </c>
      <c r="AA68" s="169">
        <f>IFERROR(Inv_SY_B!AA68/Inv_SY_B!$DA68-1,"")</f>
        <v>-1.229418723148501E-2</v>
      </c>
      <c r="AB68" s="169">
        <f>IFERROR(Inv_SY_B!AB68/Inv_SY_B!$DA68-1,"")</f>
        <v>-3.4271446490963253E-3</v>
      </c>
      <c r="AC68" s="169">
        <f>IFERROR(Inv_SY_B!AC68/Inv_SY_B!$DA68-1,"")</f>
        <v>3.5004026214775052E-2</v>
      </c>
      <c r="AD68" s="169">
        <f>IFERROR(Inv_SY_B!AD68/Inv_SY_B!$DA68-1,"")</f>
        <v>-3.4236008750641811E-2</v>
      </c>
      <c r="AE68" s="169">
        <f>IFERROR(Inv_SY_B!AE68/Inv_SY_B!$DA68-1,"")</f>
        <v>1.8534623847883624E-2</v>
      </c>
      <c r="AF68" s="169">
        <f>IFERROR(Inv_SY_B!AF68/Inv_SY_B!$DA68-1,"")</f>
        <v>4.3993503573616088E-2</v>
      </c>
      <c r="AG68" s="169">
        <f>IFERROR(Inv_SY_B!AG68/Inv_SY_B!$DA68-1,"")</f>
        <v>6.8329230472443214E-2</v>
      </c>
      <c r="AH68" s="169">
        <f>IFERROR(Inv_SY_B!AH68/Inv_SY_B!$DA68-1,"")</f>
        <v>6.7868723991262314E-3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>
        <f>IFERROR(Inv_SY_B!CJ68/Inv_SY_B!$DC68-1,"")</f>
        <v>-1</v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-0.18176482109981296</v>
      </c>
      <c r="CV68" s="169">
        <f>IFERROR(Inv_SY_B!CV68/Inv_SY_B!$DB68-1,"")</f>
        <v>0.33451432172829532</v>
      </c>
      <c r="CW68" s="169">
        <f>IFERROR(Inv_SY_B!CW68/Inv_SY_B!$DB68-1,"")</f>
        <v>-1</v>
      </c>
      <c r="CX68" s="169">
        <f>IFERROR(Inv_SY_B!CX68/Inv_SY_B!$DB68-1,"")</f>
        <v>-8.9230982288059257E-2</v>
      </c>
      <c r="CY68" s="169">
        <f>IFERROR(Inv_SY_B!CY68/Inv_SY_B!$DB68-1,"")</f>
        <v>-6.3518518340422658E-2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6.2237878293331939E-3</v>
      </c>
      <c r="D69" s="169">
        <f>IFERROR(Inv_SY_B!D69/Inv_SY_B!$DA69-1,"")</f>
        <v>-8.0813607801777376E-4</v>
      </c>
      <c r="E69" s="169">
        <f>IFERROR(Inv_SY_B!E69/Inv_SY_B!$DA69-1,"")</f>
        <v>-2.5348353160148829E-2</v>
      </c>
      <c r="F69" s="169">
        <f>IFERROR(Inv_SY_B!F69/Inv_SY_B!$DA69-1,"")</f>
        <v>-4.2142808856092451E-2</v>
      </c>
      <c r="G69" s="169">
        <f>IFERROR(Inv_SY_B!G69/Inv_SY_B!$DA69-1,"")</f>
        <v>-3.0652424059480765E-2</v>
      </c>
      <c r="H69" s="169">
        <f>IFERROR(Inv_SY_B!H69/Inv_SY_B!$DA69-1,"")</f>
        <v>-2.2094993989156264E-2</v>
      </c>
      <c r="I69" s="169">
        <f>IFERROR(Inv_SY_B!I69/Inv_SY_B!$DA69-1,"")</f>
        <v>-3.708854742534573E-4</v>
      </c>
      <c r="J69" s="169">
        <f>IFERROR(Inv_SY_B!J69/Inv_SY_B!$DA69-1,"")</f>
        <v>-4.7231143508376316E-2</v>
      </c>
      <c r="K69" s="169">
        <f>IFERROR(Inv_SY_B!K69/Inv_SY_B!$DA69-1,"")</f>
        <v>-2.5298368066715593E-2</v>
      </c>
      <c r="L69" s="169">
        <f>IFERROR(Inv_SY_B!L69/Inv_SY_B!$DA69-1,"")</f>
        <v>-1.7964628562877283E-2</v>
      </c>
      <c r="M69" s="169">
        <f>IFERROR(Inv_SY_B!M69/Inv_SY_B!$DA69-1,"")</f>
        <v>-9.9278517070312544E-3</v>
      </c>
      <c r="N69" s="169">
        <f>IFERROR(Inv_SY_B!N69/Inv_SY_B!$DA69-1,"")</f>
        <v>-1.5896974550120957E-2</v>
      </c>
      <c r="O69" s="169">
        <f>IFERROR(Inv_SY_B!O69/Inv_SY_B!$DA69-1,"")</f>
        <v>-2.4640271422787574E-2</v>
      </c>
      <c r="P69" s="169">
        <f>IFERROR(Inv_SY_B!P69/Inv_SY_B!$DA69-1,"")</f>
        <v>-2.2527578869912634E-2</v>
      </c>
      <c r="Q69" s="169">
        <f>IFERROR(Inv_SY_B!Q69/Inv_SY_B!$DA69-1,"")</f>
        <v>-2.7759008048460099E-2</v>
      </c>
      <c r="R69" s="169">
        <f>IFERROR(Inv_SY_B!R69/Inv_SY_B!$DA69-1,"")</f>
        <v>-2.1285709412309006E-2</v>
      </c>
      <c r="S69" s="169">
        <f>IFERROR(Inv_SY_B!S69/Inv_SY_B!$DA69-1,"")</f>
        <v>-2.030369197214954E-2</v>
      </c>
      <c r="T69" s="169">
        <f>IFERROR(Inv_SY_B!T69/Inv_SY_B!$DA69-1,"")</f>
        <v>-1.7918067845458463E-2</v>
      </c>
      <c r="U69" s="169">
        <f>IFERROR(Inv_SY_B!U69/Inv_SY_B!$DA69-1,"")</f>
        <v>9.2876854547440324E-2</v>
      </c>
      <c r="V69" s="169">
        <f>IFERROR(Inv_SY_B!V69/Inv_SY_B!$DA69-1,"")</f>
        <v>0.12048900771485971</v>
      </c>
      <c r="W69" s="169">
        <f>IFERROR(Inv_SY_B!W69/Inv_SY_B!$DA69-1,"")</f>
        <v>0.14561905459066704</v>
      </c>
      <c r="X69" s="169">
        <f>IFERROR(Inv_SY_B!X69/Inv_SY_B!$DA69-1,"")</f>
        <v>-1.2736844207040909E-2</v>
      </c>
      <c r="Y69" s="169">
        <f>IFERROR(Inv_SY_B!Y69/Inv_SY_B!$DA69-1,"")</f>
        <v>-6.1226860993806032E-3</v>
      </c>
      <c r="Z69" s="169">
        <f>IFERROR(Inv_SY_B!Z69/Inv_SY_B!$DA69-1,"")</f>
        <v>-1.7091007206615494E-3</v>
      </c>
      <c r="AA69" s="169">
        <f>IFERROR(Inv_SY_B!AA69/Inv_SY_B!$DA69-1,"")</f>
        <v>-3.4816801869050895E-2</v>
      </c>
      <c r="AB69" s="169">
        <f>IFERROR(Inv_SY_B!AB69/Inv_SY_B!$DA69-1,"")</f>
        <v>-1.7226111362937058E-2</v>
      </c>
      <c r="AC69" s="169">
        <f>IFERROR(Inv_SY_B!AC69/Inv_SY_B!$DA69-1,"")</f>
        <v>2.652207546384E-2</v>
      </c>
      <c r="AD69" s="169">
        <f>IFERROR(Inv_SY_B!AD69/Inv_SY_B!$DA69-1,"")</f>
        <v>-3.3274568462112297E-2</v>
      </c>
      <c r="AE69" s="169">
        <f>IFERROR(Inv_SY_B!AE69/Inv_SY_B!$DA69-1,"")</f>
        <v>1.2214476444028843E-2</v>
      </c>
      <c r="AF69" s="169">
        <f>IFERROR(Inv_SY_B!AF69/Inv_SY_B!$DA69-1,"")</f>
        <v>4.1903954859031645E-2</v>
      </c>
      <c r="AG69" s="169">
        <f>IFERROR(Inv_SY_B!AG69/Inv_SY_B!$DA69-1,"")</f>
        <v>4.8007570311599634E-2</v>
      </c>
      <c r="AH69" s="169">
        <f>IFERROR(Inv_SY_B!AH69/Inv_SY_B!$DA69-1,"")</f>
        <v>-1.5799773456269373E-2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>
        <f>IFERROR(Inv_SY_B!CJ69/Inv_SY_B!$DC69-1,"")</f>
        <v>-1</v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-0.19879580116560958</v>
      </c>
      <c r="CV69" s="169">
        <f>IFERROR(Inv_SY_B!CV69/Inv_SY_B!$DB69-1,"")</f>
        <v>0.32521485586633103</v>
      </c>
      <c r="CW69" s="169">
        <f>IFERROR(Inv_SY_B!CW69/Inv_SY_B!$DB69-1,"")</f>
        <v>-1</v>
      </c>
      <c r="CX69" s="169">
        <f>IFERROR(Inv_SY_B!CX69/Inv_SY_B!$DB69-1,"")</f>
        <v>-6.0226708101808746E-2</v>
      </c>
      <c r="CY69" s="169">
        <f>IFERROR(Inv_SY_B!CY69/Inv_SY_B!$DB69-1,"")</f>
        <v>-6.619234659891271E-2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2.3686374766417773E-2</v>
      </c>
      <c r="D70" s="169">
        <f>IFERROR(Inv_SY_B!D70/Inv_SY_B!$DA70-1,"")</f>
        <v>1.9349055410283755E-2</v>
      </c>
      <c r="E70" s="169">
        <f>IFERROR(Inv_SY_B!E70/Inv_SY_B!$DA70-1,"")</f>
        <v>-1.8533248850388651E-3</v>
      </c>
      <c r="F70" s="169">
        <f>IFERROR(Inv_SY_B!F70/Inv_SY_B!$DA70-1,"")</f>
        <v>-2.3826787585071507E-2</v>
      </c>
      <c r="G70" s="169">
        <f>IFERROR(Inv_SY_B!G70/Inv_SY_B!$DA70-1,"")</f>
        <v>-5.7482329153210054E-3</v>
      </c>
      <c r="H70" s="169">
        <f>IFERROR(Inv_SY_B!H70/Inv_SY_B!$DA70-1,"")</f>
        <v>2.4164328529119317E-4</v>
      </c>
      <c r="I70" s="169">
        <f>IFERROR(Inv_SY_B!I70/Inv_SY_B!$DA70-1,"")</f>
        <v>1.2948979518793369E-2</v>
      </c>
      <c r="J70" s="169">
        <f>IFERROR(Inv_SY_B!J70/Inv_SY_B!$DA70-1,"")</f>
        <v>-3.0979286034472642E-2</v>
      </c>
      <c r="K70" s="169">
        <f>IFERROR(Inv_SY_B!K70/Inv_SY_B!$DA70-1,"")</f>
        <v>-1.0441426337265303E-2</v>
      </c>
      <c r="L70" s="169">
        <f>IFERROR(Inv_SY_B!L70/Inv_SY_B!$DA70-1,"")</f>
        <v>-1.2572358110485293E-3</v>
      </c>
      <c r="M70" s="169">
        <f>IFERROR(Inv_SY_B!M70/Inv_SY_B!$DA70-1,"")</f>
        <v>1.0523333050697081E-2</v>
      </c>
      <c r="N70" s="169">
        <f>IFERROR(Inv_SY_B!N70/Inv_SY_B!$DA70-1,"")</f>
        <v>5.0040807485831618E-3</v>
      </c>
      <c r="O70" s="169">
        <f>IFERROR(Inv_SY_B!O70/Inv_SY_B!$DA70-1,"")</f>
        <v>1.3442589775642944E-3</v>
      </c>
      <c r="P70" s="169">
        <f>IFERROR(Inv_SY_B!P70/Inv_SY_B!$DA70-1,"")</f>
        <v>3.6861397113074901E-4</v>
      </c>
      <c r="Q70" s="169">
        <f>IFERROR(Inv_SY_B!Q70/Inv_SY_B!$DA70-1,"")</f>
        <v>-9.5606957830943751E-3</v>
      </c>
      <c r="R70" s="169">
        <f>IFERROR(Inv_SY_B!R70/Inv_SY_B!$DA70-1,"")</f>
        <v>-1.7488496962989708E-2</v>
      </c>
      <c r="S70" s="169">
        <f>IFERROR(Inv_SY_B!S70/Inv_SY_B!$DA70-1,"")</f>
        <v>-1.221235850818736E-2</v>
      </c>
      <c r="T70" s="169">
        <f>IFERROR(Inv_SY_B!T70/Inv_SY_B!$DA70-1,"")</f>
        <v>-7.7259197135328694E-3</v>
      </c>
      <c r="U70" s="169">
        <f>IFERROR(Inv_SY_B!U70/Inv_SY_B!$DA70-1,"")</f>
        <v>0.10144325642536645</v>
      </c>
      <c r="V70" s="169">
        <f>IFERROR(Inv_SY_B!V70/Inv_SY_B!$DA70-1,"")</f>
        <v>0.12394590670655403</v>
      </c>
      <c r="W70" s="169">
        <f>IFERROR(Inv_SY_B!W70/Inv_SY_B!$DA70-1,"")</f>
        <v>0.15416771773478177</v>
      </c>
      <c r="X70" s="169">
        <f>IFERROR(Inv_SY_B!X70/Inv_SY_B!$DA70-1,"")</f>
        <v>7.0771513701295419E-4</v>
      </c>
      <c r="Y70" s="169">
        <f>IFERROR(Inv_SY_B!Y70/Inv_SY_B!$DA70-1,"")</f>
        <v>2.5921902783279105E-3</v>
      </c>
      <c r="Z70" s="169">
        <f>IFERROR(Inv_SY_B!Z70/Inv_SY_B!$DA70-1,"")</f>
        <v>4.872571689483074E-3</v>
      </c>
      <c r="AA70" s="169">
        <f>IFERROR(Inv_SY_B!AA70/Inv_SY_B!$DA70-1,"")</f>
        <v>-6.5538633837789684E-2</v>
      </c>
      <c r="AB70" s="169">
        <f>IFERROR(Inv_SY_B!AB70/Inv_SY_B!$DA70-1,"")</f>
        <v>-7.1108833136321103E-2</v>
      </c>
      <c r="AC70" s="169">
        <f>IFERROR(Inv_SY_B!AC70/Inv_SY_B!$DA70-1,"")</f>
        <v>-7.670847036296613E-3</v>
      </c>
      <c r="AD70" s="169">
        <f>IFERROR(Inv_SY_B!AD70/Inv_SY_B!$DA70-1,"")</f>
        <v>-5.3904247783414072E-2</v>
      </c>
      <c r="AE70" s="169">
        <f>IFERROR(Inv_SY_B!AE70/Inv_SY_B!$DA70-1,"")</f>
        <v>-4.4538474146233686E-2</v>
      </c>
      <c r="AF70" s="169">
        <f>IFERROR(Inv_SY_B!AF70/Inv_SY_B!$DA70-1,"")</f>
        <v>-3.5183381347112519E-2</v>
      </c>
      <c r="AG70" s="169">
        <f>IFERROR(Inv_SY_B!AG70/Inv_SY_B!$DA70-1,"")</f>
        <v>-1.8471051324364662E-3</v>
      </c>
      <c r="AH70" s="169">
        <f>IFERROR(Inv_SY_B!AH70/Inv_SY_B!$DA70-1,"")</f>
        <v>-6.0310410744653598E-2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>
        <f>IFERROR(Inv_SY_B!CJ70/Inv_SY_B!$DC70-1,"")</f>
        <v>-1</v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-0.19716206579179951</v>
      </c>
      <c r="CV70" s="169">
        <f>IFERROR(Inv_SY_B!CV70/Inv_SY_B!$DB70-1,"")</f>
        <v>0.32485691472178391</v>
      </c>
      <c r="CW70" s="169">
        <f>IFERROR(Inv_SY_B!CW70/Inv_SY_B!$DB70-1,"")</f>
        <v>-1</v>
      </c>
      <c r="CX70" s="169">
        <f>IFERROR(Inv_SY_B!CX70/Inv_SY_B!$DB70-1,"")</f>
        <v>-6.2457714414584697E-2</v>
      </c>
      <c r="CY70" s="169">
        <f>IFERROR(Inv_SY_B!CY70/Inv_SY_B!$DB70-1,"")</f>
        <v>-6.5237134515399586E-2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4.7135555094206527E-3</v>
      </c>
      <c r="D71" s="169">
        <f>IFERROR(Inv_SY_B!D71/Inv_SY_B!$DA71-1,"")</f>
        <v>3.8620107525111358E-4</v>
      </c>
      <c r="E71" s="169">
        <f>IFERROR(Inv_SY_B!E71/Inv_SY_B!$DA71-1,"")</f>
        <v>-1.7674456732279076E-2</v>
      </c>
      <c r="F71" s="169">
        <f>IFERROR(Inv_SY_B!F71/Inv_SY_B!$DA71-1,"")</f>
        <v>-2.5366893238561006E-2</v>
      </c>
      <c r="G71" s="169">
        <f>IFERROR(Inv_SY_B!G71/Inv_SY_B!$DA71-1,"")</f>
        <v>-2.0044203859713949E-2</v>
      </c>
      <c r="H71" s="169">
        <f>IFERROR(Inv_SY_B!H71/Inv_SY_B!$DA71-1,"")</f>
        <v>-1.5105297619117386E-2</v>
      </c>
      <c r="I71" s="169">
        <f>IFERROR(Inv_SY_B!I71/Inv_SY_B!$DA71-1,"")</f>
        <v>1.4554621895458419E-2</v>
      </c>
      <c r="J71" s="169">
        <f>IFERROR(Inv_SY_B!J71/Inv_SY_B!$DA71-1,"")</f>
        <v>-3.5593593212370433E-2</v>
      </c>
      <c r="K71" s="169">
        <f>IFERROR(Inv_SY_B!K71/Inv_SY_B!$DA71-1,"")</f>
        <v>-4.4983184960951661E-3</v>
      </c>
      <c r="L71" s="169">
        <f>IFERROR(Inv_SY_B!L71/Inv_SY_B!$DA71-1,"")</f>
        <v>4.3967805503952739E-4</v>
      </c>
      <c r="M71" s="169">
        <f>IFERROR(Inv_SY_B!M71/Inv_SY_B!$DA71-1,"")</f>
        <v>-3.6972542329184455E-3</v>
      </c>
      <c r="N71" s="169">
        <f>IFERROR(Inv_SY_B!N71/Inv_SY_B!$DA71-1,"")</f>
        <v>-1.2684010283908864E-2</v>
      </c>
      <c r="O71" s="169">
        <f>IFERROR(Inv_SY_B!O71/Inv_SY_B!$DA71-1,"")</f>
        <v>-1.4633893219159311E-2</v>
      </c>
      <c r="P71" s="169">
        <f>IFERROR(Inv_SY_B!P71/Inv_SY_B!$DA71-1,"")</f>
        <v>-1.3597433486287613E-2</v>
      </c>
      <c r="Q71" s="169">
        <f>IFERROR(Inv_SY_B!Q71/Inv_SY_B!$DA71-1,"")</f>
        <v>-1.9739417088490252E-2</v>
      </c>
      <c r="R71" s="169">
        <f>IFERROR(Inv_SY_B!R71/Inv_SY_B!$DA71-1,"")</f>
        <v>-3.2375612743200777E-2</v>
      </c>
      <c r="S71" s="169">
        <f>IFERROR(Inv_SY_B!S71/Inv_SY_B!$DA71-1,"")</f>
        <v>-2.8971788229484874E-2</v>
      </c>
      <c r="T71" s="169">
        <f>IFERROR(Inv_SY_B!T71/Inv_SY_B!$DA71-1,"")</f>
        <v>-2.768677162830957E-2</v>
      </c>
      <c r="U71" s="169">
        <f>IFERROR(Inv_SY_B!U71/Inv_SY_B!$DA71-1,"")</f>
        <v>8.9451402506219857E-2</v>
      </c>
      <c r="V71" s="169">
        <f>IFERROR(Inv_SY_B!V71/Inv_SY_B!$DA71-1,"")</f>
        <v>0.10863139647273345</v>
      </c>
      <c r="W71" s="169">
        <f>IFERROR(Inv_SY_B!W71/Inv_SY_B!$DA71-1,"")</f>
        <v>0.13407422085974963</v>
      </c>
      <c r="X71" s="169">
        <f>IFERROR(Inv_SY_B!X71/Inv_SY_B!$DA71-1,"")</f>
        <v>-1.5488964696461882E-2</v>
      </c>
      <c r="Y71" s="169">
        <f>IFERROR(Inv_SY_B!Y71/Inv_SY_B!$DA71-1,"")</f>
        <v>-1.1609664247756779E-2</v>
      </c>
      <c r="Z71" s="169">
        <f>IFERROR(Inv_SY_B!Z71/Inv_SY_B!$DA71-1,"")</f>
        <v>-6.3531707826135486E-3</v>
      </c>
      <c r="AA71" s="169">
        <f>IFERROR(Inv_SY_B!AA71/Inv_SY_B!$DA71-1,"")</f>
        <v>-3.0207152064225418E-2</v>
      </c>
      <c r="AB71" s="169">
        <f>IFERROR(Inv_SY_B!AB71/Inv_SY_B!$DA71-1,"")</f>
        <v>-1.5840586017920821E-2</v>
      </c>
      <c r="AC71" s="169">
        <f>IFERROR(Inv_SY_B!AC71/Inv_SY_B!$DA71-1,"")</f>
        <v>1.4147283169845704E-2</v>
      </c>
      <c r="AD71" s="169">
        <f>IFERROR(Inv_SY_B!AD71/Inv_SY_B!$DA71-1,"")</f>
        <v>-5.2082544375542383E-2</v>
      </c>
      <c r="AE71" s="169">
        <f>IFERROR(Inv_SY_B!AE71/Inv_SY_B!$DA71-1,"")</f>
        <v>-4.4527023452307635E-3</v>
      </c>
      <c r="AF71" s="169">
        <f>IFERROR(Inv_SY_B!AF71/Inv_SY_B!$DA71-1,"")</f>
        <v>2.3117979602433447E-2</v>
      </c>
      <c r="AG71" s="169">
        <f>IFERROR(Inv_SY_B!AG71/Inv_SY_B!$DA71-1,"")</f>
        <v>4.1601643738512051E-2</v>
      </c>
      <c r="AH71" s="169">
        <f>IFERROR(Inv_SY_B!AH71/Inv_SY_B!$DA71-1,"")</f>
        <v>-2.3414254285027636E-2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>
        <f>IFERROR(Inv_SY_B!CJ71/Inv_SY_B!$DC71-1,"")</f>
        <v>-1</v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-0.2019676295152093</v>
      </c>
      <c r="CV71" s="169">
        <f>IFERROR(Inv_SY_B!CV71/Inv_SY_B!$DB71-1,"")</f>
        <v>0.32401181081555497</v>
      </c>
      <c r="CW71" s="169">
        <f>IFERROR(Inv_SY_B!CW71/Inv_SY_B!$DB71-1,"")</f>
        <v>-1</v>
      </c>
      <c r="CX71" s="169">
        <f>IFERROR(Inv_SY_B!CX71/Inv_SY_B!$DB71-1,"")</f>
        <v>-5.893550958444449E-2</v>
      </c>
      <c r="CY71" s="169">
        <f>IFERROR(Inv_SY_B!CY71/Inv_SY_B!$DB71-1,"")</f>
        <v>-6.3108671715900733E-2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1.4093139347923556E-2</v>
      </c>
      <c r="D72" s="169">
        <f>IFERROR(Inv_SY_B!D72/Inv_SY_B!$DA72-1,"")</f>
        <v>9.8373440342629515E-3</v>
      </c>
      <c r="E72" s="169">
        <f>IFERROR(Inv_SY_B!E72/Inv_SY_B!$DA72-1,"")</f>
        <v>-2.2988663408607612E-2</v>
      </c>
      <c r="F72" s="169">
        <f>IFERROR(Inv_SY_B!F72/Inv_SY_B!$DA72-1,"")</f>
        <v>-3.9458696485051292E-2</v>
      </c>
      <c r="G72" s="169">
        <f>IFERROR(Inv_SY_B!G72/Inv_SY_B!$DA72-1,"")</f>
        <v>-2.4613729982530974E-2</v>
      </c>
      <c r="H72" s="169">
        <f>IFERROR(Inv_SY_B!H72/Inv_SY_B!$DA72-1,"")</f>
        <v>-1.7659756575277186E-2</v>
      </c>
      <c r="I72" s="169">
        <f>IFERROR(Inv_SY_B!I72/Inv_SY_B!$DA72-1,"")</f>
        <v>1.9601045664656702E-3</v>
      </c>
      <c r="J72" s="169">
        <f>IFERROR(Inv_SY_B!J72/Inv_SY_B!$DA72-1,"")</f>
        <v>-3.7875338843173512E-2</v>
      </c>
      <c r="K72" s="169">
        <f>IFERROR(Inv_SY_B!K72/Inv_SY_B!$DA72-1,"")</f>
        <v>-1.9803199409866412E-2</v>
      </c>
      <c r="L72" s="169">
        <f>IFERROR(Inv_SY_B!L72/Inv_SY_B!$DA72-1,"")</f>
        <v>-1.3984196162932561E-2</v>
      </c>
      <c r="M72" s="169">
        <f>IFERROR(Inv_SY_B!M72/Inv_SY_B!$DA72-1,"")</f>
        <v>-7.4090842823258951E-3</v>
      </c>
      <c r="N72" s="169">
        <f>IFERROR(Inv_SY_B!N72/Inv_SY_B!$DA72-1,"")</f>
        <v>-1.2883271229908178E-2</v>
      </c>
      <c r="O72" s="169">
        <f>IFERROR(Inv_SY_B!O72/Inv_SY_B!$DA72-1,"")</f>
        <v>-1.6686856138033557E-2</v>
      </c>
      <c r="P72" s="169">
        <f>IFERROR(Inv_SY_B!P72/Inv_SY_B!$DA72-1,"")</f>
        <v>-1.7730372127437999E-2</v>
      </c>
      <c r="Q72" s="169">
        <f>IFERROR(Inv_SY_B!Q72/Inv_SY_B!$DA72-1,"")</f>
        <v>-2.1617755868187039E-2</v>
      </c>
      <c r="R72" s="169">
        <f>IFERROR(Inv_SY_B!R72/Inv_SY_B!$DA72-1,"")</f>
        <v>-2.3030811904885096E-2</v>
      </c>
      <c r="S72" s="169">
        <f>IFERROR(Inv_SY_B!S72/Inv_SY_B!$DA72-1,"")</f>
        <v>-1.9585042246258344E-2</v>
      </c>
      <c r="T72" s="169">
        <f>IFERROR(Inv_SY_B!T72/Inv_SY_B!$DA72-1,"")</f>
        <v>-1.8857807234871626E-2</v>
      </c>
      <c r="U72" s="169">
        <f>IFERROR(Inv_SY_B!U72/Inv_SY_B!$DA72-1,"")</f>
        <v>9.9616122510130189E-2</v>
      </c>
      <c r="V72" s="169">
        <f>IFERROR(Inv_SY_B!V72/Inv_SY_B!$DA72-1,"")</f>
        <v>0.11521988128682215</v>
      </c>
      <c r="W72" s="169">
        <f>IFERROR(Inv_SY_B!W72/Inv_SY_B!$DA72-1,"")</f>
        <v>0.13596955556860113</v>
      </c>
      <c r="X72" s="169">
        <f>IFERROR(Inv_SY_B!X72/Inv_SY_B!$DA72-1,"")</f>
        <v>-4.5768735490714363E-3</v>
      </c>
      <c r="Y72" s="169">
        <f>IFERROR(Inv_SY_B!Y72/Inv_SY_B!$DA72-1,"")</f>
        <v>5.4189211268114157E-3</v>
      </c>
      <c r="Z72" s="169">
        <f>IFERROR(Inv_SY_B!Z72/Inv_SY_B!$DA72-1,"")</f>
        <v>8.2796532801077127E-3</v>
      </c>
      <c r="AA72" s="169">
        <f>IFERROR(Inv_SY_B!AA72/Inv_SY_B!$DA72-1,"")</f>
        <v>-4.0346549445459678E-2</v>
      </c>
      <c r="AB72" s="169">
        <f>IFERROR(Inv_SY_B!AB72/Inv_SY_B!$DA72-1,"")</f>
        <v>-1.9213438087976487E-2</v>
      </c>
      <c r="AC72" s="169">
        <f>IFERROR(Inv_SY_B!AC72/Inv_SY_B!$DA72-1,"")</f>
        <v>1.3178880082716171E-2</v>
      </c>
      <c r="AD72" s="169">
        <f>IFERROR(Inv_SY_B!AD72/Inv_SY_B!$DA72-1,"")</f>
        <v>-4.3025601062907648E-2</v>
      </c>
      <c r="AE72" s="169">
        <f>IFERROR(Inv_SY_B!AE72/Inv_SY_B!$DA72-1,"")</f>
        <v>-5.619262311015838E-3</v>
      </c>
      <c r="AF72" s="169">
        <f>IFERROR(Inv_SY_B!AF72/Inv_SY_B!$DA72-1,"")</f>
        <v>2.1307828604387735E-2</v>
      </c>
      <c r="AG72" s="169">
        <f>IFERROR(Inv_SY_B!AG72/Inv_SY_B!$DA72-1,"")</f>
        <v>3.2669809824268814E-2</v>
      </c>
      <c r="AH72" s="169">
        <f>IFERROR(Inv_SY_B!AH72/Inv_SY_B!$DA72-1,"")</f>
        <v>-3.0584933876725562E-2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>
        <f>IFERROR(Inv_SY_B!CJ72/Inv_SY_B!$DC72-1,"")</f>
        <v>-1</v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-0.16688783733921964</v>
      </c>
      <c r="CV72" s="169">
        <f>IFERROR(Inv_SY_B!CV72/Inv_SY_B!$DB72-1,"")</f>
        <v>0.29748230291339173</v>
      </c>
      <c r="CW72" s="169">
        <f>IFERROR(Inv_SY_B!CW72/Inv_SY_B!$DB72-1,"")</f>
        <v>-1</v>
      </c>
      <c r="CX72" s="169">
        <f>IFERROR(Inv_SY_B!CX72/Inv_SY_B!$DB72-1,"")</f>
        <v>-5.6816048575552891E-2</v>
      </c>
      <c r="CY72" s="169">
        <f>IFERROR(Inv_SY_B!CY72/Inv_SY_B!$DB72-1,"")</f>
        <v>-7.3778416998618757E-2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2.0529806159365949E-2</v>
      </c>
      <c r="D73" s="169">
        <f>IFERROR(Inv_SY_B!D73/Inv_SY_B!$DA73-1,"")</f>
        <v>9.7574123146488834E-3</v>
      </c>
      <c r="E73" s="169">
        <f>IFERROR(Inv_SY_B!E73/Inv_SY_B!$DA73-1,"")</f>
        <v>-2.7938292399168452E-2</v>
      </c>
      <c r="F73" s="169">
        <f>IFERROR(Inv_SY_B!F73/Inv_SY_B!$DA73-1,"")</f>
        <v>-4.2694958954031526E-2</v>
      </c>
      <c r="G73" s="169">
        <f>IFERROR(Inv_SY_B!G73/Inv_SY_B!$DA73-1,"")</f>
        <v>-3.0228107293891915E-2</v>
      </c>
      <c r="H73" s="169">
        <f>IFERROR(Inv_SY_B!H73/Inv_SY_B!$DA73-1,"")</f>
        <v>-2.3386476847678805E-2</v>
      </c>
      <c r="I73" s="169">
        <f>IFERROR(Inv_SY_B!I73/Inv_SY_B!$DA73-1,"")</f>
        <v>-1.4451273463055303E-3</v>
      </c>
      <c r="J73" s="169">
        <f>IFERROR(Inv_SY_B!J73/Inv_SY_B!$DA73-1,"")</f>
        <v>-3.9017940714738852E-2</v>
      </c>
      <c r="K73" s="169">
        <f>IFERROR(Inv_SY_B!K73/Inv_SY_B!$DA73-1,"")</f>
        <v>-2.3635902816303456E-2</v>
      </c>
      <c r="L73" s="169">
        <f>IFERROR(Inv_SY_B!L73/Inv_SY_B!$DA73-1,"")</f>
        <v>-1.6372946138997979E-2</v>
      </c>
      <c r="M73" s="169">
        <f>IFERROR(Inv_SY_B!M73/Inv_SY_B!$DA73-1,"")</f>
        <v>-1.1309614555640835E-2</v>
      </c>
      <c r="N73" s="169">
        <f>IFERROR(Inv_SY_B!N73/Inv_SY_B!$DA73-1,"")</f>
        <v>-1.5983852260502251E-2</v>
      </c>
      <c r="O73" s="169">
        <f>IFERROR(Inv_SY_B!O73/Inv_SY_B!$DA73-1,"")</f>
        <v>-1.9958261239419572E-2</v>
      </c>
      <c r="P73" s="169">
        <f>IFERROR(Inv_SY_B!P73/Inv_SY_B!$DA73-1,"")</f>
        <v>-2.214041397525901E-2</v>
      </c>
      <c r="Q73" s="169">
        <f>IFERROR(Inv_SY_B!Q73/Inv_SY_B!$DA73-1,"")</f>
        <v>-2.2735788168716242E-2</v>
      </c>
      <c r="R73" s="169">
        <f>IFERROR(Inv_SY_B!R73/Inv_SY_B!$DA73-1,"")</f>
        <v>-2.5250809723257217E-2</v>
      </c>
      <c r="S73" s="169">
        <f>IFERROR(Inv_SY_B!S73/Inv_SY_B!$DA73-1,"")</f>
        <v>-2.0828800150575977E-2</v>
      </c>
      <c r="T73" s="169">
        <f>IFERROR(Inv_SY_B!T73/Inv_SY_B!$DA73-1,"")</f>
        <v>-1.9797577863344573E-2</v>
      </c>
      <c r="U73" s="169">
        <f>IFERROR(Inv_SY_B!U73/Inv_SY_B!$DA73-1,"")</f>
        <v>0.10843554207224915</v>
      </c>
      <c r="V73" s="169">
        <f>IFERROR(Inv_SY_B!V73/Inv_SY_B!$DA73-1,"")</f>
        <v>0.11725383483612206</v>
      </c>
      <c r="W73" s="169">
        <f>IFERROR(Inv_SY_B!W73/Inv_SY_B!$DA73-1,"")</f>
        <v>0.15302280717873384</v>
      </c>
      <c r="X73" s="169">
        <f>IFERROR(Inv_SY_B!X73/Inv_SY_B!$DA73-1,"")</f>
        <v>4.0860361233983067E-3</v>
      </c>
      <c r="Y73" s="169">
        <f>IFERROR(Inv_SY_B!Y73/Inv_SY_B!$DA73-1,"")</f>
        <v>1.1605540580239992E-2</v>
      </c>
      <c r="Z73" s="169">
        <f>IFERROR(Inv_SY_B!Z73/Inv_SY_B!$DA73-1,"")</f>
        <v>1.5614665209075618E-2</v>
      </c>
      <c r="AA73" s="169">
        <f>IFERROR(Inv_SY_B!AA73/Inv_SY_B!$DA73-1,"")</f>
        <v>-3.6342010930338065E-2</v>
      </c>
      <c r="AB73" s="169">
        <f>IFERROR(Inv_SY_B!AB73/Inv_SY_B!$DA73-1,"")</f>
        <v>-1.8466477942424731E-2</v>
      </c>
      <c r="AC73" s="169">
        <f>IFERROR(Inv_SY_B!AC73/Inv_SY_B!$DA73-1,"")</f>
        <v>1.2032010697049067E-2</v>
      </c>
      <c r="AD73" s="169">
        <f>IFERROR(Inv_SY_B!AD73/Inv_SY_B!$DA73-1,"")</f>
        <v>-4.098447971736896E-2</v>
      </c>
      <c r="AE73" s="169">
        <f>IFERROR(Inv_SY_B!AE73/Inv_SY_B!$DA73-1,"")</f>
        <v>-9.6040500056747691E-3</v>
      </c>
      <c r="AF73" s="169">
        <f>IFERROR(Inv_SY_B!AF73/Inv_SY_B!$DA73-1,"")</f>
        <v>1.7239336249099679E-2</v>
      </c>
      <c r="AG73" s="169">
        <f>IFERROR(Inv_SY_B!AG73/Inv_SY_B!$DA73-1,"")</f>
        <v>2.9256259530420436E-2</v>
      </c>
      <c r="AH73" s="169">
        <f>IFERROR(Inv_SY_B!AH73/Inv_SY_B!$DA73-1,"")</f>
        <v>-3.0711361906754275E-2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>
        <f>IFERROR(Inv_SY_B!CJ73/Inv_SY_B!$DC73-1,"")</f>
        <v>-1</v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-0.23078751295987709</v>
      </c>
      <c r="CV73" s="169">
        <f>IFERROR(Inv_SY_B!CV73/Inv_SY_B!$DB73-1,"")</f>
        <v>0.22714470337276271</v>
      </c>
      <c r="CW73" s="169">
        <f>IFERROR(Inv_SY_B!CW73/Inv_SY_B!$DB73-1,"")</f>
        <v>-1</v>
      </c>
      <c r="CX73" s="169">
        <f>IFERROR(Inv_SY_B!CX73/Inv_SY_B!$DB73-1,"")</f>
        <v>6.6451489239944816E-3</v>
      </c>
      <c r="CY73" s="169">
        <f>IFERROR(Inv_SY_B!CY73/Inv_SY_B!$DB73-1,"")</f>
        <v>-3.002339336880322E-3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1.3964342577379218E-2</v>
      </c>
      <c r="D74" s="169">
        <f>IFERROR(Inv_SY_B!D74/Inv_SY_B!$DA74-1,"")</f>
        <v>6.3614177420634466E-3</v>
      </c>
      <c r="E74" s="169">
        <f>IFERROR(Inv_SY_B!E74/Inv_SY_B!$DA74-1,"")</f>
        <v>-2.4561491912367228E-2</v>
      </c>
      <c r="F74" s="169">
        <f>IFERROR(Inv_SY_B!F74/Inv_SY_B!$DA74-1,"")</f>
        <v>-3.9082779285021019E-2</v>
      </c>
      <c r="G74" s="169">
        <f>IFERROR(Inv_SY_B!G74/Inv_SY_B!$DA74-1,"")</f>
        <v>-2.6718749070989589E-2</v>
      </c>
      <c r="H74" s="169">
        <f>IFERROR(Inv_SY_B!H74/Inv_SY_B!$DA74-1,"")</f>
        <v>-1.9809076087631383E-2</v>
      </c>
      <c r="I74" s="169">
        <f>IFERROR(Inv_SY_B!I74/Inv_SY_B!$DA74-1,"")</f>
        <v>-7.8147962348917854E-4</v>
      </c>
      <c r="J74" s="169">
        <f>IFERROR(Inv_SY_B!J74/Inv_SY_B!$DA74-1,"")</f>
        <v>-3.8764606528475354E-2</v>
      </c>
      <c r="K74" s="169">
        <f>IFERROR(Inv_SY_B!K74/Inv_SY_B!$DA74-1,"")</f>
        <v>-2.0310695033384563E-2</v>
      </c>
      <c r="L74" s="169">
        <f>IFERROR(Inv_SY_B!L74/Inv_SY_B!$DA74-1,"")</f>
        <v>-1.7087320025337971E-2</v>
      </c>
      <c r="M74" s="169">
        <f>IFERROR(Inv_SY_B!M74/Inv_SY_B!$DA74-1,"")</f>
        <v>-8.8192790132111121E-3</v>
      </c>
      <c r="N74" s="169">
        <f>IFERROR(Inv_SY_B!N74/Inv_SY_B!$DA74-1,"")</f>
        <v>-1.4106274144960129E-2</v>
      </c>
      <c r="O74" s="169">
        <f>IFERROR(Inv_SY_B!O74/Inv_SY_B!$DA74-1,"")</f>
        <v>-1.8836678901220871E-2</v>
      </c>
      <c r="P74" s="169">
        <f>IFERROR(Inv_SY_B!P74/Inv_SY_B!$DA74-1,"")</f>
        <v>-2.0055078426864159E-2</v>
      </c>
      <c r="Q74" s="169">
        <f>IFERROR(Inv_SY_B!Q74/Inv_SY_B!$DA74-1,"")</f>
        <v>-2.0514445552880289E-2</v>
      </c>
      <c r="R74" s="169">
        <f>IFERROR(Inv_SY_B!R74/Inv_SY_B!$DA74-1,"")</f>
        <v>-2.3884372668194875E-2</v>
      </c>
      <c r="S74" s="169">
        <f>IFERROR(Inv_SY_B!S74/Inv_SY_B!$DA74-1,"")</f>
        <v>-2.192518617409156E-2</v>
      </c>
      <c r="T74" s="169">
        <f>IFERROR(Inv_SY_B!T74/Inv_SY_B!$DA74-1,"")</f>
        <v>-2.2009998752919979E-2</v>
      </c>
      <c r="U74" s="169">
        <f>IFERROR(Inv_SY_B!U74/Inv_SY_B!$DA74-1,"")</f>
        <v>9.9278292753676167E-2</v>
      </c>
      <c r="V74" s="169">
        <f>IFERROR(Inv_SY_B!V74/Inv_SY_B!$DA74-1,"")</f>
        <v>0.11115071561531131</v>
      </c>
      <c r="W74" s="169">
        <f>IFERROR(Inv_SY_B!W74/Inv_SY_B!$DA74-1,"")</f>
        <v>0.15511083699697514</v>
      </c>
      <c r="X74" s="169">
        <f>IFERROR(Inv_SY_B!X74/Inv_SY_B!$DA74-1,"")</f>
        <v>-2.4691433779582272E-3</v>
      </c>
      <c r="Y74" s="169">
        <f>IFERROR(Inv_SY_B!Y74/Inv_SY_B!$DA74-1,"")</f>
        <v>4.6256384372276305E-3</v>
      </c>
      <c r="Z74" s="169">
        <f>IFERROR(Inv_SY_B!Z74/Inv_SY_B!$DA74-1,"")</f>
        <v>8.4401282072061878E-3</v>
      </c>
      <c r="AA74" s="169">
        <f>IFERROR(Inv_SY_B!AA74/Inv_SY_B!$DA74-1,"")</f>
        <v>-3.7245963514542457E-2</v>
      </c>
      <c r="AB74" s="169">
        <f>IFERROR(Inv_SY_B!AB74/Inv_SY_B!$DA74-1,"")</f>
        <v>-1.722366330402425E-2</v>
      </c>
      <c r="AC74" s="169">
        <f>IFERROR(Inv_SY_B!AC74/Inv_SY_B!$DA74-1,"")</f>
        <v>1.5018733326116918E-2</v>
      </c>
      <c r="AD74" s="169">
        <f>IFERROR(Inv_SY_B!AD74/Inv_SY_B!$DA74-1,"")</f>
        <v>-4.160944529288535E-2</v>
      </c>
      <c r="AE74" s="169">
        <f>IFERROR(Inv_SY_B!AE74/Inv_SY_B!$DA74-1,"")</f>
        <v>-5.2561488557882896E-3</v>
      </c>
      <c r="AF74" s="169">
        <f>IFERROR(Inv_SY_B!AF74/Inv_SY_B!$DA74-1,"")</f>
        <v>1.8531760158460031E-2</v>
      </c>
      <c r="AG74" s="169">
        <f>IFERROR(Inv_SY_B!AG74/Inv_SY_B!$DA74-1,"")</f>
        <v>3.486520614938482E-2</v>
      </c>
      <c r="AH74" s="169">
        <f>IFERROR(Inv_SY_B!AH74/Inv_SY_B!$DA74-1,"")</f>
        <v>-2.6275196417571589E-2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>
        <f>IFERROR(Inv_SY_B!CJ74/Inv_SY_B!$DC74-1,"")</f>
        <v>-1</v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-4.3901848876016336E-2</v>
      </c>
      <c r="CV74" s="169">
        <f>IFERROR(Inv_SY_B!CV74/Inv_SY_B!$DB74-1,"")</f>
        <v>0.5230167042990177</v>
      </c>
      <c r="CW74" s="169">
        <f>IFERROR(Inv_SY_B!CW74/Inv_SY_B!$DB74-1,"")</f>
        <v>-1</v>
      </c>
      <c r="CX74" s="169">
        <f>IFERROR(Inv_SY_B!CX74/Inv_SY_B!$DB74-1,"")</f>
        <v>-0.44234941088658131</v>
      </c>
      <c r="CY74" s="169">
        <f>IFERROR(Inv_SY_B!CY74/Inv_SY_B!$DB74-1,"")</f>
        <v>-3.6765444536419944E-2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1.2452665096046589E-2</v>
      </c>
      <c r="D75" s="169">
        <f>IFERROR(Inv_SY_B!D75/Inv_SY_B!$DA75-1,"")</f>
        <v>8.4927729774644245E-3</v>
      </c>
      <c r="E75" s="169">
        <f>IFERROR(Inv_SY_B!E75/Inv_SY_B!$DA75-1,"")</f>
        <v>-2.1100874259599278E-2</v>
      </c>
      <c r="F75" s="169">
        <f>IFERROR(Inv_SY_B!F75/Inv_SY_B!$DA75-1,"")</f>
        <v>-3.5156231343908106E-2</v>
      </c>
      <c r="G75" s="169">
        <f>IFERROR(Inv_SY_B!G75/Inv_SY_B!$DA75-1,"")</f>
        <v>-2.1732637840592761E-2</v>
      </c>
      <c r="H75" s="169">
        <f>IFERROR(Inv_SY_B!H75/Inv_SY_B!$DA75-1,"")</f>
        <v>-1.564463505468483E-2</v>
      </c>
      <c r="I75" s="169">
        <f>IFERROR(Inv_SY_B!I75/Inv_SY_B!$DA75-1,"")</f>
        <v>-3.3874206112436411E-3</v>
      </c>
      <c r="J75" s="169">
        <f>IFERROR(Inv_SY_B!J75/Inv_SY_B!$DA75-1,"")</f>
        <v>-4.7871687924298079E-2</v>
      </c>
      <c r="K75" s="169">
        <f>IFERROR(Inv_SY_B!K75/Inv_SY_B!$DA75-1,"")</f>
        <v>-2.2984408928365285E-2</v>
      </c>
      <c r="L75" s="169">
        <f>IFERROR(Inv_SY_B!L75/Inv_SY_B!$DA75-1,"")</f>
        <v>-2.0001956969899592E-2</v>
      </c>
      <c r="M75" s="169">
        <f>IFERROR(Inv_SY_B!M75/Inv_SY_B!$DA75-1,"")</f>
        <v>-5.3470188290217768E-3</v>
      </c>
      <c r="N75" s="169">
        <f>IFERROR(Inv_SY_B!N75/Inv_SY_B!$DA75-1,"")</f>
        <v>-1.0604066713305937E-2</v>
      </c>
      <c r="O75" s="169">
        <f>IFERROR(Inv_SY_B!O75/Inv_SY_B!$DA75-1,"")</f>
        <v>-1.4957280246178484E-2</v>
      </c>
      <c r="P75" s="169">
        <f>IFERROR(Inv_SY_B!P75/Inv_SY_B!$DA75-1,"")</f>
        <v>-1.6475382810383854E-2</v>
      </c>
      <c r="Q75" s="169">
        <f>IFERROR(Inv_SY_B!Q75/Inv_SY_B!$DA75-1,"")</f>
        <v>-1.947483000745831E-2</v>
      </c>
      <c r="R75" s="169">
        <f>IFERROR(Inv_SY_B!R75/Inv_SY_B!$DA75-1,"")</f>
        <v>-1.968478498730819E-2</v>
      </c>
      <c r="S75" s="169">
        <f>IFERROR(Inv_SY_B!S75/Inv_SY_B!$DA75-1,"")</f>
        <v>-1.6661726175981273E-2</v>
      </c>
      <c r="T75" s="169">
        <f>IFERROR(Inv_SY_B!T75/Inv_SY_B!$DA75-1,"")</f>
        <v>-1.677479286927186E-2</v>
      </c>
      <c r="U75" s="169">
        <f>IFERROR(Inv_SY_B!U75/Inv_SY_B!$DA75-1,"")</f>
        <v>9.7196477741041232E-2</v>
      </c>
      <c r="V75" s="169">
        <f>IFERROR(Inv_SY_B!V75/Inv_SY_B!$DA75-1,"")</f>
        <v>0.11021004417577718</v>
      </c>
      <c r="W75" s="169">
        <f>IFERROR(Inv_SY_B!W75/Inv_SY_B!$DA75-1,"")</f>
        <v>0.15596067641975964</v>
      </c>
      <c r="X75" s="169">
        <f>IFERROR(Inv_SY_B!X75/Inv_SY_B!$DA75-1,"")</f>
        <v>-4.3857279915336944E-3</v>
      </c>
      <c r="Y75" s="169">
        <f>IFERROR(Inv_SY_B!Y75/Inv_SY_B!$DA75-1,"")</f>
        <v>-2.6951482629663515E-3</v>
      </c>
      <c r="Z75" s="169">
        <f>IFERROR(Inv_SY_B!Z75/Inv_SY_B!$DA75-1,"")</f>
        <v>7.4684018509163508E-4</v>
      </c>
      <c r="AA75" s="169">
        <f>IFERROR(Inv_SY_B!AA75/Inv_SY_B!$DA75-1,"")</f>
        <v>-3.2765135692334635E-2</v>
      </c>
      <c r="AB75" s="169">
        <f>IFERROR(Inv_SY_B!AB75/Inv_SY_B!$DA75-1,"")</f>
        <v>-1.6641452148218883E-2</v>
      </c>
      <c r="AC75" s="169">
        <f>IFERROR(Inv_SY_B!AC75/Inv_SY_B!$DA75-1,"")</f>
        <v>1.5119635096471962E-2</v>
      </c>
      <c r="AD75" s="169">
        <f>IFERROR(Inv_SY_B!AD75/Inv_SY_B!$DA75-1,"")</f>
        <v>-3.4561309794607253E-2</v>
      </c>
      <c r="AE75" s="169">
        <f>IFERROR(Inv_SY_B!AE75/Inv_SY_B!$DA75-1,"")</f>
        <v>-1.0923821301836334E-2</v>
      </c>
      <c r="AF75" s="169">
        <f>IFERROR(Inv_SY_B!AF75/Inv_SY_B!$DA75-1,"")</f>
        <v>1.0375877609610562E-2</v>
      </c>
      <c r="AG75" s="169">
        <f>IFERROR(Inv_SY_B!AG75/Inv_SY_B!$DA75-1,"")</f>
        <v>3.0953281742244432E-2</v>
      </c>
      <c r="AH75" s="169">
        <f>IFERROR(Inv_SY_B!AH75/Inv_SY_B!$DA75-1,"")</f>
        <v>-3.167594028049836E-2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>
        <f>IFERROR(Inv_SY_B!CJ75/Inv_SY_B!$DC75-1,"")</f>
        <v>-1</v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-0.2204414802655319</v>
      </c>
      <c r="CV75" s="169">
        <f>IFERROR(Inv_SY_B!CV75/Inv_SY_B!$DB75-1,"")</f>
        <v>0.24452996354265299</v>
      </c>
      <c r="CW75" s="169">
        <f>IFERROR(Inv_SY_B!CW75/Inv_SY_B!$DB75-1,"")</f>
        <v>-1</v>
      </c>
      <c r="CX75" s="169">
        <f>IFERROR(Inv_SY_B!CX75/Inv_SY_B!$DB75-1,"")</f>
        <v>-3.4663318376550456E-2</v>
      </c>
      <c r="CY75" s="169">
        <f>IFERROR(Inv_SY_B!CY75/Inv_SY_B!$DB75-1,"")</f>
        <v>1.0574835099429691E-2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8.9061482030394989E-2</v>
      </c>
      <c r="D76" s="169">
        <f>IFERROR(Inv_SY_B!D76/Inv_SY_B!$DA76-1,"")</f>
        <v>8.3653526151615365E-2</v>
      </c>
      <c r="E76" s="169">
        <f>IFERROR(Inv_SY_B!E76/Inv_SY_B!$DA76-1,"")</f>
        <v>-7.7835968510418074E-2</v>
      </c>
      <c r="F76" s="169">
        <f>IFERROR(Inv_SY_B!F76/Inv_SY_B!$DA76-1,"")</f>
        <v>-8.3804331615812244E-2</v>
      </c>
      <c r="G76" s="169">
        <f>IFERROR(Inv_SY_B!G76/Inv_SY_B!$DA76-1,"")</f>
        <v>-7.8390240206398065E-2</v>
      </c>
      <c r="H76" s="169">
        <f>IFERROR(Inv_SY_B!H76/Inv_SY_B!$DA76-1,"")</f>
        <v>-7.150769725247641E-2</v>
      </c>
      <c r="I76" s="169">
        <f>IFERROR(Inv_SY_B!I76/Inv_SY_B!$DA76-1,"")</f>
        <v>-7.830153005529672E-2</v>
      </c>
      <c r="J76" s="169">
        <f>IFERROR(Inv_SY_B!J76/Inv_SY_B!$DA76-1,"")</f>
        <v>-0.11691213048805682</v>
      </c>
      <c r="K76" s="169">
        <f>IFERROR(Inv_SY_B!K76/Inv_SY_B!$DA76-1,"")</f>
        <v>-0.10559039775826384</v>
      </c>
      <c r="L76" s="169">
        <f>IFERROR(Inv_SY_B!L76/Inv_SY_B!$DA76-1,"")</f>
        <v>-9.3559676044756679E-2</v>
      </c>
      <c r="M76" s="169">
        <f>IFERROR(Inv_SY_B!M76/Inv_SY_B!$DA76-1,"")</f>
        <v>-6.1680158688572573E-2</v>
      </c>
      <c r="N76" s="169">
        <f>IFERROR(Inv_SY_B!N76/Inv_SY_B!$DA76-1,"")</f>
        <v>-8.3351310018705438E-2</v>
      </c>
      <c r="O76" s="169">
        <f>IFERROR(Inv_SY_B!O76/Inv_SY_B!$DA76-1,"")</f>
        <v>-7.3090825996329545E-2</v>
      </c>
      <c r="P76" s="169">
        <f>IFERROR(Inv_SY_B!P76/Inv_SY_B!$DA76-1,"")</f>
        <v>-7.4124828262150277E-2</v>
      </c>
      <c r="Q76" s="169">
        <f>IFERROR(Inv_SY_B!Q76/Inv_SY_B!$DA76-1,"")</f>
        <v>4.8110518310744199E-2</v>
      </c>
      <c r="R76" s="169">
        <f>IFERROR(Inv_SY_B!R76/Inv_SY_B!$DA76-1,"")</f>
        <v>5.4777610885245798E-2</v>
      </c>
      <c r="S76" s="169">
        <f>IFERROR(Inv_SY_B!S76/Inv_SY_B!$DA76-1,"")</f>
        <v>5.8071972700386221E-2</v>
      </c>
      <c r="T76" s="169">
        <f>IFERROR(Inv_SY_B!T76/Inv_SY_B!$DA76-1,"")</f>
        <v>5.7368031308207446E-2</v>
      </c>
      <c r="U76" s="169">
        <f>IFERROR(Inv_SY_B!U76/Inv_SY_B!$DA76-1,"")</f>
        <v>0.17984113415201919</v>
      </c>
      <c r="V76" s="169">
        <f>IFERROR(Inv_SY_B!V76/Inv_SY_B!$DA76-1,"")</f>
        <v>0.19605245698881313</v>
      </c>
      <c r="W76" s="169">
        <f>IFERROR(Inv_SY_B!W76/Inv_SY_B!$DA76-1,"")</f>
        <v>0.23969831069039116</v>
      </c>
      <c r="X76" s="169">
        <f>IFERROR(Inv_SY_B!X76/Inv_SY_B!$DA76-1,"")</f>
        <v>7.1108001021868317E-2</v>
      </c>
      <c r="Y76" s="169">
        <f>IFERROR(Inv_SY_B!Y76/Inv_SY_B!$DA76-1,"")</f>
        <v>-6.3043384065836872E-2</v>
      </c>
      <c r="Z76" s="169">
        <f>IFERROR(Inv_SY_B!Z76/Inv_SY_B!$DA76-1,"")</f>
        <v>-0.39100613672023043</v>
      </c>
      <c r="AA76" s="169">
        <f>IFERROR(Inv_SY_B!AA76/Inv_SY_B!$DA76-1,"")</f>
        <v>2.4842856317224937E-2</v>
      </c>
      <c r="AB76" s="169">
        <f>IFERROR(Inv_SY_B!AB76/Inv_SY_B!$DA76-1,"")</f>
        <v>3.8129013780073162E-2</v>
      </c>
      <c r="AC76" s="169">
        <f>IFERROR(Inv_SY_B!AC76/Inv_SY_B!$DA76-1,"")</f>
        <v>5.6200665609469347E-2</v>
      </c>
      <c r="AD76" s="169">
        <f>IFERROR(Inv_SY_B!AD76/Inv_SY_B!$DA76-1,"")</f>
        <v>2.1837445513126053E-2</v>
      </c>
      <c r="AE76" s="169">
        <f>IFERROR(Inv_SY_B!AE76/Inv_SY_B!$DA76-1,"")</f>
        <v>6.4708999775506593E-2</v>
      </c>
      <c r="AF76" s="169">
        <f>IFERROR(Inv_SY_B!AF76/Inv_SY_B!$DA76-1,"")</f>
        <v>9.1024794403055331E-2</v>
      </c>
      <c r="AG76" s="169">
        <f>IFERROR(Inv_SY_B!AG76/Inv_SY_B!$DA76-1,"")</f>
        <v>9.711255796127638E-2</v>
      </c>
      <c r="AH76" s="169">
        <f>IFERROR(Inv_SY_B!AH76/Inv_SY_B!$DA76-1,"")</f>
        <v>-1.9400761916115172E-2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>
        <f>IFERROR(Inv_SY_B!CJ76/Inv_SY_B!$DC76-1,"")</f>
        <v>-1</v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-0.15592379721827732</v>
      </c>
      <c r="CV76" s="169">
        <f>IFERROR(Inv_SY_B!CV76/Inv_SY_B!$DB76-1,"")</f>
        <v>0.33947550763221179</v>
      </c>
      <c r="CW76" s="169">
        <f>IFERROR(Inv_SY_B!CW76/Inv_SY_B!$DB76-1,"")</f>
        <v>-1</v>
      </c>
      <c r="CX76" s="169">
        <f>IFERROR(Inv_SY_B!CX76/Inv_SY_B!$DB76-1,"")</f>
        <v>-0.25290483899285177</v>
      </c>
      <c r="CY76" s="169">
        <f>IFERROR(Inv_SY_B!CY76/Inv_SY_B!$DB76-1,"")</f>
        <v>6.9353128578917289E-2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3.1938318542561239E-2</v>
      </c>
      <c r="D77" s="169">
        <f>IFERROR(Inv_SY_B!D77/Inv_SY_B!$DA77-1,"")</f>
        <v>2.7703542292188521E-2</v>
      </c>
      <c r="E77" s="169">
        <f>IFERROR(Inv_SY_B!E77/Inv_SY_B!$DA77-1,"")</f>
        <v>-8.6647355834034157E-3</v>
      </c>
      <c r="F77" s="169">
        <f>IFERROR(Inv_SY_B!F77/Inv_SY_B!$DA77-1,"")</f>
        <v>-2.0344996599783283E-2</v>
      </c>
      <c r="G77" s="169">
        <f>IFERROR(Inv_SY_B!G77/Inv_SY_B!$DA77-1,"")</f>
        <v>-9.4167280070381887E-3</v>
      </c>
      <c r="H77" s="169">
        <f>IFERROR(Inv_SY_B!H77/Inv_SY_B!$DA77-1,"")</f>
        <v>-2.5662027789652431E-3</v>
      </c>
      <c r="I77" s="169">
        <f>IFERROR(Inv_SY_B!I77/Inv_SY_B!$DA77-1,"")</f>
        <v>1.1455966047247079E-2</v>
      </c>
      <c r="J77" s="169">
        <f>IFERROR(Inv_SY_B!J77/Inv_SY_B!$DA77-1,"")</f>
        <v>-2.8793545654100083E-2</v>
      </c>
      <c r="K77" s="169">
        <f>IFERROR(Inv_SY_B!K77/Inv_SY_B!$DA77-1,"")</f>
        <v>-2.104674882265456E-2</v>
      </c>
      <c r="L77" s="169">
        <f>IFERROR(Inv_SY_B!L77/Inv_SY_B!$DA77-1,"")</f>
        <v>-7.7643063944075053E-3</v>
      </c>
      <c r="M77" s="169">
        <f>IFERROR(Inv_SY_B!M77/Inv_SY_B!$DA77-1,"")</f>
        <v>3.7003299492901487E-3</v>
      </c>
      <c r="N77" s="169">
        <f>IFERROR(Inv_SY_B!N77/Inv_SY_B!$DA77-1,"")</f>
        <v>-8.9840799239716329E-2</v>
      </c>
      <c r="O77" s="169">
        <f>IFERROR(Inv_SY_B!O77/Inv_SY_B!$DA77-1,"")</f>
        <v>-2.2158081354816117E-3</v>
      </c>
      <c r="P77" s="169">
        <f>IFERROR(Inv_SY_B!P77/Inv_SY_B!$DA77-1,"")</f>
        <v>-4.4914925871734068E-3</v>
      </c>
      <c r="Q77" s="169">
        <f>IFERROR(Inv_SY_B!Q77/Inv_SY_B!$DA77-1,"")</f>
        <v>-1.4303534638624105E-2</v>
      </c>
      <c r="R77" s="169">
        <f>IFERROR(Inv_SY_B!R77/Inv_SY_B!$DA77-1,"")</f>
        <v>-3.5393978214608435E-3</v>
      </c>
      <c r="S77" s="169">
        <f>IFERROR(Inv_SY_B!S77/Inv_SY_B!$DA77-1,"")</f>
        <v>-2.3225148705369181E-3</v>
      </c>
      <c r="T77" s="169">
        <f>IFERROR(Inv_SY_B!T77/Inv_SY_B!$DA77-1,"")</f>
        <v>2.2261697174119632E-5</v>
      </c>
      <c r="U77" s="169">
        <f>IFERROR(Inv_SY_B!U77/Inv_SY_B!$DA77-1,"")</f>
        <v>0.11154542773747678</v>
      </c>
      <c r="V77" s="169">
        <f>IFERROR(Inv_SY_B!V77/Inv_SY_B!$DA77-1,"")</f>
        <v>0.12928212516622839</v>
      </c>
      <c r="W77" s="169">
        <f>IFERROR(Inv_SY_B!W77/Inv_SY_B!$DA77-1,"")</f>
        <v>0.16394395914909277</v>
      </c>
      <c r="X77" s="169">
        <f>IFERROR(Inv_SY_B!X77/Inv_SY_B!$DA77-1,"")</f>
        <v>-2.5228217994908597E-2</v>
      </c>
      <c r="Y77" s="169">
        <f>IFERROR(Inv_SY_B!Y77/Inv_SY_B!$DA77-1,"")</f>
        <v>-1.7330957835955063E-2</v>
      </c>
      <c r="Z77" s="169">
        <f>IFERROR(Inv_SY_B!Z77/Inv_SY_B!$DA77-1,"")</f>
        <v>-0.13077690573784451</v>
      </c>
      <c r="AA77" s="169">
        <f>IFERROR(Inv_SY_B!AA77/Inv_SY_B!$DA77-1,"")</f>
        <v>-4.6925626386326025E-2</v>
      </c>
      <c r="AB77" s="169">
        <f>IFERROR(Inv_SY_B!AB77/Inv_SY_B!$DA77-1,"")</f>
        <v>-4.9615857343426772E-2</v>
      </c>
      <c r="AC77" s="169">
        <f>IFERROR(Inv_SY_B!AC77/Inv_SY_B!$DA77-1,"")</f>
        <v>-3.652550192482229E-4</v>
      </c>
      <c r="AD77" s="169">
        <f>IFERROR(Inv_SY_B!AD77/Inv_SY_B!$DA77-1,"")</f>
        <v>-2.9782099636393111E-2</v>
      </c>
      <c r="AE77" s="169">
        <f>IFERROR(Inv_SY_B!AE77/Inv_SY_B!$DA77-1,"")</f>
        <v>8.7112386945427112E-3</v>
      </c>
      <c r="AF77" s="169">
        <f>IFERROR(Inv_SY_B!AF77/Inv_SY_B!$DA77-1,"")</f>
        <v>3.6700694659611788E-2</v>
      </c>
      <c r="AG77" s="169">
        <f>IFERROR(Inv_SY_B!AG77/Inv_SY_B!$DA77-1,"")</f>
        <v>3.8300569789286198E-2</v>
      </c>
      <c r="AH77" s="169">
        <f>IFERROR(Inv_SY_B!AH77/Inv_SY_B!$DA77-1,"")</f>
        <v>-4.7968702637251726E-2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>
        <f>IFERROR(Inv_SY_B!CJ77/Inv_SY_B!$DC77-1,"")</f>
        <v>-1</v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-0.2205938221761643</v>
      </c>
      <c r="CV77" s="169">
        <f>IFERROR(Inv_SY_B!CV77/Inv_SY_B!$DB77-1,"")</f>
        <v>0.24108135381149931</v>
      </c>
      <c r="CW77" s="169">
        <f>IFERROR(Inv_SY_B!CW77/Inv_SY_B!$DB77-1,"")</f>
        <v>-1</v>
      </c>
      <c r="CX77" s="169">
        <f>IFERROR(Inv_SY_B!CX77/Inv_SY_B!$DB77-1,"")</f>
        <v>-2.8155336033240719E-2</v>
      </c>
      <c r="CY77" s="169">
        <f>IFERROR(Inv_SY_B!CY77/Inv_SY_B!$DB77-1,"")</f>
        <v>7.6678043979057087E-3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2.1913081733576645E-2</v>
      </c>
      <c r="D78" s="169">
        <f>IFERROR(Inv_SY_B!D78/Inv_SY_B!$DA78-1,"")</f>
        <v>1.6707285488970269E-2</v>
      </c>
      <c r="E78" s="169">
        <f>IFERROR(Inv_SY_B!E78/Inv_SY_B!$DA78-1,"")</f>
        <v>-1.7161397378156917E-2</v>
      </c>
      <c r="F78" s="169">
        <f>IFERROR(Inv_SY_B!F78/Inv_SY_B!$DA78-1,"")</f>
        <v>-2.4323089280050558E-2</v>
      </c>
      <c r="G78" s="169">
        <f>IFERROR(Inv_SY_B!G78/Inv_SY_B!$DA78-1,"")</f>
        <v>-1.7631116182655004E-2</v>
      </c>
      <c r="H78" s="169">
        <f>IFERROR(Inv_SY_B!H78/Inv_SY_B!$DA78-1,"")</f>
        <v>-1.1851320315827918E-2</v>
      </c>
      <c r="I78" s="169">
        <f>IFERROR(Inv_SY_B!I78/Inv_SY_B!$DA78-1,"")</f>
        <v>8.6686572621168523E-3</v>
      </c>
      <c r="J78" s="169">
        <f>IFERROR(Inv_SY_B!J78/Inv_SY_B!$DA78-1,"")</f>
        <v>-3.5383699681585834E-2</v>
      </c>
      <c r="K78" s="169">
        <f>IFERROR(Inv_SY_B!K78/Inv_SY_B!$DA78-1,"")</f>
        <v>-1.9909013504658346E-2</v>
      </c>
      <c r="L78" s="169">
        <f>IFERROR(Inv_SY_B!L78/Inv_SY_B!$DA78-1,"")</f>
        <v>-7.672949538518159E-3</v>
      </c>
      <c r="M78" s="169">
        <f>IFERROR(Inv_SY_B!M78/Inv_SY_B!$DA78-1,"")</f>
        <v>1.9849816596018144E-4</v>
      </c>
      <c r="N78" s="169">
        <f>IFERROR(Inv_SY_B!N78/Inv_SY_B!$DA78-1,"")</f>
        <v>-4.6305931803179656E-2</v>
      </c>
      <c r="O78" s="169">
        <f>IFERROR(Inv_SY_B!O78/Inv_SY_B!$DA78-1,"")</f>
        <v>-1.298033104050067E-2</v>
      </c>
      <c r="P78" s="169">
        <f>IFERROR(Inv_SY_B!P78/Inv_SY_B!$DA78-1,"")</f>
        <v>-1.2385596044268588E-2</v>
      </c>
      <c r="Q78" s="169">
        <f>IFERROR(Inv_SY_B!Q78/Inv_SY_B!$DA78-1,"")</f>
        <v>-1.4525918948641969E-2</v>
      </c>
      <c r="R78" s="169">
        <f>IFERROR(Inv_SY_B!R78/Inv_SY_B!$DA78-1,"")</f>
        <v>-1.1527849666724377E-2</v>
      </c>
      <c r="S78" s="169">
        <f>IFERROR(Inv_SY_B!S78/Inv_SY_B!$DA78-1,"")</f>
        <v>-8.5878168253282761E-3</v>
      </c>
      <c r="T78" s="169">
        <f>IFERROR(Inv_SY_B!T78/Inv_SY_B!$DA78-1,"")</f>
        <v>-1.1281252530955688E-2</v>
      </c>
      <c r="U78" s="169">
        <f>IFERROR(Inv_SY_B!U78/Inv_SY_B!$DA78-1,"")</f>
        <v>0.10490795555304322</v>
      </c>
      <c r="V78" s="169">
        <f>IFERROR(Inv_SY_B!V78/Inv_SY_B!$DA78-1,"")</f>
        <v>0.11771512182000232</v>
      </c>
      <c r="W78" s="169">
        <f>IFERROR(Inv_SY_B!W78/Inv_SY_B!$DA78-1,"")</f>
        <v>0.15699833680186681</v>
      </c>
      <c r="X78" s="169">
        <f>IFERROR(Inv_SY_B!X78/Inv_SY_B!$DA78-1,"")</f>
        <v>4.6517607733937982E-3</v>
      </c>
      <c r="Y78" s="169">
        <f>IFERROR(Inv_SY_B!Y78/Inv_SY_B!$DA78-1,"")</f>
        <v>-2.2142080559913846E-2</v>
      </c>
      <c r="Z78" s="169">
        <f>IFERROR(Inv_SY_B!Z78/Inv_SY_B!$DA78-1,"")</f>
        <v>-0.13441313679695754</v>
      </c>
      <c r="AA78" s="169">
        <f>IFERROR(Inv_SY_B!AA78/Inv_SY_B!$DA78-1,"")</f>
        <v>-3.3802497912450158E-2</v>
      </c>
      <c r="AB78" s="169">
        <f>IFERROR(Inv_SY_B!AB78/Inv_SY_B!$DA78-1,"")</f>
        <v>-1.5361839893457852E-2</v>
      </c>
      <c r="AC78" s="169">
        <f>IFERROR(Inv_SY_B!AC78/Inv_SY_B!$DA78-1,"")</f>
        <v>-4.8148576048353542E-3</v>
      </c>
      <c r="AD78" s="169">
        <f>IFERROR(Inv_SY_B!AD78/Inv_SY_B!$DA78-1,"")</f>
        <v>-3.1071804067725917E-2</v>
      </c>
      <c r="AE78" s="169">
        <f>IFERROR(Inv_SY_B!AE78/Inv_SY_B!$DA78-1,"")</f>
        <v>2.2040088149426484E-3</v>
      </c>
      <c r="AF78" s="169">
        <f>IFERROR(Inv_SY_B!AF78/Inv_SY_B!$DA78-1,"")</f>
        <v>2.9321777308515262E-2</v>
      </c>
      <c r="AG78" s="169">
        <f>IFERROR(Inv_SY_B!AG78/Inv_SY_B!$DA78-1,"")</f>
        <v>4.512955801241203E-2</v>
      </c>
      <c r="AH78" s="169">
        <f>IFERROR(Inv_SY_B!AH78/Inv_SY_B!$DA78-1,"")</f>
        <v>-1.5282542158410295E-2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>
        <f>IFERROR(Inv_SY_B!CJ78/Inv_SY_B!$DC78-1,"")</f>
        <v>-1</v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-0.21954811935123564</v>
      </c>
      <c r="CV78" s="169">
        <f>IFERROR(Inv_SY_B!CV78/Inv_SY_B!$DB78-1,"")</f>
        <v>0.24543272688285334</v>
      </c>
      <c r="CW78" s="169">
        <f>IFERROR(Inv_SY_B!CW78/Inv_SY_B!$DB78-1,"")</f>
        <v>-1</v>
      </c>
      <c r="CX78" s="169">
        <f>IFERROR(Inv_SY_B!CX78/Inv_SY_B!$DB78-1,"")</f>
        <v>-3.2748443106563219E-2</v>
      </c>
      <c r="CY78" s="169">
        <f>IFERROR(Inv_SY_B!CY78/Inv_SY_B!$DB78-1,"")</f>
        <v>6.8638355749455204E-3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1.7183954189904149E-2</v>
      </c>
      <c r="D79" s="169">
        <f>IFERROR(Inv_SY_B!D79/Inv_SY_B!$DA79-1,"")</f>
        <v>8.202072557560669E-3</v>
      </c>
      <c r="E79" s="169">
        <f>IFERROR(Inv_SY_B!E79/Inv_SY_B!$DA79-1,"")</f>
        <v>-2.2644599788719466E-2</v>
      </c>
      <c r="F79" s="169">
        <f>IFERROR(Inv_SY_B!F79/Inv_SY_B!$DA79-1,"")</f>
        <v>-3.060758645744488E-2</v>
      </c>
      <c r="G79" s="169">
        <f>IFERROR(Inv_SY_B!G79/Inv_SY_B!$DA79-1,"")</f>
        <v>-2.4474349832770192E-2</v>
      </c>
      <c r="H79" s="169">
        <f>IFERROR(Inv_SY_B!H79/Inv_SY_B!$DA79-1,"")</f>
        <v>-1.8586571819343201E-2</v>
      </c>
      <c r="I79" s="169">
        <f>IFERROR(Inv_SY_B!I79/Inv_SY_B!$DA79-1,"")</f>
        <v>3.9830286550268656E-3</v>
      </c>
      <c r="J79" s="169">
        <f>IFERROR(Inv_SY_B!J79/Inv_SY_B!$DA79-1,"")</f>
        <v>-3.6795620557903086E-2</v>
      </c>
      <c r="K79" s="169">
        <f>IFERROR(Inv_SY_B!K79/Inv_SY_B!$DA79-1,"")</f>
        <v>-2.5570762149927151E-2</v>
      </c>
      <c r="L79" s="169">
        <f>IFERROR(Inv_SY_B!L79/Inv_SY_B!$DA79-1,"")</f>
        <v>-1.1966534509225357E-2</v>
      </c>
      <c r="M79" s="169">
        <f>IFERROR(Inv_SY_B!M79/Inv_SY_B!$DA79-1,"")</f>
        <v>-1.4907925319714743E-2</v>
      </c>
      <c r="N79" s="169">
        <f>IFERROR(Inv_SY_B!N79/Inv_SY_B!$DA79-1,"")</f>
        <v>-3.5302315908142701E-2</v>
      </c>
      <c r="O79" s="169">
        <f>IFERROR(Inv_SY_B!O79/Inv_SY_B!$DA79-1,"")</f>
        <v>-2.0578364825292961E-2</v>
      </c>
      <c r="P79" s="169">
        <f>IFERROR(Inv_SY_B!P79/Inv_SY_B!$DA79-1,"")</f>
        <v>-2.2817342377318806E-2</v>
      </c>
      <c r="Q79" s="169">
        <f>IFERROR(Inv_SY_B!Q79/Inv_SY_B!$DA79-1,"")</f>
        <v>-2.7244662856050428E-2</v>
      </c>
      <c r="R79" s="169">
        <f>IFERROR(Inv_SY_B!R79/Inv_SY_B!$DA79-1,"")</f>
        <v>-2.280188282792539E-2</v>
      </c>
      <c r="S79" s="169">
        <f>IFERROR(Inv_SY_B!S79/Inv_SY_B!$DA79-1,"")</f>
        <v>-1.9361726257592804E-2</v>
      </c>
      <c r="T79" s="169">
        <f>IFERROR(Inv_SY_B!T79/Inv_SY_B!$DA79-1,"")</f>
        <v>-1.7218877376448893E-2</v>
      </c>
      <c r="U79" s="169">
        <f>IFERROR(Inv_SY_B!U79/Inv_SY_B!$DA79-1,"")</f>
        <v>0.10155587764633323</v>
      </c>
      <c r="V79" s="169">
        <f>IFERROR(Inv_SY_B!V79/Inv_SY_B!$DA79-1,"")</f>
        <v>0.11549096716321627</v>
      </c>
      <c r="W79" s="169">
        <f>IFERROR(Inv_SY_B!W79/Inv_SY_B!$DA79-1,"")</f>
        <v>0.14969779205110623</v>
      </c>
      <c r="X79" s="169">
        <f>IFERROR(Inv_SY_B!X79/Inv_SY_B!$DA79-1,"")</f>
        <v>-5.4351986306676592E-3</v>
      </c>
      <c r="Y79" s="169">
        <f>IFERROR(Inv_SY_B!Y79/Inv_SY_B!$DA79-1,"")</f>
        <v>1.1873865167867148E-2</v>
      </c>
      <c r="Z79" s="169">
        <f>IFERROR(Inv_SY_B!Z79/Inv_SY_B!$DA79-1,"")</f>
        <v>1.3061625252683395E-2</v>
      </c>
      <c r="AA79" s="169">
        <f>IFERROR(Inv_SY_B!AA79/Inv_SY_B!$DA79-1,"")</f>
        <v>-3.4001540230450766E-2</v>
      </c>
      <c r="AB79" s="169">
        <f>IFERROR(Inv_SY_B!AB79/Inv_SY_B!$DA79-1,"")</f>
        <v>-1.4501096670136326E-2</v>
      </c>
      <c r="AC79" s="169">
        <f>IFERROR(Inv_SY_B!AC79/Inv_SY_B!$DA79-1,"")</f>
        <v>-1.2290780349366481E-2</v>
      </c>
      <c r="AD79" s="169">
        <f>IFERROR(Inv_SY_B!AD79/Inv_SY_B!$DA79-1,"")</f>
        <v>-4.0899601722973689E-2</v>
      </c>
      <c r="AE79" s="169">
        <f>IFERROR(Inv_SY_B!AE79/Inv_SY_B!$DA79-1,"")</f>
        <v>-5.0198874912845692E-3</v>
      </c>
      <c r="AF79" s="169">
        <f>IFERROR(Inv_SY_B!AF79/Inv_SY_B!$DA79-1,"")</f>
        <v>2.2125285437706976E-2</v>
      </c>
      <c r="AG79" s="169">
        <f>IFERROR(Inv_SY_B!AG79/Inv_SY_B!$DA79-1,"")</f>
        <v>3.9033323738249415E-2</v>
      </c>
      <c r="AH79" s="169">
        <f>IFERROR(Inv_SY_B!AH79/Inv_SY_B!$DA79-1,"")</f>
        <v>-1.9180563900951242E-2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>
        <f>IFERROR(Inv_SY_B!CJ79/Inv_SY_B!$DC79-1,"")</f>
        <v>-1</v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-0.21856274865620395</v>
      </c>
      <c r="CV79" s="169">
        <f>IFERROR(Inv_SY_B!CV79/Inv_SY_B!$DB79-1,"")</f>
        <v>0.24452454625099707</v>
      </c>
      <c r="CW79" s="169">
        <f>IFERROR(Inv_SY_B!CW79/Inv_SY_B!$DB79-1,"")</f>
        <v>-1</v>
      </c>
      <c r="CX79" s="169">
        <f>IFERROR(Inv_SY_B!CX79/Inv_SY_B!$DB79-1,"")</f>
        <v>-3.5534278680851239E-2</v>
      </c>
      <c r="CY79" s="169">
        <f>IFERROR(Inv_SY_B!CY79/Inv_SY_B!$DB79-1,"")</f>
        <v>9.5724810860582377E-3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1.8623385291892447E-2</v>
      </c>
      <c r="D80" s="169">
        <f>IFERROR(Inv_SY_B!D80/Inv_SY_B!$DA80-1,"")</f>
        <v>1.6916367509196117E-2</v>
      </c>
      <c r="E80" s="169">
        <f>IFERROR(Inv_SY_B!E80/Inv_SY_B!$DA80-1,"")</f>
        <v>-1.671479731688652E-2</v>
      </c>
      <c r="F80" s="169">
        <f>IFERROR(Inv_SY_B!F80/Inv_SY_B!$DA80-1,"")</f>
        <v>-1.8350070262736828E-2</v>
      </c>
      <c r="G80" s="169">
        <f>IFERROR(Inv_SY_B!G80/Inv_SY_B!$DA80-1,"")</f>
        <v>-1.2739115302344062E-2</v>
      </c>
      <c r="H80" s="169">
        <f>IFERROR(Inv_SY_B!H80/Inv_SY_B!$DA80-1,"")</f>
        <v>-1.0391968575322763E-2</v>
      </c>
      <c r="I80" s="169">
        <f>IFERROR(Inv_SY_B!I80/Inv_SY_B!$DA80-1,"")</f>
        <v>1.3534403956637187E-2</v>
      </c>
      <c r="J80" s="169">
        <f>IFERROR(Inv_SY_B!J80/Inv_SY_B!$DA80-1,"")</f>
        <v>-3.2414072360990809E-2</v>
      </c>
      <c r="K80" s="169">
        <f>IFERROR(Inv_SY_B!K80/Inv_SY_B!$DA80-1,"")</f>
        <v>-6.2009867384570483E-2</v>
      </c>
      <c r="L80" s="169">
        <f>IFERROR(Inv_SY_B!L80/Inv_SY_B!$DA80-1,"")</f>
        <v>-1.606268158708013E-3</v>
      </c>
      <c r="M80" s="169">
        <f>IFERROR(Inv_SY_B!M80/Inv_SY_B!$DA80-1,"")</f>
        <v>9.647717283269408E-3</v>
      </c>
      <c r="N80" s="169">
        <f>IFERROR(Inv_SY_B!N80/Inv_SY_B!$DA80-1,"")</f>
        <v>-1.4728603012365449E-2</v>
      </c>
      <c r="O80" s="169">
        <f>IFERROR(Inv_SY_B!O80/Inv_SY_B!$DA80-1,"")</f>
        <v>6.1348907140814646E-3</v>
      </c>
      <c r="P80" s="169">
        <f>IFERROR(Inv_SY_B!P80/Inv_SY_B!$DA80-1,"")</f>
        <v>5.6555581741872807E-3</v>
      </c>
      <c r="Q80" s="169">
        <f>IFERROR(Inv_SY_B!Q80/Inv_SY_B!$DA80-1,"")</f>
        <v>3.3674735638642428E-3</v>
      </c>
      <c r="R80" s="169">
        <f>IFERROR(Inv_SY_B!R80/Inv_SY_B!$DA80-1,"")</f>
        <v>1.4447962955153493E-2</v>
      </c>
      <c r="S80" s="169">
        <f>IFERROR(Inv_SY_B!S80/Inv_SY_B!$DA80-1,"")</f>
        <v>1.1199591645203899E-2</v>
      </c>
      <c r="T80" s="169">
        <f>IFERROR(Inv_SY_B!T80/Inv_SY_B!$DA80-1,"")</f>
        <v>3.0593140203865055E-3</v>
      </c>
      <c r="U80" s="169">
        <f>IFERROR(Inv_SY_B!U80/Inv_SY_B!$DA80-1,"")</f>
        <v>0.1108980342629946</v>
      </c>
      <c r="V80" s="169">
        <f>IFERROR(Inv_SY_B!V80/Inv_SY_B!$DA80-1,"")</f>
        <v>0.13594301355361771</v>
      </c>
      <c r="W80" s="169">
        <f>IFERROR(Inv_SY_B!W80/Inv_SY_B!$DA80-1,"")</f>
        <v>0.16623411228550555</v>
      </c>
      <c r="X80" s="169">
        <f>IFERROR(Inv_SY_B!X80/Inv_SY_B!$DA80-1,"")</f>
        <v>-6.1026346357151651E-2</v>
      </c>
      <c r="Y80" s="169">
        <f>IFERROR(Inv_SY_B!Y80/Inv_SY_B!$DA80-1,"")</f>
        <v>-1.4876621953922475E-2</v>
      </c>
      <c r="Z80" s="169">
        <f>IFERROR(Inv_SY_B!Z80/Inv_SY_B!$DA80-1,"")</f>
        <v>-0.20574878774587146</v>
      </c>
      <c r="AA80" s="169">
        <f>IFERROR(Inv_SY_B!AA80/Inv_SY_B!$DA80-1,"")</f>
        <v>-4.8384966808713181E-2</v>
      </c>
      <c r="AB80" s="169">
        <f>IFERROR(Inv_SY_B!AB80/Inv_SY_B!$DA80-1,"")</f>
        <v>-2.5282225455182439E-2</v>
      </c>
      <c r="AC80" s="169">
        <f>IFERROR(Inv_SY_B!AC80/Inv_SY_B!$DA80-1,"")</f>
        <v>3.9509771879839839E-3</v>
      </c>
      <c r="AD80" s="169">
        <f>IFERROR(Inv_SY_B!AD80/Inv_SY_B!$DA80-1,"")</f>
        <v>-9.9410597202435058E-3</v>
      </c>
      <c r="AE80" s="169">
        <f>IFERROR(Inv_SY_B!AE80/Inv_SY_B!$DA80-1,"")</f>
        <v>9.4407845665733792E-3</v>
      </c>
      <c r="AF80" s="169">
        <f>IFERROR(Inv_SY_B!AF80/Inv_SY_B!$DA80-1,"")</f>
        <v>3.3498628926142304E-2</v>
      </c>
      <c r="AG80" s="169">
        <f>IFERROR(Inv_SY_B!AG80/Inv_SY_B!$DA80-1,"")</f>
        <v>1.8576727339847166E-2</v>
      </c>
      <c r="AH80" s="169">
        <f>IFERROR(Inv_SY_B!AH80/Inv_SY_B!$DA80-1,"")</f>
        <v>-4.6914172821521438E-2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>
        <f>IFERROR(Inv_SY_B!CJ80/Inv_SY_B!$DC80-1,"")</f>
        <v>-1</v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-0.22623911777722316</v>
      </c>
      <c r="CV80" s="169">
        <f>IFERROR(Inv_SY_B!CV80/Inv_SY_B!$DB80-1,"")</f>
        <v>0.24779053812516261</v>
      </c>
      <c r="CW80" s="169">
        <f>IFERROR(Inv_SY_B!CW80/Inv_SY_B!$DB80-1,"")</f>
        <v>-1</v>
      </c>
      <c r="CX80" s="169">
        <f>IFERROR(Inv_SY_B!CX80/Inv_SY_B!$DB80-1,"")</f>
        <v>-3.1271846195166653E-2</v>
      </c>
      <c r="CY80" s="169">
        <f>IFERROR(Inv_SY_B!CY80/Inv_SY_B!$DB80-1,"")</f>
        <v>9.7204258472278759E-3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-2.227687198477768E-3</v>
      </c>
      <c r="D81" s="169">
        <f>IFERROR(Inv_SY_B!D81/Inv_SY_B!$DA81-1,"")</f>
        <v>-1.074839361402069E-3</v>
      </c>
      <c r="E81" s="169">
        <f>IFERROR(Inv_SY_B!E81/Inv_SY_B!$DA81-1,"")</f>
        <v>-2.9022865084983973E-2</v>
      </c>
      <c r="F81" s="169">
        <f>IFERROR(Inv_SY_B!F81/Inv_SY_B!$DA81-1,"")</f>
        <v>-3.0972182755106825E-2</v>
      </c>
      <c r="G81" s="169">
        <f>IFERROR(Inv_SY_B!G81/Inv_SY_B!$DA81-1,"")</f>
        <v>-2.3565489334818501E-2</v>
      </c>
      <c r="H81" s="169">
        <f>IFERROR(Inv_SY_B!H81/Inv_SY_B!$DA81-1,"")</f>
        <v>-2.1428702959579327E-2</v>
      </c>
      <c r="I81" s="169">
        <f>IFERROR(Inv_SY_B!I81/Inv_SY_B!$DA81-1,"")</f>
        <v>3.9129685482066634E-3</v>
      </c>
      <c r="J81" s="169">
        <f>IFERROR(Inv_SY_B!J81/Inv_SY_B!$DA81-1,"")</f>
        <v>-4.8292770707374144E-2</v>
      </c>
      <c r="K81" s="169">
        <f>IFERROR(Inv_SY_B!K81/Inv_SY_B!$DA81-1,"")</f>
        <v>-1.419878668933483E-2</v>
      </c>
      <c r="L81" s="169">
        <f>IFERROR(Inv_SY_B!L81/Inv_SY_B!$DA81-1,"")</f>
        <v>-1.387308782698804E-2</v>
      </c>
      <c r="M81" s="169">
        <f>IFERROR(Inv_SY_B!M81/Inv_SY_B!$DA81-1,"")</f>
        <v>-6.1369508436733833E-3</v>
      </c>
      <c r="N81" s="169">
        <f>IFERROR(Inv_SY_B!N81/Inv_SY_B!$DA81-1,"")</f>
        <v>-1.7263302286838478E-2</v>
      </c>
      <c r="O81" s="169">
        <f>IFERROR(Inv_SY_B!O81/Inv_SY_B!$DA81-1,"")</f>
        <v>-1.4594769760879811E-2</v>
      </c>
      <c r="P81" s="169">
        <f>IFERROR(Inv_SY_B!P81/Inv_SY_B!$DA81-1,"")</f>
        <v>-1.6056566098326841E-2</v>
      </c>
      <c r="Q81" s="169">
        <f>IFERROR(Inv_SY_B!Q81/Inv_SY_B!$DA81-1,"")</f>
        <v>-1.5010728068283741E-2</v>
      </c>
      <c r="R81" s="169">
        <f>IFERROR(Inv_SY_B!R81/Inv_SY_B!$DA81-1,"")</f>
        <v>-8.1407069911662022E-3</v>
      </c>
      <c r="S81" s="169">
        <f>IFERROR(Inv_SY_B!S81/Inv_SY_B!$DA81-1,"")</f>
        <v>-8.4254512858096264E-3</v>
      </c>
      <c r="T81" s="169">
        <f>IFERROR(Inv_SY_B!T81/Inv_SY_B!$DA81-1,"")</f>
        <v>-1.6674561297897905E-2</v>
      </c>
      <c r="U81" s="169">
        <f>IFERROR(Inv_SY_B!U81/Inv_SY_B!$DA81-1,"")</f>
        <v>8.2706461607482185E-2</v>
      </c>
      <c r="V81" s="169">
        <f>IFERROR(Inv_SY_B!V81/Inv_SY_B!$DA81-1,"")</f>
        <v>0.10380333009893383</v>
      </c>
      <c r="W81" s="169">
        <f>IFERROR(Inv_SY_B!W81/Inv_SY_B!$DA81-1,"")</f>
        <v>0.14397086949786098</v>
      </c>
      <c r="X81" s="169">
        <f>IFERROR(Inv_SY_B!X81/Inv_SY_B!$DA81-1,"")</f>
        <v>-1.4099739408639511E-2</v>
      </c>
      <c r="Y81" s="169">
        <f>IFERROR(Inv_SY_B!Y81/Inv_SY_B!$DA81-1,"")</f>
        <v>-1.8169719423242969E-2</v>
      </c>
      <c r="Z81" s="169">
        <f>IFERROR(Inv_SY_B!Z81/Inv_SY_B!$DA81-1,"")</f>
        <v>-0.11619436418500662</v>
      </c>
      <c r="AA81" s="169">
        <f>IFERROR(Inv_SY_B!AA81/Inv_SY_B!$DA81-1,"")</f>
        <v>6.0734086265235021E-4</v>
      </c>
      <c r="AB81" s="169">
        <f>IFERROR(Inv_SY_B!AB81/Inv_SY_B!$DA81-1,"")</f>
        <v>2.3608562397855692E-2</v>
      </c>
      <c r="AC81" s="169">
        <f>IFERROR(Inv_SY_B!AC81/Inv_SY_B!$DA81-1,"")</f>
        <v>9.8401778657386529E-5</v>
      </c>
      <c r="AD81" s="169">
        <f>IFERROR(Inv_SY_B!AD81/Inv_SY_B!$DA81-1,"")</f>
        <v>-2.6713021783237867E-2</v>
      </c>
      <c r="AE81" s="169">
        <f>IFERROR(Inv_SY_B!AE81/Inv_SY_B!$DA81-1,"")</f>
        <v>4.350240421774787E-3</v>
      </c>
      <c r="AF81" s="169">
        <f>IFERROR(Inv_SY_B!AF81/Inv_SY_B!$DA81-1,"")</f>
        <v>3.2844284821577752E-2</v>
      </c>
      <c r="AG81" s="169">
        <f>IFERROR(Inv_SY_B!AG81/Inv_SY_B!$DA81-1,"")</f>
        <v>5.8667478890224167E-2</v>
      </c>
      <c r="AH81" s="169">
        <f>IFERROR(Inv_SY_B!AH81/Inv_SY_B!$DA81-1,"")</f>
        <v>7.566354425836197E-3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>
        <f>IFERROR(Inv_SY_B!CJ81/Inv_SY_B!$DC81-1,"")</f>
        <v>-1</v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-0.22239223835519417</v>
      </c>
      <c r="CV81" s="169">
        <f>IFERROR(Inv_SY_B!CV81/Inv_SY_B!$DB81-1,"")</f>
        <v>0.24834189724640665</v>
      </c>
      <c r="CW81" s="169">
        <f>IFERROR(Inv_SY_B!CW81/Inv_SY_B!$DB81-1,"")</f>
        <v>-1</v>
      </c>
      <c r="CX81" s="169">
        <f>IFERROR(Inv_SY_B!CX81/Inv_SY_B!$DB81-1,"")</f>
        <v>-3.1221643870398941E-2</v>
      </c>
      <c r="CY81" s="169">
        <f>IFERROR(Inv_SY_B!CY81/Inv_SY_B!$DB81-1,"")</f>
        <v>5.2719849791860174E-3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1.4115919808797006E-2</v>
      </c>
      <c r="D82" s="169">
        <f>IFERROR(Inv_SY_B!D82/Inv_SY_B!$DA82-1,"")</f>
        <v>1.051600275328135E-2</v>
      </c>
      <c r="E82" s="169">
        <f>IFERROR(Inv_SY_B!E82/Inv_SY_B!$DA82-1,"")</f>
        <v>-1.3041263300597072E-2</v>
      </c>
      <c r="F82" s="169">
        <f>IFERROR(Inv_SY_B!F82/Inv_SY_B!$DA82-1,"")</f>
        <v>-1.3682465230807961E-2</v>
      </c>
      <c r="G82" s="169">
        <f>IFERROR(Inv_SY_B!G82/Inv_SY_B!$DA82-1,"")</f>
        <v>-9.3231949302532424E-3</v>
      </c>
      <c r="H82" s="169">
        <f>IFERROR(Inv_SY_B!H82/Inv_SY_B!$DA82-1,"")</f>
        <v>-9.6669568259026839E-3</v>
      </c>
      <c r="I82" s="169">
        <f>IFERROR(Inv_SY_B!I82/Inv_SY_B!$DA82-1,"")</f>
        <v>1.8450838601423714E-2</v>
      </c>
      <c r="J82" s="169">
        <f>IFERROR(Inv_SY_B!J82/Inv_SY_B!$DA82-1,"")</f>
        <v>-2.3170766535687615E-2</v>
      </c>
      <c r="K82" s="169">
        <f>IFERROR(Inv_SY_B!K82/Inv_SY_B!$DA82-1,"")</f>
        <v>-9.1909088508290715E-4</v>
      </c>
      <c r="L82" s="169">
        <f>IFERROR(Inv_SY_B!L82/Inv_SY_B!$DA82-1,"")</f>
        <v>2.3711349778212654E-3</v>
      </c>
      <c r="M82" s="169">
        <f>IFERROR(Inv_SY_B!M82/Inv_SY_B!$DA82-1,"")</f>
        <v>3.6079701383266993E-3</v>
      </c>
      <c r="N82" s="169">
        <f>IFERROR(Inv_SY_B!N82/Inv_SY_B!$DA82-1,"")</f>
        <v>-6.3589375483221744E-3</v>
      </c>
      <c r="O82" s="169">
        <f>IFERROR(Inv_SY_B!O82/Inv_SY_B!$DA82-1,"")</f>
        <v>-3.112378273123495E-3</v>
      </c>
      <c r="P82" s="169">
        <f>IFERROR(Inv_SY_B!P82/Inv_SY_B!$DA82-1,"")</f>
        <v>-5.6023464210724905E-3</v>
      </c>
      <c r="Q82" s="169">
        <f>IFERROR(Inv_SY_B!Q82/Inv_SY_B!$DA82-1,"")</f>
        <v>-9.0512228582747545E-3</v>
      </c>
      <c r="R82" s="169">
        <f>IFERROR(Inv_SY_B!R82/Inv_SY_B!$DA82-1,"")</f>
        <v>-1.0812364239986771E-2</v>
      </c>
      <c r="S82" s="169">
        <f>IFERROR(Inv_SY_B!S82/Inv_SY_B!$DA82-1,"")</f>
        <v>-7.1867230559664597E-3</v>
      </c>
      <c r="T82" s="169">
        <f>IFERROR(Inv_SY_B!T82/Inv_SY_B!$DA82-1,"")</f>
        <v>-1.0718889448279589E-2</v>
      </c>
      <c r="U82" s="169">
        <f>IFERROR(Inv_SY_B!U82/Inv_SY_B!$DA82-1,"")</f>
        <v>0.11537326314777618</v>
      </c>
      <c r="V82" s="169">
        <f>IFERROR(Inv_SY_B!V82/Inv_SY_B!$DA82-1,"")</f>
        <v>0.12116055676229442</v>
      </c>
      <c r="W82" s="169">
        <f>IFERROR(Inv_SY_B!W82/Inv_SY_B!$DA82-1,"")</f>
        <v>0.15588096973222698</v>
      </c>
      <c r="X82" s="169">
        <f>IFERROR(Inv_SY_B!X82/Inv_SY_B!$DA82-1,"")</f>
        <v>6.5782414691408775E-3</v>
      </c>
      <c r="Y82" s="169">
        <f>IFERROR(Inv_SY_B!Y82/Inv_SY_B!$DA82-1,"")</f>
        <v>-3.6053091862995323E-2</v>
      </c>
      <c r="Z82" s="169">
        <f>IFERROR(Inv_SY_B!Z82/Inv_SY_B!$DA82-1,"")</f>
        <v>-0.13005032037251385</v>
      </c>
      <c r="AA82" s="169">
        <f>IFERROR(Inv_SY_B!AA82/Inv_SY_B!$DA82-1,"")</f>
        <v>-4.2392288310229453E-2</v>
      </c>
      <c r="AB82" s="169">
        <f>IFERROR(Inv_SY_B!AB82/Inv_SY_B!$DA82-1,"")</f>
        <v>-1.9819288079273911E-2</v>
      </c>
      <c r="AC82" s="169">
        <f>IFERROR(Inv_SY_B!AC82/Inv_SY_B!$DA82-1,"")</f>
        <v>-1.7331961759338377E-2</v>
      </c>
      <c r="AD82" s="169">
        <f>IFERROR(Inv_SY_B!AD82/Inv_SY_B!$DA82-1,"")</f>
        <v>-3.741917057993549E-2</v>
      </c>
      <c r="AE82" s="169">
        <f>IFERROR(Inv_SY_B!AE82/Inv_SY_B!$DA82-1,"")</f>
        <v>-1.762072815959026E-2</v>
      </c>
      <c r="AF82" s="169">
        <f>IFERROR(Inv_SY_B!AF82/Inv_SY_B!$DA82-1,"")</f>
        <v>3.2177568771762921E-3</v>
      </c>
      <c r="AG82" s="169">
        <f>IFERROR(Inv_SY_B!AG82/Inv_SY_B!$DA82-1,"")</f>
        <v>1.072422776930293E-2</v>
      </c>
      <c r="AH82" s="169">
        <f>IFERROR(Inv_SY_B!AH82/Inv_SY_B!$DA82-1,"")</f>
        <v>-3.866343336033351E-2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>
        <f>IFERROR(Inv_SY_B!CJ82/Inv_SY_B!$DC82-1,"")</f>
        <v>-1</v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-0.22295024011716946</v>
      </c>
      <c r="CV82" s="169">
        <f>IFERROR(Inv_SY_B!CV82/Inv_SY_B!$DB82-1,"")</f>
        <v>0.25193066681718901</v>
      </c>
      <c r="CW82" s="169">
        <f>IFERROR(Inv_SY_B!CW82/Inv_SY_B!$DB82-1,"")</f>
        <v>-1</v>
      </c>
      <c r="CX82" s="169">
        <f>IFERROR(Inv_SY_B!CX82/Inv_SY_B!$DB82-1,"")</f>
        <v>-3.3476774809755527E-2</v>
      </c>
      <c r="CY82" s="169">
        <f>IFERROR(Inv_SY_B!CY82/Inv_SY_B!$DB82-1,"")</f>
        <v>4.4963481097366476E-3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1.4857515825949408E-2</v>
      </c>
      <c r="D83" s="169">
        <f>IFERROR(Inv_SY_B!D83/Inv_SY_B!$DA83-1,"")</f>
        <v>3.2610869985592039E-3</v>
      </c>
      <c r="E83" s="169">
        <f>IFERROR(Inv_SY_B!E83/Inv_SY_B!$DA83-1,"")</f>
        <v>-3.3861424920914152E-2</v>
      </c>
      <c r="F83" s="169">
        <f>IFERROR(Inv_SY_B!F83/Inv_SY_B!$DA83-1,"")</f>
        <v>-3.9663778972678254E-2</v>
      </c>
      <c r="G83" s="169">
        <f>IFERROR(Inv_SY_B!G83/Inv_SY_B!$DA83-1,"")</f>
        <v>-3.3290900866254636E-2</v>
      </c>
      <c r="H83" s="169">
        <f>IFERROR(Inv_SY_B!H83/Inv_SY_B!$DA83-1,"")</f>
        <v>-2.7730870976779842E-2</v>
      </c>
      <c r="I83" s="169">
        <f>IFERROR(Inv_SY_B!I83/Inv_SY_B!$DA83-1,"")</f>
        <v>-1.7969321841924124E-3</v>
      </c>
      <c r="J83" s="169">
        <f>IFERROR(Inv_SY_B!J83/Inv_SY_B!$DA83-1,"")</f>
        <v>-5.3335139175809232E-2</v>
      </c>
      <c r="K83" s="169">
        <f>IFERROR(Inv_SY_B!K83/Inv_SY_B!$DA83-1,"")</f>
        <v>-2.0331770769980384E-2</v>
      </c>
      <c r="L83" s="169">
        <f>IFERROR(Inv_SY_B!L83/Inv_SY_B!$DA83-1,"")</f>
        <v>-1.8409135445060509E-2</v>
      </c>
      <c r="M83" s="169">
        <f>IFERROR(Inv_SY_B!M83/Inv_SY_B!$DA83-1,"")</f>
        <v>-1.6386937737069562E-2</v>
      </c>
      <c r="N83" s="169">
        <f>IFERROR(Inv_SY_B!N83/Inv_SY_B!$DA83-1,"")</f>
        <v>-2.3687215095704039E-2</v>
      </c>
      <c r="O83" s="169">
        <f>IFERROR(Inv_SY_B!O83/Inv_SY_B!$DA83-1,"")</f>
        <v>-2.5540742080757184E-2</v>
      </c>
      <c r="P83" s="169">
        <f>IFERROR(Inv_SY_B!P83/Inv_SY_B!$DA83-1,"")</f>
        <v>-5.1602131004700236E-2</v>
      </c>
      <c r="Q83" s="169">
        <f>IFERROR(Inv_SY_B!Q83/Inv_SY_B!$DA83-1,"")</f>
        <v>-2.4434483715772615E-2</v>
      </c>
      <c r="R83" s="169">
        <f>IFERROR(Inv_SY_B!R83/Inv_SY_B!$DA83-1,"")</f>
        <v>-1.7467739363740575E-2</v>
      </c>
      <c r="S83" s="169">
        <f>IFERROR(Inv_SY_B!S83/Inv_SY_B!$DA83-1,"")</f>
        <v>-1.7406425677073623E-2</v>
      </c>
      <c r="T83" s="169">
        <f>IFERROR(Inv_SY_B!T83/Inv_SY_B!$DA83-1,"")</f>
        <v>-1.9532332483197301E-2</v>
      </c>
      <c r="U83" s="169">
        <f>IFERROR(Inv_SY_B!U83/Inv_SY_B!$DA83-1,"")</f>
        <v>0.12494183959338301</v>
      </c>
      <c r="V83" s="169">
        <f>IFERROR(Inv_SY_B!V83/Inv_SY_B!$DA83-1,"")</f>
        <v>0.1284763179650783</v>
      </c>
      <c r="W83" s="169">
        <f>IFERROR(Inv_SY_B!W83/Inv_SY_B!$DA83-1,"")</f>
        <v>0.1555829174790857</v>
      </c>
      <c r="X83" s="169">
        <f>IFERROR(Inv_SY_B!X83/Inv_SY_B!$DA83-1,"")</f>
        <v>1.1166579583022251E-2</v>
      </c>
      <c r="Y83" s="169">
        <f>IFERROR(Inv_SY_B!Y83/Inv_SY_B!$DA83-1,"")</f>
        <v>2.4159635410913927E-2</v>
      </c>
      <c r="Z83" s="169">
        <f>IFERROR(Inv_SY_B!Z83/Inv_SY_B!$DA83-1,"")</f>
        <v>-7.2777167898870121E-2</v>
      </c>
      <c r="AA83" s="169">
        <f>IFERROR(Inv_SY_B!AA83/Inv_SY_B!$DA83-1,"")</f>
        <v>-2.2888124894462458E-2</v>
      </c>
      <c r="AB83" s="169">
        <f>IFERROR(Inv_SY_B!AB83/Inv_SY_B!$DA83-1,"")</f>
        <v>-2.3894142578273492E-4</v>
      </c>
      <c r="AC83" s="169">
        <f>IFERROR(Inv_SY_B!AC83/Inv_SY_B!$DA83-1,"")</f>
        <v>-1.5875624150409884E-3</v>
      </c>
      <c r="AD83" s="169">
        <f>IFERROR(Inv_SY_B!AD83/Inv_SY_B!$DA83-1,"")</f>
        <v>-3.2793399987348426E-2</v>
      </c>
      <c r="AE83" s="169">
        <f>IFERROR(Inv_SY_B!AE83/Inv_SY_B!$DA83-1,"")</f>
        <v>7.622841138472003E-3</v>
      </c>
      <c r="AF83" s="169">
        <f>IFERROR(Inv_SY_B!AF83/Inv_SY_B!$DA83-1,"")</f>
        <v>3.5846592255282861E-2</v>
      </c>
      <c r="AG83" s="169">
        <f>IFERROR(Inv_SY_B!AG83/Inv_SY_B!$DA83-1,"")</f>
        <v>5.0233784038716145E-2</v>
      </c>
      <c r="AH83" s="169">
        <f>IFERROR(Inv_SY_B!AH83/Inv_SY_B!$DA83-1,"")</f>
        <v>-1.3859531972699735E-3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>
        <f>IFERROR(Inv_SY_B!CJ83/Inv_SY_B!$DC83-1,"")</f>
        <v>-1</v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-0.22396786294732762</v>
      </c>
      <c r="CV83" s="169">
        <f>IFERROR(Inv_SY_B!CV83/Inv_SY_B!$DB83-1,"")</f>
        <v>0.24640391262964267</v>
      </c>
      <c r="CW83" s="169">
        <f>IFERROR(Inv_SY_B!CW83/Inv_SY_B!$DB83-1,"")</f>
        <v>-1</v>
      </c>
      <c r="CX83" s="169">
        <f>IFERROR(Inv_SY_B!CX83/Inv_SY_B!$DB83-1,"")</f>
        <v>-2.777118043300375E-2</v>
      </c>
      <c r="CY83" s="169">
        <f>IFERROR(Inv_SY_B!CY83/Inv_SY_B!$DB83-1,"")</f>
        <v>5.3351307506883661E-3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3.1378748521411204E-2</v>
      </c>
      <c r="D84" s="169">
        <f>IFERROR(Inv_SY_B!D84/Inv_SY_B!$DA84-1,"")</f>
        <v>1.8234418303441968E-2</v>
      </c>
      <c r="E84" s="169">
        <f>IFERROR(Inv_SY_B!E84/Inv_SY_B!$DA84-1,"")</f>
        <v>-2.9757536678912677E-2</v>
      </c>
      <c r="F84" s="169">
        <f>IFERROR(Inv_SY_B!F84/Inv_SY_B!$DA84-1,"")</f>
        <v>-4.9462927795789646E-2</v>
      </c>
      <c r="G84" s="169">
        <f>IFERROR(Inv_SY_B!G84/Inv_SY_B!$DA84-1,"")</f>
        <v>-3.2694815604779492E-2</v>
      </c>
      <c r="H84" s="169">
        <f>IFERROR(Inv_SY_B!H84/Inv_SY_B!$DA84-1,"")</f>
        <v>-2.3585915786603295E-2</v>
      </c>
      <c r="I84" s="169">
        <f>IFERROR(Inv_SY_B!I84/Inv_SY_B!$DA84-1,"")</f>
        <v>-2.8272952181385036E-2</v>
      </c>
      <c r="J84" s="169">
        <f>IFERROR(Inv_SY_B!J84/Inv_SY_B!$DA84-1,"")</f>
        <v>-7.104370188395126E-2</v>
      </c>
      <c r="K84" s="169">
        <f>IFERROR(Inv_SY_B!K84/Inv_SY_B!$DA84-1,"")</f>
        <v>-4.204210720659296E-2</v>
      </c>
      <c r="L84" s="169">
        <f>IFERROR(Inv_SY_B!L84/Inv_SY_B!$DA84-1,"")</f>
        <v>-3.9462973905893706E-2</v>
      </c>
      <c r="M84" s="169">
        <f>IFERROR(Inv_SY_B!M84/Inv_SY_B!$DA84-1,"")</f>
        <v>-7.7349491021401207E-3</v>
      </c>
      <c r="N84" s="169">
        <f>IFERROR(Inv_SY_B!N84/Inv_SY_B!$DA84-1,"")</f>
        <v>-1.2778566464821117E-2</v>
      </c>
      <c r="O84" s="169">
        <f>IFERROR(Inv_SY_B!O84/Inv_SY_B!$DA84-1,"")</f>
        <v>-1.4070272103608561E-2</v>
      </c>
      <c r="P84" s="169">
        <f>IFERROR(Inv_SY_B!P84/Inv_SY_B!$DA84-1,"")</f>
        <v>-1.7606878753493982E-2</v>
      </c>
      <c r="Q84" s="169">
        <f>IFERROR(Inv_SY_B!Q84/Inv_SY_B!$DA84-1,"")</f>
        <v>-2.0882054042527631E-2</v>
      </c>
      <c r="R84" s="169">
        <f>IFERROR(Inv_SY_B!R84/Inv_SY_B!$DA84-1,"")</f>
        <v>-9.8632411213464E-3</v>
      </c>
      <c r="S84" s="169">
        <f>IFERROR(Inv_SY_B!S84/Inv_SY_B!$DA84-1,"")</f>
        <v>-9.0699887777619947E-3</v>
      </c>
      <c r="T84" s="169">
        <f>IFERROR(Inv_SY_B!T84/Inv_SY_B!$DA84-1,"")</f>
        <v>-3.3297016253037715E-3</v>
      </c>
      <c r="U84" s="169">
        <f>IFERROR(Inv_SY_B!U84/Inv_SY_B!$DA84-1,"")</f>
        <v>0.11873881845376077</v>
      </c>
      <c r="V84" s="169">
        <f>IFERROR(Inv_SY_B!V84/Inv_SY_B!$DA84-1,"")</f>
        <v>0.13620449845542892</v>
      </c>
      <c r="W84" s="169">
        <f>IFERROR(Inv_SY_B!W84/Inv_SY_B!$DA84-1,"")</f>
        <v>0.16999271765878543</v>
      </c>
      <c r="X84" s="169">
        <f>IFERROR(Inv_SY_B!X84/Inv_SY_B!$DA84-1,"")</f>
        <v>2.3847369304917709E-2</v>
      </c>
      <c r="Y84" s="169">
        <f>IFERROR(Inv_SY_B!Y84/Inv_SY_B!$DA84-1,"")</f>
        <v>-1.3292761808252784E-2</v>
      </c>
      <c r="Z84" s="169">
        <f>IFERROR(Inv_SY_B!Z84/Inv_SY_B!$DA84-1,"")</f>
        <v>-0.11051449364726051</v>
      </c>
      <c r="AA84" s="169">
        <f>IFERROR(Inv_SY_B!AA84/Inv_SY_B!$DA84-1,"")</f>
        <v>-2.86858407425854E-2</v>
      </c>
      <c r="AB84" s="169">
        <f>IFERROR(Inv_SY_B!AB84/Inv_SY_B!$DA84-1,"")</f>
        <v>-6.8712576840324058E-3</v>
      </c>
      <c r="AC84" s="169">
        <f>IFERROR(Inv_SY_B!AC84/Inv_SY_B!$DA84-1,"")</f>
        <v>1.1516241047352382E-2</v>
      </c>
      <c r="AD84" s="169">
        <f>IFERROR(Inv_SY_B!AD84/Inv_SY_B!$DA84-1,"")</f>
        <v>-1.734613661303086E-2</v>
      </c>
      <c r="AE84" s="169">
        <f>IFERROR(Inv_SY_B!AE84/Inv_SY_B!$DA84-1,"")</f>
        <v>1.8071753063845675E-2</v>
      </c>
      <c r="AF84" s="169">
        <f>IFERROR(Inv_SY_B!AF84/Inv_SY_B!$DA84-1,"")</f>
        <v>4.3176721897784098E-2</v>
      </c>
      <c r="AG84" s="169">
        <f>IFERROR(Inv_SY_B!AG84/Inv_SY_B!$DA84-1,"")</f>
        <v>2.7584600430202277E-2</v>
      </c>
      <c r="AH84" s="169">
        <f>IFERROR(Inv_SY_B!AH84/Inv_SY_B!$DA84-1,"")</f>
        <v>-1.037681360685605E-2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>
        <f>IFERROR(Inv_SY_B!CJ84/Inv_SY_B!$DC84-1,"")</f>
        <v>-1</v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-0.19306989275423747</v>
      </c>
      <c r="CV84" s="169">
        <f>IFERROR(Inv_SY_B!CV84/Inv_SY_B!$DB84-1,"")</f>
        <v>0.22955326649622565</v>
      </c>
      <c r="CW84" s="169">
        <f>IFERROR(Inv_SY_B!CW84/Inv_SY_B!$DB84-1,"")</f>
        <v>-1</v>
      </c>
      <c r="CX84" s="169">
        <f>IFERROR(Inv_SY_B!CX84/Inv_SY_B!$DB84-1,"")</f>
        <v>-5.1754267676837218E-2</v>
      </c>
      <c r="CY84" s="169">
        <f>IFERROR(Inv_SY_B!CY84/Inv_SY_B!$DB84-1,"")</f>
        <v>1.5270893934848928E-2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1.960636767461077E-2</v>
      </c>
      <c r="D85" s="169">
        <f>IFERROR(Inv_SY_B!D85/Inv_SY_B!$DA85-1,"")</f>
        <v>1.5816017524514114E-2</v>
      </c>
      <c r="E85" s="169">
        <f>IFERROR(Inv_SY_B!E85/Inv_SY_B!$DA85-1,"")</f>
        <v>-1.5341010772155994E-2</v>
      </c>
      <c r="F85" s="169">
        <f>IFERROR(Inv_SY_B!F85/Inv_SY_B!$DA85-1,"")</f>
        <v>-2.5908899970464416E-2</v>
      </c>
      <c r="G85" s="169">
        <f>IFERROR(Inv_SY_B!G85/Inv_SY_B!$DA85-1,"")</f>
        <v>-2.1155992838099769E-2</v>
      </c>
      <c r="H85" s="169">
        <f>IFERROR(Inv_SY_B!H85/Inv_SY_B!$DA85-1,"")</f>
        <v>-1.1646925014580645E-2</v>
      </c>
      <c r="I85" s="169">
        <f>IFERROR(Inv_SY_B!I85/Inv_SY_B!$DA85-1,"")</f>
        <v>1.5023580906494471E-2</v>
      </c>
      <c r="J85" s="169">
        <f>IFERROR(Inv_SY_B!J85/Inv_SY_B!$DA85-1,"")</f>
        <v>-3.2303890274350655E-2</v>
      </c>
      <c r="K85" s="169">
        <f>IFERROR(Inv_SY_B!K85/Inv_SY_B!$DA85-1,"")</f>
        <v>-4.9415142027151582E-3</v>
      </c>
      <c r="L85" s="169">
        <f>IFERROR(Inv_SY_B!L85/Inv_SY_B!$DA85-1,"")</f>
        <v>-3.3698714528678231E-3</v>
      </c>
      <c r="M85" s="169">
        <f>IFERROR(Inv_SY_B!M85/Inv_SY_B!$DA85-1,"")</f>
        <v>-3.9860877593022037E-3</v>
      </c>
      <c r="N85" s="169">
        <f>IFERROR(Inv_SY_B!N85/Inv_SY_B!$DA85-1,"")</f>
        <v>-3.8241297951472353E-3</v>
      </c>
      <c r="O85" s="169">
        <f>IFERROR(Inv_SY_B!O85/Inv_SY_B!$DA85-1,"")</f>
        <v>-1.5617878593171319E-2</v>
      </c>
      <c r="P85" s="169">
        <f>IFERROR(Inv_SY_B!P85/Inv_SY_B!$DA85-1,"")</f>
        <v>-1.8512437233049961E-2</v>
      </c>
      <c r="Q85" s="169">
        <f>IFERROR(Inv_SY_B!Q85/Inv_SY_B!$DA85-1,"")</f>
        <v>-1.7368471098827776E-2</v>
      </c>
      <c r="R85" s="169">
        <f>IFERROR(Inv_SY_B!R85/Inv_SY_B!$DA85-1,"")</f>
        <v>-1.8722817436650052E-2</v>
      </c>
      <c r="S85" s="169">
        <f>IFERROR(Inv_SY_B!S85/Inv_SY_B!$DA85-1,"")</f>
        <v>-1.5901115731870363E-2</v>
      </c>
      <c r="T85" s="169">
        <f>IFERROR(Inv_SY_B!T85/Inv_SY_B!$DA85-1,"")</f>
        <v>-1.8655030949874307E-2</v>
      </c>
      <c r="U85" s="169">
        <f>IFERROR(Inv_SY_B!U85/Inv_SY_B!$DA85-1,"")</f>
        <v>0.10274142106936135</v>
      </c>
      <c r="V85" s="169">
        <f>IFERROR(Inv_SY_B!V85/Inv_SY_B!$DA85-1,"")</f>
        <v>0.11265545052507253</v>
      </c>
      <c r="W85" s="169">
        <f>IFERROR(Inv_SY_B!W85/Inv_SY_B!$DA85-1,"")</f>
        <v>0.14690237642454895</v>
      </c>
      <c r="X85" s="169">
        <f>IFERROR(Inv_SY_B!X85/Inv_SY_B!$DA85-1,"")</f>
        <v>9.8707902374830514E-3</v>
      </c>
      <c r="Y85" s="169">
        <f>IFERROR(Inv_SY_B!Y85/Inv_SY_B!$DA85-1,"")</f>
        <v>-9.8769890328307408E-3</v>
      </c>
      <c r="Z85" s="169">
        <f>IFERROR(Inv_SY_B!Z85/Inv_SY_B!$DA85-1,"")</f>
        <v>-0.11046342985695123</v>
      </c>
      <c r="AA85" s="169">
        <f>IFERROR(Inv_SY_B!AA85/Inv_SY_B!$DA85-1,"")</f>
        <v>-3.108484402769085E-2</v>
      </c>
      <c r="AB85" s="169">
        <f>IFERROR(Inv_SY_B!AB85/Inv_SY_B!$DA85-1,"")</f>
        <v>-1.6109461374246292E-2</v>
      </c>
      <c r="AC85" s="169">
        <f>IFERROR(Inv_SY_B!AC85/Inv_SY_B!$DA85-1,"")</f>
        <v>-9.2252838217689037E-3</v>
      </c>
      <c r="AD85" s="169">
        <f>IFERROR(Inv_SY_B!AD85/Inv_SY_B!$DA85-1,"")</f>
        <v>-3.3772570812583558E-2</v>
      </c>
      <c r="AE85" s="169">
        <f>IFERROR(Inv_SY_B!AE85/Inv_SY_B!$DA85-1,"")</f>
        <v>-2.982230319969692E-3</v>
      </c>
      <c r="AF85" s="169">
        <f>IFERROR(Inv_SY_B!AF85/Inv_SY_B!$DA85-1,"")</f>
        <v>2.1104433483956742E-2</v>
      </c>
      <c r="AG85" s="169">
        <f>IFERROR(Inv_SY_B!AG85/Inv_SY_B!$DA85-1,"")</f>
        <v>1.6338352355984354E-2</v>
      </c>
      <c r="AH85" s="169">
        <f>IFERROR(Inv_SY_B!AH85/Inv_SY_B!$DA85-1,"")</f>
        <v>-1.928790783285228E-2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>
        <f>IFERROR(Inv_SY_B!CJ85/Inv_SY_B!$DC85-1,"")</f>
        <v>-1</v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-0.22375318120645105</v>
      </c>
      <c r="CV85" s="169">
        <f>IFERROR(Inv_SY_B!CV85/Inv_SY_B!$DB85-1,"")</f>
        <v>0.25508701029536396</v>
      </c>
      <c r="CW85" s="169">
        <f>IFERROR(Inv_SY_B!CW85/Inv_SY_B!$DB85-1,"")</f>
        <v>-1</v>
      </c>
      <c r="CX85" s="169">
        <f>IFERROR(Inv_SY_B!CX85/Inv_SY_B!$DB85-1,"")</f>
        <v>-3.9249047098077861E-2</v>
      </c>
      <c r="CY85" s="169">
        <f>IFERROR(Inv_SY_B!CY85/Inv_SY_B!$DB85-1,"")</f>
        <v>7.9152180091650592E-3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1.6016176314082475E-2</v>
      </c>
      <c r="D86" s="169">
        <f>IFERROR(Inv_SY_B!D86/Inv_SY_B!$DA86-1,"")</f>
        <v>1.313021435179107E-2</v>
      </c>
      <c r="E86" s="169">
        <f>IFERROR(Inv_SY_B!E86/Inv_SY_B!$DA86-1,"")</f>
        <v>-1.6956723416763242E-2</v>
      </c>
      <c r="F86" s="169">
        <f>IFERROR(Inv_SY_B!F86/Inv_SY_B!$DA86-1,"")</f>
        <v>-3.4816722401052491E-2</v>
      </c>
      <c r="G86" s="169">
        <f>IFERROR(Inv_SY_B!G86/Inv_SY_B!$DA86-1,"")</f>
        <v>-1.8671380387125791E-2</v>
      </c>
      <c r="H86" s="169">
        <f>IFERROR(Inv_SY_B!H86/Inv_SY_B!$DA86-1,"")</f>
        <v>-1.0424339926673243E-2</v>
      </c>
      <c r="I86" s="169">
        <f>IFERROR(Inv_SY_B!I86/Inv_SY_B!$DA86-1,"")</f>
        <v>8.8144831735808005E-3</v>
      </c>
      <c r="J86" s="169">
        <f>IFERROR(Inv_SY_B!J86/Inv_SY_B!$DA86-1,"")</f>
        <v>-4.7075290299759542E-2</v>
      </c>
      <c r="K86" s="169">
        <f>IFERROR(Inv_SY_B!K86/Inv_SY_B!$DA86-1,"")</f>
        <v>-1.2942774542065272E-2</v>
      </c>
      <c r="L86" s="169">
        <f>IFERROR(Inv_SY_B!L86/Inv_SY_B!$DA86-1,"")</f>
        <v>-1.1175235779660508E-2</v>
      </c>
      <c r="M86" s="169">
        <f>IFERROR(Inv_SY_B!M86/Inv_SY_B!$DA86-1,"")</f>
        <v>-2.4631245721180584E-3</v>
      </c>
      <c r="N86" s="169">
        <f>IFERROR(Inv_SY_B!N86/Inv_SY_B!$DA86-1,"")</f>
        <v>-5.7837485376377451E-3</v>
      </c>
      <c r="O86" s="169">
        <f>IFERROR(Inv_SY_B!O86/Inv_SY_B!$DA86-1,"")</f>
        <v>-1.0619233514624016E-2</v>
      </c>
      <c r="P86" s="169">
        <f>IFERROR(Inv_SY_B!P86/Inv_SY_B!$DA86-1,"")</f>
        <v>-1.442825906934242E-2</v>
      </c>
      <c r="Q86" s="169">
        <f>IFERROR(Inv_SY_B!Q86/Inv_SY_B!$DA86-1,"")</f>
        <v>-1.5356633865514113E-2</v>
      </c>
      <c r="R86" s="169">
        <f>IFERROR(Inv_SY_B!R86/Inv_SY_B!$DA86-1,"")</f>
        <v>-1.8729996782103409E-2</v>
      </c>
      <c r="S86" s="169">
        <f>IFERROR(Inv_SY_B!S86/Inv_SY_B!$DA86-1,"")</f>
        <v>-1.4862056791815403E-2</v>
      </c>
      <c r="T86" s="169">
        <f>IFERROR(Inv_SY_B!T86/Inv_SY_B!$DA86-1,"")</f>
        <v>-1.6308681189747376E-2</v>
      </c>
      <c r="U86" s="169">
        <f>IFERROR(Inv_SY_B!U86/Inv_SY_B!$DA86-1,"")</f>
        <v>9.6136398905044773E-2</v>
      </c>
      <c r="V86" s="169">
        <f>IFERROR(Inv_SY_B!V86/Inv_SY_B!$DA86-1,"")</f>
        <v>0.11052148573851972</v>
      </c>
      <c r="W86" s="169">
        <f>IFERROR(Inv_SY_B!W86/Inv_SY_B!$DA86-1,"")</f>
        <v>0.14571015049464209</v>
      </c>
      <c r="X86" s="169">
        <f>IFERROR(Inv_SY_B!X86/Inv_SY_B!$DA86-1,"")</f>
        <v>5.7591440165001284E-3</v>
      </c>
      <c r="Y86" s="169">
        <f>IFERROR(Inv_SY_B!Y86/Inv_SY_B!$DA86-1,"")</f>
        <v>5.6494443393177995E-3</v>
      </c>
      <c r="Z86" s="169">
        <f>IFERROR(Inv_SY_B!Z86/Inv_SY_B!$DA86-1,"")</f>
        <v>-9.3458786620148393E-2</v>
      </c>
      <c r="AA86" s="169">
        <f>IFERROR(Inv_SY_B!AA86/Inv_SY_B!$DA86-1,"")</f>
        <v>-3.227169145576958E-2</v>
      </c>
      <c r="AB86" s="169">
        <f>IFERROR(Inv_SY_B!AB86/Inv_SY_B!$DA86-1,"")</f>
        <v>-1.5058296128048765E-2</v>
      </c>
      <c r="AC86" s="169">
        <f>IFERROR(Inv_SY_B!AC86/Inv_SY_B!$DA86-1,"")</f>
        <v>-8.9982383974754887E-3</v>
      </c>
      <c r="AD86" s="169">
        <f>IFERROR(Inv_SY_B!AD86/Inv_SY_B!$DA86-1,"")</f>
        <v>-3.6620482197223692E-2</v>
      </c>
      <c r="AE86" s="169">
        <f>IFERROR(Inv_SY_B!AE86/Inv_SY_B!$DA86-1,"")</f>
        <v>-8.4262952256075607E-4</v>
      </c>
      <c r="AF86" s="169">
        <f>IFERROR(Inv_SY_B!AF86/Inv_SY_B!$DA86-1,"")</f>
        <v>2.692341613356608E-2</v>
      </c>
      <c r="AG86" s="169">
        <f>IFERROR(Inv_SY_B!AG86/Inv_SY_B!$DA86-1,"")</f>
        <v>2.3319843337086921E-2</v>
      </c>
      <c r="AH86" s="169">
        <f>IFERROR(Inv_SY_B!AH86/Inv_SY_B!$DA86-1,"")</f>
        <v>-1.4116431406895225E-2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>
        <f>IFERROR(Inv_SY_B!CJ86/Inv_SY_B!$DC86-1,"")</f>
        <v>-1</v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-0.21005619328941083</v>
      </c>
      <c r="CV86" s="169">
        <f>IFERROR(Inv_SY_B!CV86/Inv_SY_B!$DB86-1,"")</f>
        <v>0.28738609429847317</v>
      </c>
      <c r="CW86" s="169">
        <f>IFERROR(Inv_SY_B!CW86/Inv_SY_B!$DB86-1,"")</f>
        <v>-1</v>
      </c>
      <c r="CX86" s="169">
        <f>IFERROR(Inv_SY_B!CX86/Inv_SY_B!$DB86-1,"")</f>
        <v>-6.0604160515122296E-2</v>
      </c>
      <c r="CY86" s="169">
        <f>IFERROR(Inv_SY_B!CY86/Inv_SY_B!$DB86-1,"")</f>
        <v>-1.6725740493940044E-2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1.337101806069585E-2</v>
      </c>
      <c r="D87" s="169">
        <f>IFERROR(Inv_SY_B!D87/Inv_SY_B!$DA87-1,"")</f>
        <v>1.0875411435560478E-2</v>
      </c>
      <c r="E87" s="169">
        <f>IFERROR(Inv_SY_B!E87/Inv_SY_B!$DA87-1,"")</f>
        <v>-1.8646004359352597E-2</v>
      </c>
      <c r="F87" s="169">
        <f>IFERROR(Inv_SY_B!F87/Inv_SY_B!$DA87-1,"")</f>
        <v>-3.6225116689494463E-2</v>
      </c>
      <c r="G87" s="169">
        <f>IFERROR(Inv_SY_B!G87/Inv_SY_B!$DA87-1,"")</f>
        <v>-1.9948201079139638E-2</v>
      </c>
      <c r="H87" s="169">
        <f>IFERROR(Inv_SY_B!H87/Inv_SY_B!$DA87-1,"")</f>
        <v>-1.252398552360201E-2</v>
      </c>
      <c r="I87" s="169">
        <f>IFERROR(Inv_SY_B!I87/Inv_SY_B!$DA87-1,"")</f>
        <v>7.5466973174338481E-3</v>
      </c>
      <c r="J87" s="169">
        <f>IFERROR(Inv_SY_B!J87/Inv_SY_B!$DA87-1,"")</f>
        <v>-5.0102176876891336E-2</v>
      </c>
      <c r="K87" s="169">
        <f>IFERROR(Inv_SY_B!K87/Inv_SY_B!$DA87-1,"")</f>
        <v>-1.3588890199372927E-2</v>
      </c>
      <c r="L87" s="169">
        <f>IFERROR(Inv_SY_B!L87/Inv_SY_B!$DA87-1,"")</f>
        <v>-1.2410658839580702E-2</v>
      </c>
      <c r="M87" s="169">
        <f>IFERROR(Inv_SY_B!M87/Inv_SY_B!$DA87-1,"")</f>
        <v>-4.7613846013292438E-3</v>
      </c>
      <c r="N87" s="169">
        <f>IFERROR(Inv_SY_B!N87/Inv_SY_B!$DA87-1,"")</f>
        <v>-7.5897412177340362E-3</v>
      </c>
      <c r="O87" s="169">
        <f>IFERROR(Inv_SY_B!O87/Inv_SY_B!$DA87-1,"")</f>
        <v>-1.2764030245528524E-2</v>
      </c>
      <c r="P87" s="169">
        <f>IFERROR(Inv_SY_B!P87/Inv_SY_B!$DA87-1,"")</f>
        <v>-1.6861966847488974E-2</v>
      </c>
      <c r="Q87" s="169">
        <f>IFERROR(Inv_SY_B!Q87/Inv_SY_B!$DA87-1,"")</f>
        <v>-1.838718661446237E-2</v>
      </c>
      <c r="R87" s="169">
        <f>IFERROR(Inv_SY_B!R87/Inv_SY_B!$DA87-1,"")</f>
        <v>-2.1312934456058197E-2</v>
      </c>
      <c r="S87" s="169">
        <f>IFERROR(Inv_SY_B!S87/Inv_SY_B!$DA87-1,"")</f>
        <v>-1.7054993856969292E-2</v>
      </c>
      <c r="T87" s="169">
        <f>IFERROR(Inv_SY_B!T87/Inv_SY_B!$DA87-1,"")</f>
        <v>-1.8347494913378504E-2</v>
      </c>
      <c r="U87" s="169">
        <f>IFERROR(Inv_SY_B!U87/Inv_SY_B!$DA87-1,"")</f>
        <v>9.7356165846171239E-2</v>
      </c>
      <c r="V87" s="169">
        <f>IFERROR(Inv_SY_B!V87/Inv_SY_B!$DA87-1,"")</f>
        <v>0.10733512702682657</v>
      </c>
      <c r="W87" s="169">
        <f>IFERROR(Inv_SY_B!W87/Inv_SY_B!$DA87-1,"")</f>
        <v>0.14313681842855264</v>
      </c>
      <c r="X87" s="169">
        <f>IFERROR(Inv_SY_B!X87/Inv_SY_B!$DA87-1,"")</f>
        <v>4.331542797843646E-3</v>
      </c>
      <c r="Y87" s="169">
        <f>IFERROR(Inv_SY_B!Y87/Inv_SY_B!$DA87-1,"")</f>
        <v>1.6540355671453177E-2</v>
      </c>
      <c r="Z87" s="169">
        <f>IFERROR(Inv_SY_B!Z87/Inv_SY_B!$DA87-1,"")</f>
        <v>-8.705738396981455E-2</v>
      </c>
      <c r="AA87" s="169">
        <f>IFERROR(Inv_SY_B!AA87/Inv_SY_B!$DA87-1,"")</f>
        <v>-2.440454999349928E-2</v>
      </c>
      <c r="AB87" s="169">
        <f>IFERROR(Inv_SY_B!AB87/Inv_SY_B!$DA87-1,"")</f>
        <v>-5.9801192768971223E-3</v>
      </c>
      <c r="AC87" s="169">
        <f>IFERROR(Inv_SY_B!AC87/Inv_SY_B!$DA87-1,"")</f>
        <v>-1.0222888512241735E-2</v>
      </c>
      <c r="AD87" s="169">
        <f>IFERROR(Inv_SY_B!AD87/Inv_SY_B!$DA87-1,"")</f>
        <v>-3.5037561206438972E-2</v>
      </c>
      <c r="AE87" s="169">
        <f>IFERROR(Inv_SY_B!AE87/Inv_SY_B!$DA87-1,"")</f>
        <v>-2.2264900088170281E-3</v>
      </c>
      <c r="AF87" s="169">
        <f>IFERROR(Inv_SY_B!AF87/Inv_SY_B!$DA87-1,"")</f>
        <v>2.5092572815535341E-2</v>
      </c>
      <c r="AG87" s="169">
        <f>IFERROR(Inv_SY_B!AG87/Inv_SY_B!$DA87-1,"")</f>
        <v>3.6218787625547089E-2</v>
      </c>
      <c r="AH87" s="169">
        <f>IFERROR(Inv_SY_B!AH87/Inv_SY_B!$DA87-1,"")</f>
        <v>-1.6350737737532151E-2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>
        <f>IFERROR(Inv_SY_B!CJ87/Inv_SY_B!$DC87-1,"")</f>
        <v>-1</v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-0.19121107012941629</v>
      </c>
      <c r="CV87" s="169">
        <f>IFERROR(Inv_SY_B!CV87/Inv_SY_B!$DB87-1,"")</f>
        <v>0.34680939191492843</v>
      </c>
      <c r="CW87" s="169">
        <f>IFERROR(Inv_SY_B!CW87/Inv_SY_B!$DB87-1,"")</f>
        <v>-1</v>
      </c>
      <c r="CX87" s="169">
        <f>IFERROR(Inv_SY_B!CX87/Inv_SY_B!$DB87-1,"")</f>
        <v>-9.8464078714909253E-2</v>
      </c>
      <c r="CY87" s="169">
        <f>IFERROR(Inv_SY_B!CY87/Inv_SY_B!$DB87-1,"")</f>
        <v>-5.7134243070602775E-2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2.4514062753008714E-2</v>
      </c>
      <c r="D88" s="169">
        <f>IFERROR(Inv_SY_B!D88/Inv_SY_B!$DA88-1,"")</f>
        <v>1.2869870472023814E-2</v>
      </c>
      <c r="E88" s="169">
        <f>IFERROR(Inv_SY_B!E88/Inv_SY_B!$DA88-1,"")</f>
        <v>-2.7920739647079307E-3</v>
      </c>
      <c r="F88" s="169">
        <f>IFERROR(Inv_SY_B!F88/Inv_SY_B!$DA88-1,"")</f>
        <v>-5.803718818461312E-3</v>
      </c>
      <c r="G88" s="169">
        <f>IFERROR(Inv_SY_B!G88/Inv_SY_B!$DA88-1,"")</f>
        <v>-3.6832706208191901E-3</v>
      </c>
      <c r="H88" s="169">
        <f>IFERROR(Inv_SY_B!H88/Inv_SY_B!$DA88-1,"")</f>
        <v>3.5561993044821438E-3</v>
      </c>
      <c r="I88" s="169">
        <f>IFERROR(Inv_SY_B!I88/Inv_SY_B!$DA88-1,"")</f>
        <v>2.4053511460924382E-2</v>
      </c>
      <c r="J88" s="169">
        <f>IFERROR(Inv_SY_B!J88/Inv_SY_B!$DA88-1,"")</f>
        <v>-1.5500995304782772E-2</v>
      </c>
      <c r="K88" s="169">
        <f>IFERROR(Inv_SY_B!K88/Inv_SY_B!$DA88-1,"")</f>
        <v>5.6629384448403375E-3</v>
      </c>
      <c r="L88" s="169">
        <f>IFERROR(Inv_SY_B!L88/Inv_SY_B!$DA88-1,"")</f>
        <v>1.1384808226356347E-2</v>
      </c>
      <c r="M88" s="169">
        <f>IFERROR(Inv_SY_B!M88/Inv_SY_B!$DA88-1,"")</f>
        <v>1.1892511396307093E-2</v>
      </c>
      <c r="N88" s="169">
        <f>IFERROR(Inv_SY_B!N88/Inv_SY_B!$DA88-1,"")</f>
        <v>5.8789439059927506E-3</v>
      </c>
      <c r="O88" s="169">
        <f>IFERROR(Inv_SY_B!O88/Inv_SY_B!$DA88-1,"")</f>
        <v>2.6181721291174131E-3</v>
      </c>
      <c r="P88" s="169">
        <f>IFERROR(Inv_SY_B!P88/Inv_SY_B!$DA88-1,"")</f>
        <v>-1.5103795391224639E-2</v>
      </c>
      <c r="Q88" s="169">
        <f>IFERROR(Inv_SY_B!Q88/Inv_SY_B!$DA88-1,"")</f>
        <v>-3.7868798067459353E-2</v>
      </c>
      <c r="R88" s="169">
        <f>IFERROR(Inv_SY_B!R88/Inv_SY_B!$DA88-1,"")</f>
        <v>-1.7622485492292728E-2</v>
      </c>
      <c r="S88" s="169">
        <f>IFERROR(Inv_SY_B!S88/Inv_SY_B!$DA88-1,"")</f>
        <v>-1.9059433467466302E-2</v>
      </c>
      <c r="T88" s="169">
        <f>IFERROR(Inv_SY_B!T88/Inv_SY_B!$DA88-1,"")</f>
        <v>-1.3226372199383052E-3</v>
      </c>
      <c r="U88" s="169">
        <f>IFERROR(Inv_SY_B!U88/Inv_SY_B!$DA88-1,"")</f>
        <v>9.8692227219267403E-2</v>
      </c>
      <c r="V88" s="169">
        <f>IFERROR(Inv_SY_B!V88/Inv_SY_B!$DA88-1,"")</f>
        <v>0.11386081627498257</v>
      </c>
      <c r="W88" s="169">
        <f>IFERROR(Inv_SY_B!W88/Inv_SY_B!$DA88-1,"")</f>
        <v>0.13319883069800764</v>
      </c>
      <c r="X88" s="169">
        <f>IFERROR(Inv_SY_B!X88/Inv_SY_B!$DA88-1,"")</f>
        <v>2.9151892030933713E-2</v>
      </c>
      <c r="Y88" s="169">
        <f>IFERROR(Inv_SY_B!Y88/Inv_SY_B!$DA88-1,"")</f>
        <v>-6.635496162213006E-2</v>
      </c>
      <c r="Z88" s="169">
        <f>IFERROR(Inv_SY_B!Z88/Inv_SY_B!$DA88-1,"")</f>
        <v>-0.13786638211920277</v>
      </c>
      <c r="AA88" s="169">
        <f>IFERROR(Inv_SY_B!AA88/Inv_SY_B!$DA88-1,"")</f>
        <v>-8.1432243553847261E-2</v>
      </c>
      <c r="AB88" s="169">
        <f>IFERROR(Inv_SY_B!AB88/Inv_SY_B!$DA88-1,"")</f>
        <v>-4.7313516760476126E-2</v>
      </c>
      <c r="AC88" s="169">
        <f>IFERROR(Inv_SY_B!AC88/Inv_SY_B!$DA88-1,"")</f>
        <v>-3.7662092464217367E-2</v>
      </c>
      <c r="AD88" s="169">
        <f>IFERROR(Inv_SY_B!AD88/Inv_SY_B!$DA88-1,"")</f>
        <v>-6.6298976191168979E-2</v>
      </c>
      <c r="AE88" s="169">
        <f>IFERROR(Inv_SY_B!AE88/Inv_SY_B!$DA88-1,"")</f>
        <v>-2.1943369837849058E-3</v>
      </c>
      <c r="AF88" s="169">
        <f>IFERROR(Inv_SY_B!AF88/Inv_SY_B!$DA88-1,"")</f>
        <v>2.888245142254986E-2</v>
      </c>
      <c r="AG88" s="169">
        <f>IFERROR(Inv_SY_B!AG88/Inv_SY_B!$DA88-1,"")</f>
        <v>5.4101076824964123E-2</v>
      </c>
      <c r="AH88" s="169">
        <f>IFERROR(Inv_SY_B!AH88/Inv_SY_B!$DA88-1,"")</f>
        <v>-2.4385945217793026E-3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>
        <f>IFERROR(Inv_SY_B!CJ88/Inv_SY_B!$DC88-1,"")</f>
        <v>-1</v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-0.99064336739015735</v>
      </c>
      <c r="CN88" s="169">
        <f>IFERROR(Inv_SY_B!CN88/Inv_SY_B!$DB88-1,"")</f>
        <v>-0.99109978849307656</v>
      </c>
      <c r="CO88" s="169">
        <f>IFERROR(Inv_SY_B!CO88/Inv_SY_B!$DB88-1,"")</f>
        <v>-0.99848642707781954</v>
      </c>
      <c r="CP88" s="169">
        <f>IFERROR(Inv_SY_B!CP88/Inv_SY_B!$DB88-1,"")</f>
        <v>-0.99832738576722446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-0.19293023847803359</v>
      </c>
      <c r="CV88" s="169">
        <f>IFERROR(Inv_SY_B!CV88/Inv_SY_B!$DB88-1,"")</f>
        <v>0.34032386160611594</v>
      </c>
      <c r="CW88" s="169">
        <f>IFERROR(Inv_SY_B!CW88/Inv_SY_B!$DB88-1,"")</f>
        <v>-1</v>
      </c>
      <c r="CX88" s="169">
        <f>IFERROR(Inv_SY_B!CX88/Inv_SY_B!$DB88-1,"")</f>
        <v>-9.8192613334147527E-2</v>
      </c>
      <c r="CY88" s="169">
        <f>IFERROR(Inv_SY_B!CY88/Inv_SY_B!$DB88-1,"")</f>
        <v>-4.9201009793934602E-2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2.4324110749844863E-2</v>
      </c>
      <c r="D89" s="169">
        <f>IFERROR(Inv_SY_B!D89/Inv_SY_B!$DA89-1,"")</f>
        <v>1.5998297751821378E-2</v>
      </c>
      <c r="E89" s="169">
        <f>IFERROR(Inv_SY_B!E89/Inv_SY_B!$DA89-1,"")</f>
        <v>-1.6299741002799295E-2</v>
      </c>
      <c r="F89" s="169">
        <f>IFERROR(Inv_SY_B!F89/Inv_SY_B!$DA89-1,"")</f>
        <v>-2.4326331299405202E-2</v>
      </c>
      <c r="G89" s="169">
        <f>IFERROR(Inv_SY_B!G89/Inv_SY_B!$DA89-1,"")</f>
        <v>-1.7014455420425789E-2</v>
      </c>
      <c r="H89" s="169">
        <f>IFERROR(Inv_SY_B!H89/Inv_SY_B!$DA89-1,"")</f>
        <v>-1.0184235981693601E-2</v>
      </c>
      <c r="I89" s="169">
        <f>IFERROR(Inv_SY_B!I89/Inv_SY_B!$DA89-1,"")</f>
        <v>1.817937392726221E-2</v>
      </c>
      <c r="J89" s="169">
        <f>IFERROR(Inv_SY_B!J89/Inv_SY_B!$DA89-1,"")</f>
        <v>-2.5851268605387889E-2</v>
      </c>
      <c r="K89" s="169">
        <f>IFERROR(Inv_SY_B!K89/Inv_SY_B!$DA89-1,"")</f>
        <v>-2.3509098131233364E-2</v>
      </c>
      <c r="L89" s="169">
        <f>IFERROR(Inv_SY_B!L89/Inv_SY_B!$DA89-1,"")</f>
        <v>-6.9110945095651743E-6</v>
      </c>
      <c r="M89" s="169">
        <f>IFERROR(Inv_SY_B!M89/Inv_SY_B!$DA89-1,"")</f>
        <v>-5.010496310196233E-3</v>
      </c>
      <c r="N89" s="169">
        <f>IFERROR(Inv_SY_B!N89/Inv_SY_B!$DA89-1,"")</f>
        <v>-6.1073309202379633E-3</v>
      </c>
      <c r="O89" s="169">
        <f>IFERROR(Inv_SY_B!O89/Inv_SY_B!$DA89-1,"")</f>
        <v>-1.8003900479467538E-2</v>
      </c>
      <c r="P89" s="169">
        <f>IFERROR(Inv_SY_B!P89/Inv_SY_B!$DA89-1,"")</f>
        <v>-2.1982005495817414E-2</v>
      </c>
      <c r="Q89" s="169">
        <f>IFERROR(Inv_SY_B!Q89/Inv_SY_B!$DA89-1,"")</f>
        <v>-3.8645483777016043E-2</v>
      </c>
      <c r="R89" s="169">
        <f>IFERROR(Inv_SY_B!R89/Inv_SY_B!$DA89-1,"")</f>
        <v>-1.8677564703495575E-2</v>
      </c>
      <c r="S89" s="169">
        <f>IFERROR(Inv_SY_B!S89/Inv_SY_B!$DA89-1,"")</f>
        <v>-1.6669256853532488E-2</v>
      </c>
      <c r="T89" s="169">
        <f>IFERROR(Inv_SY_B!T89/Inv_SY_B!$DA89-1,"")</f>
        <v>-1.5303504803571455E-2</v>
      </c>
      <c r="U89" s="169">
        <f>IFERROR(Inv_SY_B!U89/Inv_SY_B!$DA89-1,"")</f>
        <v>9.1404418834259982E-2</v>
      </c>
      <c r="V89" s="169">
        <f>IFERROR(Inv_SY_B!V89/Inv_SY_B!$DA89-1,"")</f>
        <v>0.10935320533933401</v>
      </c>
      <c r="W89" s="169">
        <f>IFERROR(Inv_SY_B!W89/Inv_SY_B!$DA89-1,"")</f>
        <v>0.1049137957717341</v>
      </c>
      <c r="X89" s="169">
        <f>IFERROR(Inv_SY_B!X89/Inv_SY_B!$DA89-1,"")</f>
        <v>1.2534150629515128E-2</v>
      </c>
      <c r="Y89" s="169">
        <f>IFERROR(Inv_SY_B!Y89/Inv_SY_B!$DA89-1,"")</f>
        <v>1.1443712808087536E-2</v>
      </c>
      <c r="Z89" s="169">
        <f>IFERROR(Inv_SY_B!Z89/Inv_SY_B!$DA89-1,"")</f>
        <v>-8.4766912368245184E-2</v>
      </c>
      <c r="AA89" s="169">
        <f>IFERROR(Inv_SY_B!AA89/Inv_SY_B!$DA89-1,"")</f>
        <v>-4.4894786967311751E-2</v>
      </c>
      <c r="AB89" s="169">
        <f>IFERROR(Inv_SY_B!AB89/Inv_SY_B!$DA89-1,"")</f>
        <v>-2.9493428964580071E-2</v>
      </c>
      <c r="AC89" s="169">
        <f>IFERROR(Inv_SY_B!AC89/Inv_SY_B!$DA89-1,"")</f>
        <v>-1.9601242759192949E-3</v>
      </c>
      <c r="AD89" s="169">
        <f>IFERROR(Inv_SY_B!AD89/Inv_SY_B!$DA89-1,"")</f>
        <v>-3.8961484567070492E-2</v>
      </c>
      <c r="AE89" s="169">
        <f>IFERROR(Inv_SY_B!AE89/Inv_SY_B!$DA89-1,"")</f>
        <v>4.7489909136049224E-3</v>
      </c>
      <c r="AF89" s="169">
        <f>IFERROR(Inv_SY_B!AF89/Inv_SY_B!$DA89-1,"")</f>
        <v>3.2922019097361588E-2</v>
      </c>
      <c r="AG89" s="169">
        <f>IFERROR(Inv_SY_B!AG89/Inv_SY_B!$DA89-1,"")</f>
        <v>4.2801237729886754E-2</v>
      </c>
      <c r="AH89" s="169">
        <f>IFERROR(Inv_SY_B!AH89/Inv_SY_B!$DA89-1,"")</f>
        <v>-1.095499153079349E-2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>
        <f>IFERROR(Inv_SY_B!CJ89/Inv_SY_B!$DC89-1,"")</f>
        <v>-1</v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-0.99285327923904854</v>
      </c>
      <c r="CN89" s="169">
        <f>IFERROR(Inv_SY_B!CN89/Inv_SY_B!$DB89-1,"")</f>
        <v>-0.993201899763973</v>
      </c>
      <c r="CO89" s="169">
        <f>IFERROR(Inv_SY_B!CO89/Inv_SY_B!$DB89-1,"")</f>
        <v>-0.99947706921261326</v>
      </c>
      <c r="CP89" s="169">
        <f>IFERROR(Inv_SY_B!CP89/Inv_SY_B!$DB89-1,"")</f>
        <v>-0.99929370387158156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-0.17034851702820608</v>
      </c>
      <c r="CV89" s="169">
        <f>IFERROR(Inv_SY_B!CV89/Inv_SY_B!$DB89-1,"")</f>
        <v>0.36358560567641374</v>
      </c>
      <c r="CW89" s="169">
        <f>IFERROR(Inv_SY_B!CW89/Inv_SY_B!$DB89-1,"")</f>
        <v>-1</v>
      </c>
      <c r="CX89" s="169">
        <f>IFERROR(Inv_SY_B!CX89/Inv_SY_B!$DB89-1,"")</f>
        <v>-0.15168206679678209</v>
      </c>
      <c r="CY89" s="169">
        <f>IFERROR(Inv_SY_B!CY89/Inv_SY_B!$DB89-1,"")</f>
        <v>-4.1555021851425566E-2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4.3570750232330369E-2</v>
      </c>
      <c r="D90" s="169">
        <f>IFERROR(Inv_SY_B!D90/Inv_SY_B!$DA90-1,"")</f>
        <v>3.9984495485784199E-2</v>
      </c>
      <c r="E90" s="169">
        <f>IFERROR(Inv_SY_B!E90/Inv_SY_B!$DA90-1,"")</f>
        <v>4.2469547769969918E-3</v>
      </c>
      <c r="F90" s="169">
        <f>IFERROR(Inv_SY_B!F90/Inv_SY_B!$DA90-1,"")</f>
        <v>-4.9906791543204987E-3</v>
      </c>
      <c r="G90" s="169">
        <f>IFERROR(Inv_SY_B!G90/Inv_SY_B!$DA90-1,"")</f>
        <v>1.3925757595698585E-3</v>
      </c>
      <c r="H90" s="169">
        <f>IFERROR(Inv_SY_B!H90/Inv_SY_B!$DA90-1,"")</f>
        <v>9.1262543584325062E-3</v>
      </c>
      <c r="I90" s="169">
        <f>IFERROR(Inv_SY_B!I90/Inv_SY_B!$DA90-1,"")</f>
        <v>3.4440191443840806E-2</v>
      </c>
      <c r="J90" s="169">
        <f>IFERROR(Inv_SY_B!J90/Inv_SY_B!$DA90-1,"")</f>
        <v>-9.2505647913445621E-3</v>
      </c>
      <c r="K90" s="169">
        <f>IFERROR(Inv_SY_B!K90/Inv_SY_B!$DA90-1,"")</f>
        <v>-4.0990913985206046E-3</v>
      </c>
      <c r="L90" s="169">
        <f>IFERROR(Inv_SY_B!L90/Inv_SY_B!$DA90-1,"")</f>
        <v>1.7003007288823424E-2</v>
      </c>
      <c r="M90" s="169">
        <f>IFERROR(Inv_SY_B!M90/Inv_SY_B!$DA90-1,"")</f>
        <v>1.5646398011029072E-2</v>
      </c>
      <c r="N90" s="169">
        <f>IFERROR(Inv_SY_B!N90/Inv_SY_B!$DA90-1,"")</f>
        <v>1.4215120494593059E-2</v>
      </c>
      <c r="O90" s="169">
        <f>IFERROR(Inv_SY_B!O90/Inv_SY_B!$DA90-1,"")</f>
        <v>6.8166998444878502E-3</v>
      </c>
      <c r="P90" s="169">
        <f>IFERROR(Inv_SY_B!P90/Inv_SY_B!$DA90-1,"")</f>
        <v>3.1601270611101295E-3</v>
      </c>
      <c r="Q90" s="169">
        <f>IFERROR(Inv_SY_B!Q90/Inv_SY_B!$DA90-1,"")</f>
        <v>-2.2111034006069397E-2</v>
      </c>
      <c r="R90" s="169">
        <f>IFERROR(Inv_SY_B!R90/Inv_SY_B!$DA90-1,"")</f>
        <v>4.9170741147719355E-4</v>
      </c>
      <c r="S90" s="169">
        <f>IFERROR(Inv_SY_B!S90/Inv_SY_B!$DA90-1,"")</f>
        <v>4.4616741309528862E-3</v>
      </c>
      <c r="T90" s="169">
        <f>IFERROR(Inv_SY_B!T90/Inv_SY_B!$DA90-1,"")</f>
        <v>7.9400898623385174E-3</v>
      </c>
      <c r="U90" s="169">
        <f>IFERROR(Inv_SY_B!U90/Inv_SY_B!$DA90-1,"")</f>
        <v>0.11576358500666895</v>
      </c>
      <c r="V90" s="169">
        <f>IFERROR(Inv_SY_B!V90/Inv_SY_B!$DA90-1,"")</f>
        <v>0.13475708153698318</v>
      </c>
      <c r="W90" s="169">
        <f>IFERROR(Inv_SY_B!W90/Inv_SY_B!$DA90-1,"")</f>
        <v>0.11313656014642093</v>
      </c>
      <c r="X90" s="169">
        <f>IFERROR(Inv_SY_B!X90/Inv_SY_B!$DA90-1,"")</f>
        <v>3.0288480930741546E-2</v>
      </c>
      <c r="Y90" s="169">
        <f>IFERROR(Inv_SY_B!Y90/Inv_SY_B!$DA90-1,"")</f>
        <v>3.0454549351265348E-2</v>
      </c>
      <c r="Z90" s="169">
        <f>IFERROR(Inv_SY_B!Z90/Inv_SY_B!$DA90-1,"")</f>
        <v>-6.5411544687626999E-2</v>
      </c>
      <c r="AA90" s="169">
        <f>IFERROR(Inv_SY_B!AA90/Inv_SY_B!$DA90-1,"")</f>
        <v>-0.10416551712718314</v>
      </c>
      <c r="AB90" s="169">
        <f>IFERROR(Inv_SY_B!AB90/Inv_SY_B!$DA90-1,"")</f>
        <v>-9.0050423078190334E-2</v>
      </c>
      <c r="AC90" s="169">
        <f>IFERROR(Inv_SY_B!AC90/Inv_SY_B!$DA90-1,"")</f>
        <v>-6.2499396716830025E-2</v>
      </c>
      <c r="AD90" s="169">
        <f>IFERROR(Inv_SY_B!AD90/Inv_SY_B!$DA90-1,"")</f>
        <v>-9.8497579185601092E-2</v>
      </c>
      <c r="AE90" s="169">
        <f>IFERROR(Inv_SY_B!AE90/Inv_SY_B!$DA90-1,"")</f>
        <v>-5.3691862259185652E-2</v>
      </c>
      <c r="AF90" s="169">
        <f>IFERROR(Inv_SY_B!AF90/Inv_SY_B!$DA90-1,"")</f>
        <v>-2.9171558883654525E-2</v>
      </c>
      <c r="AG90" s="169">
        <f>IFERROR(Inv_SY_B!AG90/Inv_SY_B!$DA90-1,"")</f>
        <v>-1.7769165070119719E-2</v>
      </c>
      <c r="AH90" s="169">
        <f>IFERROR(Inv_SY_B!AH90/Inv_SY_B!$DA90-1,"")</f>
        <v>-6.5187886775190829E-2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>
        <f>IFERROR(Inv_SY_B!CJ90/Inv_SY_B!$DC90-1,"")</f>
        <v>-1</v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-0.99291971608488028</v>
      </c>
      <c r="CN90" s="169">
        <f>IFERROR(Inv_SY_B!CN90/Inv_SY_B!$DB90-1,"")</f>
        <v>-0.99326509578805677</v>
      </c>
      <c r="CO90" s="169">
        <f>IFERROR(Inv_SY_B!CO90/Inv_SY_B!$DB90-1,"")</f>
        <v>-0.99317562996133035</v>
      </c>
      <c r="CP90" s="169">
        <f>IFERROR(Inv_SY_B!CP90/Inv_SY_B!$DB90-1,"")</f>
        <v>-0.99939511265566339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-0.18546878357203522</v>
      </c>
      <c r="CV90" s="169">
        <f>IFERROR(Inv_SY_B!CV90/Inv_SY_B!$DB90-1,"")</f>
        <v>0.34417057512911664</v>
      </c>
      <c r="CW90" s="169">
        <f>IFERROR(Inv_SY_B!CW90/Inv_SY_B!$DB90-1,"")</f>
        <v>-1</v>
      </c>
      <c r="CX90" s="169">
        <f>IFERROR(Inv_SY_B!CX90/Inv_SY_B!$DB90-1,"")</f>
        <v>-0.10831288243796366</v>
      </c>
      <c r="CY90" s="169">
        <f>IFERROR(Inv_SY_B!CY90/Inv_SY_B!$DB90-1,"")</f>
        <v>-5.0388909119117753E-2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1.6270004147390882E-2</v>
      </c>
      <c r="D91" s="169">
        <f>IFERROR(Inv_SY_B!D91/Inv_SY_B!$DA91-1,"")</f>
        <v>2.2727378208673876E-2</v>
      </c>
      <c r="E91" s="169">
        <f>IFERROR(Inv_SY_B!E91/Inv_SY_B!$DA91-1,"")</f>
        <v>-1.5854346422126242E-2</v>
      </c>
      <c r="F91" s="169">
        <f>IFERROR(Inv_SY_B!F91/Inv_SY_B!$DA91-1,"")</f>
        <v>-2.2048329978162973E-2</v>
      </c>
      <c r="G91" s="169">
        <f>IFERROR(Inv_SY_B!G91/Inv_SY_B!$DA91-1,"")</f>
        <v>-1.5583579284713989E-2</v>
      </c>
      <c r="H91" s="169">
        <f>IFERROR(Inv_SY_B!H91/Inv_SY_B!$DA91-1,"")</f>
        <v>-7.289287084294882E-3</v>
      </c>
      <c r="I91" s="169">
        <f>IFERROR(Inv_SY_B!I91/Inv_SY_B!$DA91-1,"")</f>
        <v>2.2268480684044523E-2</v>
      </c>
      <c r="J91" s="169">
        <f>IFERROR(Inv_SY_B!J91/Inv_SY_B!$DA91-1,"")</f>
        <v>-2.6493306239701475E-2</v>
      </c>
      <c r="K91" s="169">
        <f>IFERROR(Inv_SY_B!K91/Inv_SY_B!$DA91-1,"")</f>
        <v>-1.7515912498767938E-2</v>
      </c>
      <c r="L91" s="169">
        <f>IFERROR(Inv_SY_B!L91/Inv_SY_B!$DA91-1,"")</f>
        <v>4.1310352823478169E-3</v>
      </c>
      <c r="M91" s="169">
        <f>IFERROR(Inv_SY_B!M91/Inv_SY_B!$DA91-1,"")</f>
        <v>5.9649529164929049E-3</v>
      </c>
      <c r="N91" s="169">
        <f>IFERROR(Inv_SY_B!N91/Inv_SY_B!$DA91-1,"")</f>
        <v>1.9977201327714411E-3</v>
      </c>
      <c r="O91" s="169">
        <f>IFERROR(Inv_SY_B!O91/Inv_SY_B!$DA91-1,"")</f>
        <v>-2.2249685119413165E-3</v>
      </c>
      <c r="P91" s="169">
        <f>IFERROR(Inv_SY_B!P91/Inv_SY_B!$DA91-1,"")</f>
        <v>-8.628945396286225E-3</v>
      </c>
      <c r="Q91" s="169">
        <f>IFERROR(Inv_SY_B!Q91/Inv_SY_B!$DA91-1,"")</f>
        <v>-3.3842882979285283E-2</v>
      </c>
      <c r="R91" s="169">
        <f>IFERROR(Inv_SY_B!R91/Inv_SY_B!$DA91-1,"")</f>
        <v>-1.8923090168301071E-2</v>
      </c>
      <c r="S91" s="169">
        <f>IFERROR(Inv_SY_B!S91/Inv_SY_B!$DA91-1,"")</f>
        <v>-1.3898904704648829E-2</v>
      </c>
      <c r="T91" s="169">
        <f>IFERROR(Inv_SY_B!T91/Inv_SY_B!$DA91-1,"")</f>
        <v>-5.6237801211708183E-3</v>
      </c>
      <c r="U91" s="169">
        <f>IFERROR(Inv_SY_B!U91/Inv_SY_B!$DA91-1,"")</f>
        <v>7.2158082768796428E-2</v>
      </c>
      <c r="V91" s="169">
        <f>IFERROR(Inv_SY_B!V91/Inv_SY_B!$DA91-1,"")</f>
        <v>0.10711946226198377</v>
      </c>
      <c r="W91" s="169">
        <f>IFERROR(Inv_SY_B!W91/Inv_SY_B!$DA91-1,"")</f>
        <v>0.11189592249584135</v>
      </c>
      <c r="X91" s="169">
        <f>IFERROR(Inv_SY_B!X91/Inv_SY_B!$DA91-1,"")</f>
        <v>6.0458639709208839E-3</v>
      </c>
      <c r="Y91" s="169">
        <f>IFERROR(Inv_SY_B!Y91/Inv_SY_B!$DA91-1,"")</f>
        <v>-2.3732286639099653E-2</v>
      </c>
      <c r="Z91" s="169">
        <f>IFERROR(Inv_SY_B!Z91/Inv_SY_B!$DA91-1,"")</f>
        <v>-0.11089246121061114</v>
      </c>
      <c r="AA91" s="169">
        <f>IFERROR(Inv_SY_B!AA91/Inv_SY_B!$DA91-1,"")</f>
        <v>-4.1772509284027426E-2</v>
      </c>
      <c r="AB91" s="169">
        <f>IFERROR(Inv_SY_B!AB91/Inv_SY_B!$DA91-1,"")</f>
        <v>-1.976942250635505E-2</v>
      </c>
      <c r="AC91" s="169">
        <f>IFERROR(Inv_SY_B!AC91/Inv_SY_B!$DA91-1,"")</f>
        <v>-1.4602363353590109E-2</v>
      </c>
      <c r="AD91" s="169">
        <f>IFERROR(Inv_SY_B!AD91/Inv_SY_B!$DA91-1,"")</f>
        <v>-4.8061581356673488E-2</v>
      </c>
      <c r="AE91" s="169">
        <f>IFERROR(Inv_SY_B!AE91/Inv_SY_B!$DA91-1,"")</f>
        <v>-6.2780338175039141E-4</v>
      </c>
      <c r="AF91" s="169">
        <f>IFERROR(Inv_SY_B!AF91/Inv_SY_B!$DA91-1,"")</f>
        <v>3.2325010746108829E-2</v>
      </c>
      <c r="AG91" s="169">
        <f>IFERROR(Inv_SY_B!AG91/Inv_SY_B!$DA91-1,"")</f>
        <v>4.7554860963506584E-2</v>
      </c>
      <c r="AH91" s="169">
        <f>IFERROR(Inv_SY_B!AH91/Inv_SY_B!$DA91-1,"")</f>
        <v>-3.0730134573662138E-3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>
        <f>IFERROR(Inv_SY_B!CJ91/Inv_SY_B!$DC91-1,"")</f>
        <v>-1</v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-0.99327110023321508</v>
      </c>
      <c r="CN91" s="169">
        <f>IFERROR(Inv_SY_B!CN91/Inv_SY_B!$DB91-1,"")</f>
        <v>-0.99351512002578457</v>
      </c>
      <c r="CO91" s="169">
        <f>IFERROR(Inv_SY_B!CO91/Inv_SY_B!$DB91-1,"")</f>
        <v>-0.99344817654286732</v>
      </c>
      <c r="CP91" s="169">
        <f>IFERROR(Inv_SY_B!CP91/Inv_SY_B!$DB91-1,"")</f>
        <v>-0.99901343198908044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-0.17121093357673944</v>
      </c>
      <c r="CV91" s="169">
        <f>IFERROR(Inv_SY_B!CV91/Inv_SY_B!$DB91-1,"")</f>
        <v>0.32709840268868251</v>
      </c>
      <c r="CW91" s="169">
        <f>IFERROR(Inv_SY_B!CW91/Inv_SY_B!$DB91-1,"")</f>
        <v>-1</v>
      </c>
      <c r="CX91" s="169">
        <f>IFERROR(Inv_SY_B!CX91/Inv_SY_B!$DB91-1,"")</f>
        <v>-0.11068293075679936</v>
      </c>
      <c r="CY91" s="169">
        <f>IFERROR(Inv_SY_B!CY91/Inv_SY_B!$DB91-1,"")</f>
        <v>-4.5204538355143709E-2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1.3773822883898834E-2</v>
      </c>
      <c r="D92" s="169">
        <f>IFERROR(Inv_SY_B!D92/Inv_SY_B!$DA92-1,"")</f>
        <v>1.4817773213827268E-2</v>
      </c>
      <c r="E92" s="169">
        <f>IFERROR(Inv_SY_B!E92/Inv_SY_B!$DA92-1,"")</f>
        <v>-2.1399631499957494E-2</v>
      </c>
      <c r="F92" s="169">
        <f>IFERROR(Inv_SY_B!F92/Inv_SY_B!$DA92-1,"")</f>
        <v>-2.9065780574863753E-2</v>
      </c>
      <c r="G92" s="169">
        <f>IFERROR(Inv_SY_B!G92/Inv_SY_B!$DA92-1,"")</f>
        <v>-1.9863619913066954E-2</v>
      </c>
      <c r="H92" s="169">
        <f>IFERROR(Inv_SY_B!H92/Inv_SY_B!$DA92-1,"")</f>
        <v>-1.5271319692032326E-2</v>
      </c>
      <c r="I92" s="169">
        <f>IFERROR(Inv_SY_B!I92/Inv_SY_B!$DA92-1,"")</f>
        <v>3.4789581443446238E-3</v>
      </c>
      <c r="J92" s="169">
        <f>IFERROR(Inv_SY_B!J92/Inv_SY_B!$DA92-1,"")</f>
        <v>-3.6800516877665612E-2</v>
      </c>
      <c r="K92" s="169">
        <f>IFERROR(Inv_SY_B!K92/Inv_SY_B!$DA92-1,"")</f>
        <v>-3.3364216366009725E-2</v>
      </c>
      <c r="L92" s="169">
        <f>IFERROR(Inv_SY_B!L92/Inv_SY_B!$DA92-1,"")</f>
        <v>-1.4657721209615726E-2</v>
      </c>
      <c r="M92" s="169">
        <f>IFERROR(Inv_SY_B!M92/Inv_SY_B!$DA92-1,"")</f>
        <v>-4.9498453487690774E-3</v>
      </c>
      <c r="N92" s="169">
        <f>IFERROR(Inv_SY_B!N92/Inv_SY_B!$DA92-1,"")</f>
        <v>-1.0367035307798811E-2</v>
      </c>
      <c r="O92" s="169">
        <f>IFERROR(Inv_SY_B!O92/Inv_SY_B!$DA92-1,"")</f>
        <v>-1.5701520076614295E-2</v>
      </c>
      <c r="P92" s="169">
        <f>IFERROR(Inv_SY_B!P92/Inv_SY_B!$DA92-1,"")</f>
        <v>-1.530204829093107E-2</v>
      </c>
      <c r="Q92" s="169">
        <f>IFERROR(Inv_SY_B!Q92/Inv_SY_B!$DA92-1,"")</f>
        <v>-3.3392413442584368E-2</v>
      </c>
      <c r="R92" s="169">
        <f>IFERROR(Inv_SY_B!R92/Inv_SY_B!$DA92-1,"")</f>
        <v>-1.2093387818830736E-2</v>
      </c>
      <c r="S92" s="169">
        <f>IFERROR(Inv_SY_B!S92/Inv_SY_B!$DA92-1,"")</f>
        <v>-6.5178739720658241E-3</v>
      </c>
      <c r="T92" s="169">
        <f>IFERROR(Inv_SY_B!T92/Inv_SY_B!$DA92-1,"")</f>
        <v>-7.9481358726722906E-3</v>
      </c>
      <c r="U92" s="169">
        <f>IFERROR(Inv_SY_B!U92/Inv_SY_B!$DA92-1,"")</f>
        <v>0.10600421729486498</v>
      </c>
      <c r="V92" s="169">
        <f>IFERROR(Inv_SY_B!V92/Inv_SY_B!$DA92-1,"")</f>
        <v>0.12007959474888263</v>
      </c>
      <c r="W92" s="169">
        <f>IFERROR(Inv_SY_B!W92/Inv_SY_B!$DA92-1,"")</f>
        <v>0.14486373748098114</v>
      </c>
      <c r="X92" s="169">
        <f>IFERROR(Inv_SY_B!X92/Inv_SY_B!$DA92-1,"")</f>
        <v>6.3481414974271289E-3</v>
      </c>
      <c r="Y92" s="169">
        <f>IFERROR(Inv_SY_B!Y92/Inv_SY_B!$DA92-1,"")</f>
        <v>7.9291618747143744E-3</v>
      </c>
      <c r="Z92" s="169">
        <f>IFERROR(Inv_SY_B!Z92/Inv_SY_B!$DA92-1,"")</f>
        <v>-8.5360943923295407E-2</v>
      </c>
      <c r="AA92" s="169">
        <f>IFERROR(Inv_SY_B!AA92/Inv_SY_B!$DA92-1,"")</f>
        <v>-4.2489610499809372E-2</v>
      </c>
      <c r="AB92" s="169">
        <f>IFERROR(Inv_SY_B!AB92/Inv_SY_B!$DA92-1,"")</f>
        <v>-2.7325022003609201E-2</v>
      </c>
      <c r="AC92" s="169">
        <f>IFERROR(Inv_SY_B!AC92/Inv_SY_B!$DA92-1,"")</f>
        <v>-8.6589516989530324E-3</v>
      </c>
      <c r="AD92" s="169">
        <f>IFERROR(Inv_SY_B!AD92/Inv_SY_B!$DA92-1,"")</f>
        <v>-3.6118059009999759E-2</v>
      </c>
      <c r="AE92" s="169">
        <f>IFERROR(Inv_SY_B!AE92/Inv_SY_B!$DA92-1,"")</f>
        <v>2.9404965886012935E-3</v>
      </c>
      <c r="AF92" s="169">
        <f>IFERROR(Inv_SY_B!AF92/Inv_SY_B!$DA92-1,"")</f>
        <v>2.8151604840607192E-2</v>
      </c>
      <c r="AG92" s="169">
        <f>IFERROR(Inv_SY_B!AG92/Inv_SY_B!$DA92-1,"")</f>
        <v>3.8535884773087892E-2</v>
      </c>
      <c r="AH92" s="169">
        <f>IFERROR(Inv_SY_B!AH92/Inv_SY_B!$DA92-1,"")</f>
        <v>-1.0275739942093409E-2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>
        <f>IFERROR(Inv_SY_B!CJ92/Inv_SY_B!$DC92-1,"")</f>
        <v>-1</v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-0.99308075815272068</v>
      </c>
      <c r="CN92" s="169">
        <f>IFERROR(Inv_SY_B!CN92/Inv_SY_B!$DB92-1,"")</f>
        <v>-0.99325775244149694</v>
      </c>
      <c r="CO92" s="169">
        <f>IFERROR(Inv_SY_B!CO92/Inv_SY_B!$DB92-1,"")</f>
        <v>-0.99316513915085824</v>
      </c>
      <c r="CP92" s="169">
        <f>IFERROR(Inv_SY_B!CP92/Inv_SY_B!$DB92-1,"")</f>
        <v>-0.999230708302694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-0.18571809416022844</v>
      </c>
      <c r="CV92" s="169">
        <f>IFERROR(Inv_SY_B!CV92/Inv_SY_B!$DB92-1,"")</f>
        <v>0.33959897403253891</v>
      </c>
      <c r="CW92" s="169">
        <f>IFERROR(Inv_SY_B!CW92/Inv_SY_B!$DB92-1,"")</f>
        <v>-1</v>
      </c>
      <c r="CX92" s="169">
        <f>IFERROR(Inv_SY_B!CX92/Inv_SY_B!$DB92-1,"")</f>
        <v>-0.10282958492723326</v>
      </c>
      <c r="CY92" s="169">
        <f>IFERROR(Inv_SY_B!CY92/Inv_SY_B!$DB92-1,"")</f>
        <v>-5.1051294945077208E-2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3.4193208233756822E-2</v>
      </c>
      <c r="D93" s="169">
        <f>IFERROR(Inv_SY_B!D93/Inv_SY_B!$DA93-1,"")</f>
        <v>2.008737712933617E-2</v>
      </c>
      <c r="E93" s="169">
        <f>IFERROR(Inv_SY_B!E93/Inv_SY_B!$DA93-1,"")</f>
        <v>-2.7218916540353466E-2</v>
      </c>
      <c r="F93" s="169">
        <f>IFERROR(Inv_SY_B!F93/Inv_SY_B!$DA93-1,"")</f>
        <v>-2.8736656941183658E-2</v>
      </c>
      <c r="G93" s="169">
        <f>IFERROR(Inv_SY_B!G93/Inv_SY_B!$DA93-1,"")</f>
        <v>-2.8815960576490496E-2</v>
      </c>
      <c r="H93" s="169">
        <f>IFERROR(Inv_SY_B!H93/Inv_SY_B!$DA93-1,"")</f>
        <v>-1.6794993531064506E-2</v>
      </c>
      <c r="I93" s="169">
        <f>IFERROR(Inv_SY_B!I93/Inv_SY_B!$DA93-1,"")</f>
        <v>1.4156035941856437E-2</v>
      </c>
      <c r="J93" s="169">
        <f>IFERROR(Inv_SY_B!J93/Inv_SY_B!$DA93-1,"")</f>
        <v>-3.3772966474079569E-2</v>
      </c>
      <c r="K93" s="169">
        <f>IFERROR(Inv_SY_B!K93/Inv_SY_B!$DA93-1,"")</f>
        <v>-2.2169468417998162E-2</v>
      </c>
      <c r="L93" s="169">
        <f>IFERROR(Inv_SY_B!L93/Inv_SY_B!$DA93-1,"")</f>
        <v>-2.4237107463247476E-3</v>
      </c>
      <c r="M93" s="169">
        <f>IFERROR(Inv_SY_B!M93/Inv_SY_B!$DA93-1,"")</f>
        <v>-8.7309311680571211E-3</v>
      </c>
      <c r="N93" s="169">
        <f>IFERROR(Inv_SY_B!N93/Inv_SY_B!$DA93-1,"")</f>
        <v>-9.4216829120169487E-3</v>
      </c>
      <c r="O93" s="169">
        <f>IFERROR(Inv_SY_B!O93/Inv_SY_B!$DA93-1,"")</f>
        <v>-1.8153332164765446E-2</v>
      </c>
      <c r="P93" s="169">
        <f>IFERROR(Inv_SY_B!P93/Inv_SY_B!$DA93-1,"")</f>
        <v>-2.8101209279925543E-2</v>
      </c>
      <c r="Q93" s="169">
        <f>IFERROR(Inv_SY_B!Q93/Inv_SY_B!$DA93-1,"")</f>
        <v>-5.2535222060525077E-2</v>
      </c>
      <c r="R93" s="169">
        <f>IFERROR(Inv_SY_B!R93/Inv_SY_B!$DA93-1,"")</f>
        <v>-2.2315556512977563E-2</v>
      </c>
      <c r="S93" s="169">
        <f>IFERROR(Inv_SY_B!S93/Inv_SY_B!$DA93-1,"")</f>
        <v>-1.7514851742562842E-2</v>
      </c>
      <c r="T93" s="169">
        <f>IFERROR(Inv_SY_B!T93/Inv_SY_B!$DA93-1,"")</f>
        <v>-9.1498231104167882E-3</v>
      </c>
      <c r="U93" s="169">
        <f>IFERROR(Inv_SY_B!U93/Inv_SY_B!$DA93-1,"")</f>
        <v>0.10743250292032958</v>
      </c>
      <c r="V93" s="169">
        <f>IFERROR(Inv_SY_B!V93/Inv_SY_B!$DA93-1,"")</f>
        <v>0.11566314973701863</v>
      </c>
      <c r="W93" s="169">
        <f>IFERROR(Inv_SY_B!W93/Inv_SY_B!$DA93-1,"")</f>
        <v>0.15221938716167749</v>
      </c>
      <c r="X93" s="169">
        <f>IFERROR(Inv_SY_B!X93/Inv_SY_B!$DA93-1,"")</f>
        <v>2.8720051854234541E-2</v>
      </c>
      <c r="Y93" s="169">
        <f>IFERROR(Inv_SY_B!Y93/Inv_SY_B!$DA93-1,"")</f>
        <v>-8.6834110265564535E-3</v>
      </c>
      <c r="Z93" s="169">
        <f>IFERROR(Inv_SY_B!Z93/Inv_SY_B!$DA93-1,"")</f>
        <v>-1.2729869154459394E-2</v>
      </c>
      <c r="AA93" s="169">
        <f>IFERROR(Inv_SY_B!AA93/Inv_SY_B!$DA93-1,"")</f>
        <v>-4.9976343178732341E-2</v>
      </c>
      <c r="AB93" s="169">
        <f>IFERROR(Inv_SY_B!AB93/Inv_SY_B!$DA93-1,"")</f>
        <v>-4.1422285213538634E-2</v>
      </c>
      <c r="AC93" s="169">
        <f>IFERROR(Inv_SY_B!AC93/Inv_SY_B!$DA93-1,"")</f>
        <v>-2.4726556628202445E-2</v>
      </c>
      <c r="AD93" s="169">
        <f>IFERROR(Inv_SY_B!AD93/Inv_SY_B!$DA93-1,"")</f>
        <v>-6.4618908463085711E-2</v>
      </c>
      <c r="AE93" s="169">
        <f>IFERROR(Inv_SY_B!AE93/Inv_SY_B!$DA93-1,"")</f>
        <v>-1.5466951833586706E-2</v>
      </c>
      <c r="AF93" s="169">
        <f>IFERROR(Inv_SY_B!AF93/Inv_SY_B!$DA93-1,"")</f>
        <v>1.7106505347081136E-2</v>
      </c>
      <c r="AG93" s="169">
        <f>IFERROR(Inv_SY_B!AG93/Inv_SY_B!$DA93-1,"")</f>
        <v>5.5421038655441679E-2</v>
      </c>
      <c r="AH93" s="169">
        <f>IFERROR(Inv_SY_B!AH93/Inv_SY_B!$DA93-1,"")</f>
        <v>-1.519649303825088E-3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>
        <f>IFERROR(Inv_SY_B!CJ93/Inv_SY_B!$DC93-1,"")</f>
        <v>-1</v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-0.17306980748343403</v>
      </c>
      <c r="CV93" s="169">
        <f>IFERROR(Inv_SY_B!CV93/Inv_SY_B!$DB93-1,"")</f>
        <v>0.33835061614913986</v>
      </c>
      <c r="CW93" s="169">
        <f>IFERROR(Inv_SY_B!CW93/Inv_SY_B!$DB93-1,"")</f>
        <v>-1</v>
      </c>
      <c r="CX93" s="169">
        <f>IFERROR(Inv_SY_B!CX93/Inv_SY_B!$DB93-1,"")</f>
        <v>-0.12552298518278571</v>
      </c>
      <c r="CY93" s="169">
        <f>IFERROR(Inv_SY_B!CY93/Inv_SY_B!$DB93-1,"")</f>
        <v>-3.9757823482919785E-2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2.818000429791967E-2</v>
      </c>
      <c r="D94" s="169">
        <f>IFERROR(Inv_SY_B!D94/Inv_SY_B!$DA94-1,"")</f>
        <v>2.2505567465110676E-2</v>
      </c>
      <c r="E94" s="169">
        <f>IFERROR(Inv_SY_B!E94/Inv_SY_B!$DA94-1,"")</f>
        <v>-1.7960424807580755E-2</v>
      </c>
      <c r="F94" s="169">
        <f>IFERROR(Inv_SY_B!F94/Inv_SY_B!$DA94-1,"")</f>
        <v>-3.6739961322535097E-2</v>
      </c>
      <c r="G94" s="169">
        <f>IFERROR(Inv_SY_B!G94/Inv_SY_B!$DA94-1,"")</f>
        <v>-2.0631268280024484E-2</v>
      </c>
      <c r="H94" s="169">
        <f>IFERROR(Inv_SY_B!H94/Inv_SY_B!$DA94-1,"")</f>
        <v>-1.1303363798227717E-2</v>
      </c>
      <c r="I94" s="169">
        <f>IFERROR(Inv_SY_B!I94/Inv_SY_B!$DA94-1,"")</f>
        <v>-3.276172887815787E-3</v>
      </c>
      <c r="J94" s="169">
        <f>IFERROR(Inv_SY_B!J94/Inv_SY_B!$DA94-1,"")</f>
        <v>-3.8736471770734804E-2</v>
      </c>
      <c r="K94" s="169">
        <f>IFERROR(Inv_SY_B!K94/Inv_SY_B!$DA94-1,"")</f>
        <v>-4.427984948642627E-2</v>
      </c>
      <c r="L94" s="169">
        <f>IFERROR(Inv_SY_B!L94/Inv_SY_B!$DA94-1,"")</f>
        <v>-1.8402173459007076E-2</v>
      </c>
      <c r="M94" s="169">
        <f>IFERROR(Inv_SY_B!M94/Inv_SY_B!$DA94-1,"")</f>
        <v>4.4331565443789245E-3</v>
      </c>
      <c r="N94" s="169">
        <f>IFERROR(Inv_SY_B!N94/Inv_SY_B!$DA94-1,"")</f>
        <v>-3.2116754371017686E-3</v>
      </c>
      <c r="O94" s="169">
        <f>IFERROR(Inv_SY_B!O94/Inv_SY_B!$DA94-1,"")</f>
        <v>-7.7697855635402435E-3</v>
      </c>
      <c r="P94" s="169">
        <f>IFERROR(Inv_SY_B!P94/Inv_SY_B!$DA94-1,"")</f>
        <v>-1.2220097623709347E-2</v>
      </c>
      <c r="Q94" s="169">
        <f>IFERROR(Inv_SY_B!Q94/Inv_SY_B!$DA94-1,"")</f>
        <v>-4.1005094778847062E-2</v>
      </c>
      <c r="R94" s="169">
        <f>IFERROR(Inv_SY_B!R94/Inv_SY_B!$DA94-1,"")</f>
        <v>-1.191058152526725E-2</v>
      </c>
      <c r="S94" s="169">
        <f>IFERROR(Inv_SY_B!S94/Inv_SY_B!$DA94-1,"")</f>
        <v>-1.3065308066491865E-2</v>
      </c>
      <c r="T94" s="169">
        <f>IFERROR(Inv_SY_B!T94/Inv_SY_B!$DA94-1,"")</f>
        <v>-6.1428823152384071E-3</v>
      </c>
      <c r="U94" s="169">
        <f>IFERROR(Inv_SY_B!U94/Inv_SY_B!$DA94-1,"")</f>
        <v>9.500822511209428E-2</v>
      </c>
      <c r="V94" s="169">
        <f>IFERROR(Inv_SY_B!V94/Inv_SY_B!$DA94-1,"")</f>
        <v>0.1131771850650638</v>
      </c>
      <c r="W94" s="169">
        <f>IFERROR(Inv_SY_B!W94/Inv_SY_B!$DA94-1,"")</f>
        <v>0.14474521396598639</v>
      </c>
      <c r="X94" s="169">
        <f>IFERROR(Inv_SY_B!X94/Inv_SY_B!$DA94-1,"")</f>
        <v>1.5403175699457705E-2</v>
      </c>
      <c r="Y94" s="169">
        <f>IFERROR(Inv_SY_B!Y94/Inv_SY_B!$DA94-1,"")</f>
        <v>1.2088659271341617E-2</v>
      </c>
      <c r="Z94" s="169">
        <f>IFERROR(Inv_SY_B!Z94/Inv_SY_B!$DA94-1,"")</f>
        <v>8.6677829442043386E-3</v>
      </c>
      <c r="AA94" s="169">
        <f>IFERROR(Inv_SY_B!AA94/Inv_SY_B!$DA94-1,"")</f>
        <v>-6.7398637313547893E-2</v>
      </c>
      <c r="AB94" s="169">
        <f>IFERROR(Inv_SY_B!AB94/Inv_SY_B!$DA94-1,"")</f>
        <v>-5.0675733008036739E-2</v>
      </c>
      <c r="AC94" s="169">
        <f>IFERROR(Inv_SY_B!AC94/Inv_SY_B!$DA94-1,"")</f>
        <v>7.9422268929874029E-3</v>
      </c>
      <c r="AD94" s="169">
        <f>IFERROR(Inv_SY_B!AD94/Inv_SY_B!$DA94-1,"")</f>
        <v>-4.904559303722289E-2</v>
      </c>
      <c r="AE94" s="169">
        <f>IFERROR(Inv_SY_B!AE94/Inv_SY_B!$DA94-1,"")</f>
        <v>-2.0856668071280726E-3</v>
      </c>
      <c r="AF94" s="169">
        <f>IFERROR(Inv_SY_B!AF94/Inv_SY_B!$DA94-1,"")</f>
        <v>2.0941565765542069E-2</v>
      </c>
      <c r="AG94" s="169">
        <f>IFERROR(Inv_SY_B!AG94/Inv_SY_B!$DA94-1,"")</f>
        <v>2.0411021528932372E-2</v>
      </c>
      <c r="AH94" s="169">
        <f>IFERROR(Inv_SY_B!AH94/Inv_SY_B!$DA94-1,"")</f>
        <v>-3.7643043264532272E-2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>
        <f>IFERROR(Inv_SY_B!CJ94/Inv_SY_B!$DC94-1,"")</f>
        <v>-1</v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-0.99253199452882757</v>
      </c>
      <c r="CN94" s="169">
        <f>IFERROR(Inv_SY_B!CN94/Inv_SY_B!$DB94-1,"")</f>
        <v>-0.99297793934670253</v>
      </c>
      <c r="CO94" s="169">
        <f>IFERROR(Inv_SY_B!CO94/Inv_SY_B!$DB94-1,"")</f>
        <v>-0.99253199452882757</v>
      </c>
      <c r="CP94" s="169">
        <f>IFERROR(Inv_SY_B!CP94/Inv_SY_B!$DB94-1,"")</f>
        <v>-0.99973913818775129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-0.18057417266490039</v>
      </c>
      <c r="CV94" s="169">
        <f>IFERROR(Inv_SY_B!CV94/Inv_SY_B!$DB94-1,"")</f>
        <v>0.33139086505201454</v>
      </c>
      <c r="CW94" s="169">
        <f>IFERROR(Inv_SY_B!CW94/Inv_SY_B!$DB94-1,"")</f>
        <v>-1</v>
      </c>
      <c r="CX94" s="169">
        <f>IFERROR(Inv_SY_B!CX94/Inv_SY_B!$DB94-1,"")</f>
        <v>-0.10757978413064928</v>
      </c>
      <c r="CY94" s="169">
        <f>IFERROR(Inv_SY_B!CY94/Inv_SY_B!$DB94-1,"")</f>
        <v>-4.3236908256464757E-2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1.8338360689301503E-2</v>
      </c>
      <c r="D95" s="169">
        <f>IFERROR(Inv_SY_B!D95/Inv_SY_B!$DA95-1,"")</f>
        <v>1.660775900383582E-2</v>
      </c>
      <c r="E95" s="169">
        <f>IFERROR(Inv_SY_B!E95/Inv_SY_B!$DA95-1,"")</f>
        <v>-3.183625950255542E-2</v>
      </c>
      <c r="F95" s="169">
        <f>IFERROR(Inv_SY_B!F95/Inv_SY_B!$DA95-1,"")</f>
        <v>-4.9716795489512577E-2</v>
      </c>
      <c r="G95" s="169">
        <f>IFERROR(Inv_SY_B!G95/Inv_SY_B!$DA95-1,"")</f>
        <v>-3.7570475194076414E-2</v>
      </c>
      <c r="H95" s="169">
        <f>IFERROR(Inv_SY_B!H95/Inv_SY_B!$DA95-1,"")</f>
        <v>-2.5640547408741998E-2</v>
      </c>
      <c r="I95" s="169">
        <f>IFERROR(Inv_SY_B!I95/Inv_SY_B!$DA95-1,"")</f>
        <v>-1.0153434320296473E-2</v>
      </c>
      <c r="J95" s="169">
        <f>IFERROR(Inv_SY_B!J95/Inv_SY_B!$DA95-1,"")</f>
        <v>-4.8592125625336102E-2</v>
      </c>
      <c r="K95" s="169">
        <f>IFERROR(Inv_SY_B!K95/Inv_SY_B!$DA95-1,"")</f>
        <v>-3.6854004431293386E-2</v>
      </c>
      <c r="L95" s="169">
        <f>IFERROR(Inv_SY_B!L95/Inv_SY_B!$DA95-1,"")</f>
        <v>-2.7791730615761678E-2</v>
      </c>
      <c r="M95" s="169">
        <f>IFERROR(Inv_SY_B!M95/Inv_SY_B!$DA95-1,"")</f>
        <v>-8.3240132080707463E-3</v>
      </c>
      <c r="N95" s="169">
        <f>IFERROR(Inv_SY_B!N95/Inv_SY_B!$DA95-1,"")</f>
        <v>-1.4828520280818047E-2</v>
      </c>
      <c r="O95" s="169">
        <f>IFERROR(Inv_SY_B!O95/Inv_SY_B!$DA95-1,"")</f>
        <v>-1.8742692257185611E-2</v>
      </c>
      <c r="P95" s="169">
        <f>IFERROR(Inv_SY_B!P95/Inv_SY_B!$DA95-1,"")</f>
        <v>-2.258788283156643E-2</v>
      </c>
      <c r="Q95" s="169">
        <f>IFERROR(Inv_SY_B!Q95/Inv_SY_B!$DA95-1,"")</f>
        <v>-4.8054263616967074E-2</v>
      </c>
      <c r="R95" s="169">
        <f>IFERROR(Inv_SY_B!R95/Inv_SY_B!$DA95-1,"")</f>
        <v>-2.1615445107372122E-2</v>
      </c>
      <c r="S95" s="169">
        <f>IFERROR(Inv_SY_B!S95/Inv_SY_B!$DA95-1,"")</f>
        <v>-1.7992819310134189E-2</v>
      </c>
      <c r="T95" s="169">
        <f>IFERROR(Inv_SY_B!T95/Inv_SY_B!$DA95-1,"")</f>
        <v>-1.1125188154324395E-2</v>
      </c>
      <c r="U95" s="169">
        <f>IFERROR(Inv_SY_B!U95/Inv_SY_B!$DA95-1,"")</f>
        <v>0.11152125305512617</v>
      </c>
      <c r="V95" s="169">
        <f>IFERROR(Inv_SY_B!V95/Inv_SY_B!$DA95-1,"")</f>
        <v>0.12201961551387108</v>
      </c>
      <c r="W95" s="169">
        <f>IFERROR(Inv_SY_B!W95/Inv_SY_B!$DA95-1,"")</f>
        <v>0.14767173614171525</v>
      </c>
      <c r="X95" s="169">
        <f>IFERROR(Inv_SY_B!X95/Inv_SY_B!$DA95-1,"")</f>
        <v>2.0003081613148233E-2</v>
      </c>
      <c r="Y95" s="169">
        <f>IFERROR(Inv_SY_B!Y95/Inv_SY_B!$DA95-1,"")</f>
        <v>8.3987633376279014E-3</v>
      </c>
      <c r="Z95" s="169">
        <f>IFERROR(Inv_SY_B!Z95/Inv_SY_B!$DA95-1,"")</f>
        <v>1.0993151981504967E-2</v>
      </c>
      <c r="AA95" s="169">
        <f>IFERROR(Inv_SY_B!AA95/Inv_SY_B!$DA95-1,"")</f>
        <v>-3.12019598093769E-2</v>
      </c>
      <c r="AB95" s="169">
        <f>IFERROR(Inv_SY_B!AB95/Inv_SY_B!$DA95-1,"")</f>
        <v>-2.2856663258481236E-2</v>
      </c>
      <c r="AC95" s="169">
        <f>IFERROR(Inv_SY_B!AC95/Inv_SY_B!$DA95-1,"")</f>
        <v>1.1584163048306673E-2</v>
      </c>
      <c r="AD95" s="169">
        <f>IFERROR(Inv_SY_B!AD95/Inv_SY_B!$DA95-1,"")</f>
        <v>-5.3518053968991786E-2</v>
      </c>
      <c r="AE95" s="169">
        <f>IFERROR(Inv_SY_B!AE95/Inv_SY_B!$DA95-1,"")</f>
        <v>-5.77588107802951E-5</v>
      </c>
      <c r="AF95" s="169">
        <f>IFERROR(Inv_SY_B!AF95/Inv_SY_B!$DA95-1,"")</f>
        <v>2.4659500056468442E-2</v>
      </c>
      <c r="AG95" s="169">
        <f>IFERROR(Inv_SY_B!AG95/Inv_SY_B!$DA95-1,"")</f>
        <v>4.9008790546397618E-2</v>
      </c>
      <c r="AH95" s="169">
        <f>IFERROR(Inv_SY_B!AH95/Inv_SY_B!$DA95-1,"")</f>
        <v>-1.7455417856707678E-3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>
        <f>IFERROR(Inv_SY_B!CJ95/Inv_SY_B!$DC95-1,"")</f>
        <v>-1</v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-0.99274816794648624</v>
      </c>
      <c r="CN95" s="169">
        <f>IFERROR(Inv_SY_B!CN95/Inv_SY_B!$DB95-1,"")</f>
        <v>-0.99321499919823186</v>
      </c>
      <c r="CO95" s="169">
        <f>IFERROR(Inv_SY_B!CO95/Inv_SY_B!$DB95-1,"")</f>
        <v>-0.87648109010490483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-1.1573805074915233E-2</v>
      </c>
      <c r="CV95" s="169">
        <f>IFERROR(Inv_SY_B!CV95/Inv_SY_B!$DB95-1,"")</f>
        <v>0.63959167430239017</v>
      </c>
      <c r="CW95" s="169">
        <f>IFERROR(Inv_SY_B!CW95/Inv_SY_B!$DB95-1,"")</f>
        <v>-1</v>
      </c>
      <c r="CX95" s="169">
        <f>IFERROR(Inv_SY_B!CX95/Inv_SY_B!$DB95-1,"")</f>
        <v>8.8051209822546994E-2</v>
      </c>
      <c r="CY95" s="169">
        <f>IFERROR(Inv_SY_B!CY95/Inv_SY_B!$DB95-1,"")</f>
        <v>0.16041201105488301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3.3389496138505725E-2</v>
      </c>
      <c r="D96" s="169">
        <f>IFERROR(Inv_SY_B!D96/Inv_SY_B!$DA96-1,"")</f>
        <v>8.9425229752992941E-3</v>
      </c>
      <c r="E96" s="169">
        <f>IFERROR(Inv_SY_B!E96/Inv_SY_B!$DA96-1,"")</f>
        <v>-2.8585715746937024E-2</v>
      </c>
      <c r="F96" s="169">
        <f>IFERROR(Inv_SY_B!F96/Inv_SY_B!$DA96-1,"")</f>
        <v>-3.130785464723207E-2</v>
      </c>
      <c r="G96" s="169">
        <f>IFERROR(Inv_SY_B!G96/Inv_SY_B!$DA96-1,"")</f>
        <v>-3.5750376292617014E-2</v>
      </c>
      <c r="H96" s="169">
        <f>IFERROR(Inv_SY_B!H96/Inv_SY_B!$DA96-1,"")</f>
        <v>-3.1268178540520886E-2</v>
      </c>
      <c r="I96" s="169">
        <f>IFERROR(Inv_SY_B!I96/Inv_SY_B!$DA96-1,"")</f>
        <v>2.3386861500884759E-3</v>
      </c>
      <c r="J96" s="169">
        <f>IFERROR(Inv_SY_B!J96/Inv_SY_B!$DA96-1,"")</f>
        <v>-1.8712894994592166E-2</v>
      </c>
      <c r="K96" s="169">
        <f>IFERROR(Inv_SY_B!K96/Inv_SY_B!$DA96-1,"")</f>
        <v>-2.4900617719946561E-2</v>
      </c>
      <c r="L96" s="169">
        <f>IFERROR(Inv_SY_B!L96/Inv_SY_B!$DA96-1,"")</f>
        <v>-6.8950259572342354E-3</v>
      </c>
      <c r="M96" s="169">
        <f>IFERROR(Inv_SY_B!M96/Inv_SY_B!$DA96-1,"")</f>
        <v>-1.8179312825642335E-2</v>
      </c>
      <c r="N96" s="169">
        <f>IFERROR(Inv_SY_B!N96/Inv_SY_B!$DA96-1,"")</f>
        <v>-2.0310965070470477E-2</v>
      </c>
      <c r="O96" s="169">
        <f>IFERROR(Inv_SY_B!O96/Inv_SY_B!$DA96-1,"")</f>
        <v>-2.4122475321744719E-2</v>
      </c>
      <c r="P96" s="169">
        <f>IFERROR(Inv_SY_B!P96/Inv_SY_B!$DA96-1,"")</f>
        <v>-3.6566368790305726E-2</v>
      </c>
      <c r="Q96" s="169">
        <f>IFERROR(Inv_SY_B!Q96/Inv_SY_B!$DA96-1,"")</f>
        <v>-7.1592474423586072E-2</v>
      </c>
      <c r="R96" s="169">
        <f>IFERROR(Inv_SY_B!R96/Inv_SY_B!$DA96-1,"")</f>
        <v>-4.6201580941317655E-2</v>
      </c>
      <c r="S96" s="169">
        <f>IFERROR(Inv_SY_B!S96/Inv_SY_B!$DA96-1,"")</f>
        <v>-4.0925622620030744E-2</v>
      </c>
      <c r="T96" s="169">
        <f>IFERROR(Inv_SY_B!T96/Inv_SY_B!$DA96-1,"")</f>
        <v>-2.4768577059472108E-2</v>
      </c>
      <c r="U96" s="169">
        <f>IFERROR(Inv_SY_B!U96/Inv_SY_B!$DA96-1,"")</f>
        <v>0.12407200103352856</v>
      </c>
      <c r="V96" s="169">
        <f>IFERROR(Inv_SY_B!V96/Inv_SY_B!$DA96-1,"")</f>
        <v>0.10578962326458097</v>
      </c>
      <c r="W96" s="169">
        <f>IFERROR(Inv_SY_B!W96/Inv_SY_B!$DA96-1,"")</f>
        <v>0.13339699226107982</v>
      </c>
      <c r="X96" s="169">
        <f>IFERROR(Inv_SY_B!X96/Inv_SY_B!$DA96-1,"")</f>
        <v>2.9643354650374931E-2</v>
      </c>
      <c r="Y96" s="169">
        <f>IFERROR(Inv_SY_B!Y96/Inv_SY_B!$DA96-1,"")</f>
        <v>5.0046198704588374E-2</v>
      </c>
      <c r="Z96" s="169">
        <f>IFERROR(Inv_SY_B!Z96/Inv_SY_B!$DA96-1,"")</f>
        <v>4.6691225882011578E-2</v>
      </c>
      <c r="AA96" s="169">
        <f>IFERROR(Inv_SY_B!AA96/Inv_SY_B!$DA96-1,"")</f>
        <v>-3.8642499305683975E-2</v>
      </c>
      <c r="AB96" s="169">
        <f>IFERROR(Inv_SY_B!AB96/Inv_SY_B!$DA96-1,"")</f>
        <v>-1.9140971303015841E-2</v>
      </c>
      <c r="AC96" s="169">
        <f>IFERROR(Inv_SY_B!AC96/Inv_SY_B!$DA96-1,"")</f>
        <v>3.8842462634720576E-3</v>
      </c>
      <c r="AD96" s="169">
        <f>IFERROR(Inv_SY_B!AD96/Inv_SY_B!$DA96-1,"")</f>
        <v>-5.3945277754094745E-2</v>
      </c>
      <c r="AE96" s="169">
        <f>IFERROR(Inv_SY_B!AE96/Inv_SY_B!$DA96-1,"")</f>
        <v>-4.6757230185954235E-3</v>
      </c>
      <c r="AF96" s="169">
        <f>IFERROR(Inv_SY_B!AF96/Inv_SY_B!$DA96-1,"")</f>
        <v>2.7467296765222526E-2</v>
      </c>
      <c r="AG96" s="169">
        <f>IFERROR(Inv_SY_B!AG96/Inv_SY_B!$DA96-1,"")</f>
        <v>3.8171112220411363E-2</v>
      </c>
      <c r="AH96" s="169">
        <f>IFERROR(Inv_SY_B!AH96/Inv_SY_B!$DA96-1,"")</f>
        <v>-2.7340243976117118E-2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>
        <f>IFERROR(Inv_SY_B!CJ96/Inv_SY_B!$DC96-1,"")</f>
        <v>-1</v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-0.9925843071579975</v>
      </c>
      <c r="CN96" s="169">
        <f>IFERROR(Inv_SY_B!CN96/Inv_SY_B!$DB96-1,"")</f>
        <v>-0.99294604827224153</v>
      </c>
      <c r="CO96" s="169">
        <f>IFERROR(Inv_SY_B!CO96/Inv_SY_B!$DB96-1,"")</f>
        <v>-0.80113583695363333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-5.8336783690418059E-3</v>
      </c>
      <c r="CV96" s="169">
        <f>IFERROR(Inv_SY_B!CV96/Inv_SY_B!$DB96-1,"")</f>
        <v>0.59452227488737441</v>
      </c>
      <c r="CW96" s="169">
        <f>IFERROR(Inv_SY_B!CW96/Inv_SY_B!$DB96-1,"")</f>
        <v>-1</v>
      </c>
      <c r="CX96" s="169">
        <f>IFERROR(Inv_SY_B!CX96/Inv_SY_B!$DB96-1,"")</f>
        <v>7.1048517170418712E-2</v>
      </c>
      <c r="CY96" s="169">
        <f>IFERROR(Inv_SY_B!CY96/Inv_SY_B!$DB96-1,"")</f>
        <v>0.14139872326488256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6.8216252653703568E-2</v>
      </c>
      <c r="D97" s="169">
        <f>IFERROR(Inv_SY_B!D97/Inv_SY_B!$DA97-1,"")</f>
        <v>5.8570522268189817E-2</v>
      </c>
      <c r="E97" s="169">
        <f>IFERROR(Inv_SY_B!E97/Inv_SY_B!$DA97-1,"")</f>
        <v>2.0343478933215309E-2</v>
      </c>
      <c r="F97" s="169">
        <f>IFERROR(Inv_SY_B!F97/Inv_SY_B!$DA97-1,"")</f>
        <v>-9.199674764570398E-3</v>
      </c>
      <c r="G97" s="169">
        <f>IFERROR(Inv_SY_B!G97/Inv_SY_B!$DA97-1,"")</f>
        <v>2.0314538825911832E-3</v>
      </c>
      <c r="H97" s="169">
        <f>IFERROR(Inv_SY_B!H97/Inv_SY_B!$DA97-1,"")</f>
        <v>2.4262411193741951E-2</v>
      </c>
      <c r="I97" s="169">
        <f>IFERROR(Inv_SY_B!I97/Inv_SY_B!$DA97-1,"")</f>
        <v>1.7629806878380894E-3</v>
      </c>
      <c r="J97" s="169">
        <f>IFERROR(Inv_SY_B!J97/Inv_SY_B!$DA97-1,"")</f>
        <v>-1.1048162427702235E-2</v>
      </c>
      <c r="K97" s="169">
        <f>IFERROR(Inv_SY_B!K97/Inv_SY_B!$DA97-1,"")</f>
        <v>-9.1658594385136682E-3</v>
      </c>
      <c r="L97" s="169">
        <f>IFERROR(Inv_SY_B!L97/Inv_SY_B!$DA97-1,"")</f>
        <v>1.7629806878380894E-3</v>
      </c>
      <c r="M97" s="169">
        <f>IFERROR(Inv_SY_B!M97/Inv_SY_B!$DA97-1,"")</f>
        <v>1.746013734928531E-2</v>
      </c>
      <c r="N97" s="169">
        <f>IFERROR(Inv_SY_B!N97/Inv_SY_B!$DA97-1,"")</f>
        <v>3.8427792076634271E-2</v>
      </c>
      <c r="O97" s="169">
        <f>IFERROR(Inv_SY_B!O97/Inv_SY_B!$DA97-1,"")</f>
        <v>2.3117292246666032E-3</v>
      </c>
      <c r="P97" s="169">
        <f>IFERROR(Inv_SY_B!P97/Inv_SY_B!$DA97-1,"")</f>
        <v>-1.3095351010581124E-2</v>
      </c>
      <c r="Q97" s="169">
        <f>IFERROR(Inv_SY_B!Q97/Inv_SY_B!$DA97-1,"")</f>
        <v>-5.469788890709093E-2</v>
      </c>
      <c r="R97" s="169">
        <f>IFERROR(Inv_SY_B!R97/Inv_SY_B!$DA97-1,"")</f>
        <v>-4.9124462070109676E-2</v>
      </c>
      <c r="S97" s="169">
        <f>IFERROR(Inv_SY_B!S97/Inv_SY_B!$DA97-1,"")</f>
        <v>-3.0869583960456581E-2</v>
      </c>
      <c r="T97" s="169">
        <f>IFERROR(Inv_SY_B!T97/Inv_SY_B!$DA97-1,"")</f>
        <v>-7.9669148198565631E-3</v>
      </c>
      <c r="U97" s="169">
        <f>IFERROR(Inv_SY_B!U97/Inv_SY_B!$DA97-1,"")</f>
        <v>0.15512595719603217</v>
      </c>
      <c r="V97" s="169">
        <f>IFERROR(Inv_SY_B!V97/Inv_SY_B!$DA97-1,"")</f>
        <v>0.14668216511175269</v>
      </c>
      <c r="W97" s="169">
        <f>IFERROR(Inv_SY_B!W97/Inv_SY_B!$DA97-1,"")</f>
        <v>0.18899994191101777</v>
      </c>
      <c r="X97" s="169">
        <f>IFERROR(Inv_SY_B!X97/Inv_SY_B!$DA97-1,"")</f>
        <v>5.1725187418675267E-2</v>
      </c>
      <c r="Y97" s="169">
        <f>IFERROR(Inv_SY_B!Y97/Inv_SY_B!$DA97-1,"")</f>
        <v>4.131803138142609E-2</v>
      </c>
      <c r="Z97" s="169">
        <f>IFERROR(Inv_SY_B!Z97/Inv_SY_B!$DA97-1,"")</f>
        <v>4.6316174141451949E-2</v>
      </c>
      <c r="AA97" s="169">
        <f>IFERROR(Inv_SY_B!AA97/Inv_SY_B!$DA97-1,"")</f>
        <v>-0.10489565783397836</v>
      </c>
      <c r="AB97" s="169">
        <f>IFERROR(Inv_SY_B!AB97/Inv_SY_B!$DA97-1,"")</f>
        <v>-0.10059628218517769</v>
      </c>
      <c r="AC97" s="169">
        <f>IFERROR(Inv_SY_B!AC97/Inv_SY_B!$DA97-1,"")</f>
        <v>-8.0403479664539867E-2</v>
      </c>
      <c r="AD97" s="169">
        <f>IFERROR(Inv_SY_B!AD97/Inv_SY_B!$DA97-1,"")</f>
        <v>-0.11896046588603115</v>
      </c>
      <c r="AE97" s="169">
        <f>IFERROR(Inv_SY_B!AE97/Inv_SY_B!$DA97-1,"")</f>
        <v>-8.658358382156961E-2</v>
      </c>
      <c r="AF97" s="169">
        <f>IFERROR(Inv_SY_B!AF97/Inv_SY_B!$DA97-1,"")</f>
        <v>-6.4659250320257655E-2</v>
      </c>
      <c r="AG97" s="169">
        <f>IFERROR(Inv_SY_B!AG97/Inv_SY_B!$DA97-1,"")</f>
        <v>-3.9728748436274941E-2</v>
      </c>
      <c r="AH97" s="169">
        <f>IFERROR(Inv_SY_B!AH97/Inv_SY_B!$DA97-1,"")</f>
        <v>-8.4321830571355116E-2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>
        <f>IFERROR(Inv_SY_B!CJ97/Inv_SY_B!$DC97-1,"")</f>
        <v>-1</v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-0.99337001922694423</v>
      </c>
      <c r="CN97" s="169">
        <f>IFERROR(Inv_SY_B!CN97/Inv_SY_B!$DB97-1,"")</f>
        <v>-1</v>
      </c>
      <c r="CO97" s="169">
        <f>IFERROR(Inv_SY_B!CO97/Inv_SY_B!$DB97-1,"")</f>
        <v>-0.73441077020876633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-3.7759040498782648E-2</v>
      </c>
      <c r="CV97" s="169">
        <f>IFERROR(Inv_SY_B!CV97/Inv_SY_B!$DB97-1,"")</f>
        <v>0.58284940973671162</v>
      </c>
      <c r="CW97" s="169">
        <f>IFERROR(Inv_SY_B!CW97/Inv_SY_B!$DB97-1,"")</f>
        <v>-1</v>
      </c>
      <c r="CX97" s="169">
        <f>IFERROR(Inv_SY_B!CX97/Inv_SY_B!$DB97-1,"")</f>
        <v>5.97536767143374E-2</v>
      </c>
      <c r="CY97" s="169">
        <f>IFERROR(Inv_SY_B!CY97/Inv_SY_B!$DB97-1,"")</f>
        <v>0.12956672425649973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5.4683928240495172E-2</v>
      </c>
      <c r="D98" s="169">
        <f>IFERROR(Inv_SY_B!D98/Inv_SY_B!$DA98-1,"")</f>
        <v>4.9437936332959787E-2</v>
      </c>
      <c r="E98" s="169">
        <f>IFERROR(Inv_SY_B!E98/Inv_SY_B!$DA98-1,"")</f>
        <v>1.4844041205136937E-2</v>
      </c>
      <c r="F98" s="169">
        <f>IFERROR(Inv_SY_B!F98/Inv_SY_B!$DA98-1,"")</f>
        <v>-4.8747595617286699E-3</v>
      </c>
      <c r="G98" s="169">
        <f>IFERROR(Inv_SY_B!G98/Inv_SY_B!$DA98-1,"")</f>
        <v>7.7273566112203707E-3</v>
      </c>
      <c r="H98" s="169">
        <f>IFERROR(Inv_SY_B!H98/Inv_SY_B!$DA98-1,"")</f>
        <v>2.076280498117189E-2</v>
      </c>
      <c r="I98" s="169">
        <f>IFERROR(Inv_SY_B!I98/Inv_SY_B!$DA98-1,"")</f>
        <v>-0.38824839671567524</v>
      </c>
      <c r="J98" s="169">
        <f>IFERROR(Inv_SY_B!J98/Inv_SY_B!$DA98-1,"")</f>
        <v>-0.38985164675859729</v>
      </c>
      <c r="K98" s="169">
        <f>IFERROR(Inv_SY_B!K98/Inv_SY_B!$DA98-1,"")</f>
        <v>4.8438005592490452E-3</v>
      </c>
      <c r="L98" s="169">
        <f>IFERROR(Inv_SY_B!L98/Inv_SY_B!$DA98-1,"")</f>
        <v>1.4908836512516954E-2</v>
      </c>
      <c r="M98" s="169">
        <f>IFERROR(Inv_SY_B!M98/Inv_SY_B!$DA98-1,"")</f>
        <v>3.2180359910197964E-2</v>
      </c>
      <c r="N98" s="169">
        <f>IFERROR(Inv_SY_B!N98/Inv_SY_B!$DA98-1,"")</f>
        <v>2.9448321699145907E-2</v>
      </c>
      <c r="O98" s="169">
        <f>IFERROR(Inv_SY_B!O98/Inv_SY_B!$DA98-1,"")</f>
        <v>2.2651987204259649E-2</v>
      </c>
      <c r="P98" s="169">
        <f>IFERROR(Inv_SY_B!P98/Inv_SY_B!$DA98-1,"")</f>
        <v>1.6153848392572723E-2</v>
      </c>
      <c r="Q98" s="169">
        <f>IFERROR(Inv_SY_B!Q98/Inv_SY_B!$DA98-1,"")</f>
        <v>-1.3311639629452143E-2</v>
      </c>
      <c r="R98" s="169">
        <f>IFERROR(Inv_SY_B!R98/Inv_SY_B!$DA98-1,"")</f>
        <v>9.351139129390118E-3</v>
      </c>
      <c r="S98" s="169">
        <f>IFERROR(Inv_SY_B!S98/Inv_SY_B!$DA98-1,"")</f>
        <v>1.5368165279372015E-2</v>
      </c>
      <c r="T98" s="169">
        <f>IFERROR(Inv_SY_B!T98/Inv_SY_B!$DA98-1,"")</f>
        <v>3.0362213033119367E-4</v>
      </c>
      <c r="U98" s="169">
        <f>IFERROR(Inv_SY_B!U98/Inv_SY_B!$DA98-1,"")</f>
        <v>0.11551017910994643</v>
      </c>
      <c r="V98" s="169">
        <f>IFERROR(Inv_SY_B!V98/Inv_SY_B!$DA98-1,"")</f>
        <v>0.13809038000611751</v>
      </c>
      <c r="W98" s="169">
        <f>IFERROR(Inv_SY_B!W98/Inv_SY_B!$DA98-1,"")</f>
        <v>0.17769317154764352</v>
      </c>
      <c r="X98" s="169">
        <f>IFERROR(Inv_SY_B!X98/Inv_SY_B!$DA98-1,"")</f>
        <v>2.6921983754536472E-2</v>
      </c>
      <c r="Y98" s="169">
        <f>IFERROR(Inv_SY_B!Y98/Inv_SY_B!$DA98-1,"")</f>
        <v>3.148148243858695E-2</v>
      </c>
      <c r="Z98" s="169">
        <f>IFERROR(Inv_SY_B!Z98/Inv_SY_B!$DA98-1,"")</f>
        <v>2.9146470833480764E-2</v>
      </c>
      <c r="AA98" s="169">
        <f>IFERROR(Inv_SY_B!AA98/Inv_SY_B!$DA98-1,"")</f>
        <v>-3.865940366166698E-2</v>
      </c>
      <c r="AB98" s="169">
        <f>IFERROR(Inv_SY_B!AB98/Inv_SY_B!$DA98-1,"")</f>
        <v>-2.7302264131731868E-2</v>
      </c>
      <c r="AC98" s="169">
        <f>IFERROR(Inv_SY_B!AC98/Inv_SY_B!$DA98-1,"")</f>
        <v>1.5753914945999092E-2</v>
      </c>
      <c r="AD98" s="169">
        <f>IFERROR(Inv_SY_B!AD98/Inv_SY_B!$DA98-1,"")</f>
        <v>-4.151181584023611E-2</v>
      </c>
      <c r="AE98" s="169">
        <f>IFERROR(Inv_SY_B!AE98/Inv_SY_B!$DA98-1,"")</f>
        <v>5.8227693515819912E-3</v>
      </c>
      <c r="AF98" s="169">
        <f>IFERROR(Inv_SY_B!AF98/Inv_SY_B!$DA98-1,"")</f>
        <v>3.4212264485807831E-2</v>
      </c>
      <c r="AG98" s="169">
        <f>IFERROR(Inv_SY_B!AG98/Inv_SY_B!$DA98-1,"")</f>
        <v>4.4184344717646207E-2</v>
      </c>
      <c r="AH98" s="169">
        <f>IFERROR(Inv_SY_B!AH98/Inv_SY_B!$DA98-1,"")</f>
        <v>-7.7231830802720891E-3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>
        <f>IFERROR(Inv_SY_B!CJ98/Inv_SY_B!$DC98-1,"")</f>
        <v>-1</v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-0.99206477227197276</v>
      </c>
      <c r="CN98" s="169">
        <f>IFERROR(Inv_SY_B!CN98/Inv_SY_B!$DB98-1,"")</f>
        <v>-1</v>
      </c>
      <c r="CO98" s="169">
        <f>IFERROR(Inv_SY_B!CO98/Inv_SY_B!$DB98-1,"")</f>
        <v>-0.72903148594293921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-3.6699127385121488E-2</v>
      </c>
      <c r="CV98" s="169">
        <f>IFERROR(Inv_SY_B!CV98/Inv_SY_B!$DB98-1,"")</f>
        <v>0.57899324074700398</v>
      </c>
      <c r="CW98" s="169">
        <f>IFERROR(Inv_SY_B!CW98/Inv_SY_B!$DB98-1,"")</f>
        <v>-1</v>
      </c>
      <c r="CX98" s="169">
        <f>IFERROR(Inv_SY_B!CX98/Inv_SY_B!$DB98-1,"")</f>
        <v>6.0455378003028137E-2</v>
      </c>
      <c r="CY98" s="169">
        <f>IFERROR(Inv_SY_B!CY98/Inv_SY_B!$DB98-1,"")</f>
        <v>0.1262819945780278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2.1179280244964627E-2</v>
      </c>
      <c r="D99" s="169">
        <f>IFERROR(Inv_SY_B!D99/Inv_SY_B!$DA99-1,"")</f>
        <v>1.9649802272091899E-2</v>
      </c>
      <c r="E99" s="169">
        <f>IFERROR(Inv_SY_B!E99/Inv_SY_B!$DA99-1,"")</f>
        <v>-2.8729253633286378E-2</v>
      </c>
      <c r="F99" s="169">
        <f>IFERROR(Inv_SY_B!F99/Inv_SY_B!$DA99-1,"")</f>
        <v>-5.3538335821700422E-2</v>
      </c>
      <c r="G99" s="169">
        <f>IFERROR(Inv_SY_B!G99/Inv_SY_B!$DA99-1,"")</f>
        <v>-3.1408816508858184E-2</v>
      </c>
      <c r="H99" s="169">
        <f>IFERROR(Inv_SY_B!H99/Inv_SY_B!$DA99-1,"")</f>
        <v>-1.9123085458029543E-2</v>
      </c>
      <c r="I99" s="169">
        <f>IFERROR(Inv_SY_B!I99/Inv_SY_B!$DA99-1,"")</f>
        <v>-0.13835890683565</v>
      </c>
      <c r="J99" s="169">
        <f>IFERROR(Inv_SY_B!J99/Inv_SY_B!$DA99-1,"")</f>
        <v>-6.7264140257397242E-2</v>
      </c>
      <c r="K99" s="169">
        <f>IFERROR(Inv_SY_B!K99/Inv_SY_B!$DA99-1,"")</f>
        <v>-4.2274431427301362E-2</v>
      </c>
      <c r="L99" s="169">
        <f>IFERROR(Inv_SY_B!L99/Inv_SY_B!$DA99-1,"")</f>
        <v>-3.9403424589764757E-2</v>
      </c>
      <c r="M99" s="169">
        <f>IFERROR(Inv_SY_B!M99/Inv_SY_B!$DA99-1,"")</f>
        <v>-6.5813670420467041E-5</v>
      </c>
      <c r="N99" s="169">
        <f>IFERROR(Inv_SY_B!N99/Inv_SY_B!$DA99-1,"")</f>
        <v>-5.2089694035968304E-3</v>
      </c>
      <c r="O99" s="169">
        <f>IFERROR(Inv_SY_B!O99/Inv_SY_B!$DA99-1,"")</f>
        <v>-2.053029220235203E-3</v>
      </c>
      <c r="P99" s="169">
        <f>IFERROR(Inv_SY_B!P99/Inv_SY_B!$DA99-1,"")</f>
        <v>-1.2367282964415471E-2</v>
      </c>
      <c r="Q99" s="169">
        <f>IFERROR(Inv_SY_B!Q99/Inv_SY_B!$DA99-1,"")</f>
        <v>-3.2712794648564691E-2</v>
      </c>
      <c r="R99" s="169">
        <f>IFERROR(Inv_SY_B!R99/Inv_SY_B!$DA99-1,"")</f>
        <v>-1.0481455727172184E-2</v>
      </c>
      <c r="S99" s="169">
        <f>IFERROR(Inv_SY_B!S99/Inv_SY_B!$DA99-1,"")</f>
        <v>-3.9106931165014958E-3</v>
      </c>
      <c r="T99" s="169">
        <f>IFERROR(Inv_SY_B!T99/Inv_SY_B!$DA99-1,"")</f>
        <v>-2.7139320919065457E-2</v>
      </c>
      <c r="U99" s="169">
        <f>IFERROR(Inv_SY_B!U99/Inv_SY_B!$DA99-1,"")</f>
        <v>0.11765482484101053</v>
      </c>
      <c r="V99" s="169">
        <f>IFERROR(Inv_SY_B!V99/Inv_SY_B!$DA99-1,"")</f>
        <v>0.13509487169724532</v>
      </c>
      <c r="W99" s="169">
        <f>IFERROR(Inv_SY_B!W99/Inv_SY_B!$DA99-1,"")</f>
        <v>0.14757961813408516</v>
      </c>
      <c r="X99" s="169">
        <f>IFERROR(Inv_SY_B!X99/Inv_SY_B!$DA99-1,"")</f>
        <v>3.1434896359370246E-3</v>
      </c>
      <c r="Y99" s="169">
        <f>IFERROR(Inv_SY_B!Y99/Inv_SY_B!$DA99-1,"")</f>
        <v>3.0149665714120477E-2</v>
      </c>
      <c r="Z99" s="169">
        <f>IFERROR(Inv_SY_B!Z99/Inv_SY_B!$DA99-1,"")</f>
        <v>3.0962384578729907E-2</v>
      </c>
      <c r="AA99" s="169">
        <f>IFERROR(Inv_SY_B!AA99/Inv_SY_B!$DA99-1,"")</f>
        <v>-3.1608377502049811E-2</v>
      </c>
      <c r="AB99" s="169">
        <f>IFERROR(Inv_SY_B!AB99/Inv_SY_B!$DA99-1,"")</f>
        <v>-1.7975424478351432E-2</v>
      </c>
      <c r="AC99" s="169">
        <f>IFERROR(Inv_SY_B!AC99/Inv_SY_B!$DA99-1,"")</f>
        <v>1.7605793374112944E-2</v>
      </c>
      <c r="AD99" s="169">
        <f>IFERROR(Inv_SY_B!AD99/Inv_SY_B!$DA99-1,"")</f>
        <v>-3.9329400440867301E-2</v>
      </c>
      <c r="AE99" s="169">
        <f>IFERROR(Inv_SY_B!AE99/Inv_SY_B!$DA99-1,"")</f>
        <v>4.3705181684210448E-3</v>
      </c>
      <c r="AF99" s="169">
        <f>IFERROR(Inv_SY_B!AF99/Inv_SY_B!$DA99-1,"")</f>
        <v>3.1912546454333723E-2</v>
      </c>
      <c r="AG99" s="169">
        <f>IFERROR(Inv_SY_B!AG99/Inv_SY_B!$DA99-1,"")</f>
        <v>5.3584572421939702E-2</v>
      </c>
      <c r="AH99" s="169">
        <f>IFERROR(Inv_SY_B!AH99/Inv_SY_B!$DA99-1,"")</f>
        <v>-9.9344109137572412E-3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>
        <f>IFERROR(Inv_SY_B!CJ99/Inv_SY_B!$DC99-1,"")</f>
        <v>-1</v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-0.99197836734026923</v>
      </c>
      <c r="CN99" s="169">
        <f>IFERROR(Inv_SY_B!CN99/Inv_SY_B!$DB99-1,"")</f>
        <v>-1</v>
      </c>
      <c r="CO99" s="169">
        <f>IFERROR(Inv_SY_B!CO99/Inv_SY_B!$DB99-1,"")</f>
        <v>-0.72726448956915413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-0.9983585362798143</v>
      </c>
      <c r="CT99" s="169">
        <f>IFERROR(Inv_SY_B!CT99/Inv_SY_B!$DB99-1,"")</f>
        <v>-1</v>
      </c>
      <c r="CU99" s="169">
        <f>IFERROR(Inv_SY_B!CU99/Inv_SY_B!$DB99-1,"")</f>
        <v>-5.4388154920504084E-2</v>
      </c>
      <c r="CV99" s="169">
        <f>IFERROR(Inv_SY_B!CV99/Inv_SY_B!$DB99-1,"")</f>
        <v>0.59447279799993957</v>
      </c>
      <c r="CW99" s="169">
        <f>IFERROR(Inv_SY_B!CW99/Inv_SY_B!$DB99-1,"")</f>
        <v>-1</v>
      </c>
      <c r="CX99" s="169">
        <f>IFERROR(Inv_SY_B!CX99/Inv_SY_B!$DB99-1,"")</f>
        <v>6.4151274127412172E-2</v>
      </c>
      <c r="CY99" s="169">
        <f>IFERROR(Inv_SY_B!CY99/Inv_SY_B!$DB99-1,"")</f>
        <v>0.12302857236230658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2.9876667645629462E-2</v>
      </c>
      <c r="D100" s="169">
        <f>IFERROR(Inv_SY_B!D100/Inv_SY_B!$DA100-1,"")</f>
        <v>2.3694636806492309E-2</v>
      </c>
      <c r="E100" s="169">
        <f>IFERROR(Inv_SY_B!E100/Inv_SY_B!$DA100-1,"")</f>
        <v>-9.2029749006518058E-3</v>
      </c>
      <c r="F100" s="169">
        <f>IFERROR(Inv_SY_B!F100/Inv_SY_B!$DA100-1,"")</f>
        <v>-2.264540921368563E-2</v>
      </c>
      <c r="G100" s="169">
        <f>IFERROR(Inv_SY_B!G100/Inv_SY_B!$DA100-1,"")</f>
        <v>-1.2532353581011013E-2</v>
      </c>
      <c r="H100" s="169">
        <f>IFERROR(Inv_SY_B!H100/Inv_SY_B!$DA100-1,"")</f>
        <v>-1.1912840500835076E-3</v>
      </c>
      <c r="I100" s="169">
        <f>IFERROR(Inv_SY_B!I100/Inv_SY_B!$DA100-1,"")</f>
        <v>-1.3615895255940758E-2</v>
      </c>
      <c r="J100" s="169">
        <f>IFERROR(Inv_SY_B!J100/Inv_SY_B!$DA100-1,"")</f>
        <v>-3.1121112982022248E-2</v>
      </c>
      <c r="K100" s="169">
        <f>IFERROR(Inv_SY_B!K100/Inv_SY_B!$DA100-1,"")</f>
        <v>-1.4456811822997739E-2</v>
      </c>
      <c r="L100" s="169">
        <f>IFERROR(Inv_SY_B!L100/Inv_SY_B!$DA100-1,"")</f>
        <v>-2.0581173900272587E-3</v>
      </c>
      <c r="M100" s="169">
        <f>IFERROR(Inv_SY_B!M100/Inv_SY_B!$DA100-1,"")</f>
        <v>3.8507718846980676E-3</v>
      </c>
      <c r="N100" s="169">
        <f>IFERROR(Inv_SY_B!N100/Inv_SY_B!$DA100-1,"")</f>
        <v>7.4169460496693596E-3</v>
      </c>
      <c r="O100" s="169">
        <f>IFERROR(Inv_SY_B!O100/Inv_SY_B!$DA100-1,"")</f>
        <v>-8.4164691682538928E-3</v>
      </c>
      <c r="P100" s="169">
        <f>IFERROR(Inv_SY_B!P100/Inv_SY_B!$DA100-1,"")</f>
        <v>-8.0083659063496793E-3</v>
      </c>
      <c r="Q100" s="169">
        <f>IFERROR(Inv_SY_B!Q100/Inv_SY_B!$DA100-1,"")</f>
        <v>-6.9156349389245309E-2</v>
      </c>
      <c r="R100" s="169">
        <f>IFERROR(Inv_SY_B!R100/Inv_SY_B!$DA100-1,"")</f>
        <v>-4.3943624947766935E-2</v>
      </c>
      <c r="S100" s="169">
        <f>IFERROR(Inv_SY_B!S100/Inv_SY_B!$DA100-1,"")</f>
        <v>-3.4949964071720019E-2</v>
      </c>
      <c r="T100" s="169">
        <f>IFERROR(Inv_SY_B!T100/Inv_SY_B!$DA100-1,"")</f>
        <v>-4.6483326062132235E-2</v>
      </c>
      <c r="U100" s="169">
        <f>IFERROR(Inv_SY_B!U100/Inv_SY_B!$DA100-1,"")</f>
        <v>0.11920529650614498</v>
      </c>
      <c r="V100" s="169">
        <f>IFERROR(Inv_SY_B!V100/Inv_SY_B!$DA100-1,"")</f>
        <v>0.13085801202004776</v>
      </c>
      <c r="W100" s="169">
        <f>IFERROR(Inv_SY_B!W100/Inv_SY_B!$DA100-1,"")</f>
        <v>0.15449261183615803</v>
      </c>
      <c r="X100" s="169">
        <f>IFERROR(Inv_SY_B!X100/Inv_SY_B!$DA100-1,"")</f>
        <v>2.0379123634730378E-2</v>
      </c>
      <c r="Y100" s="169">
        <f>IFERROR(Inv_SY_B!Y100/Inv_SY_B!$DA100-1,"")</f>
        <v>2.5211014762362538E-2</v>
      </c>
      <c r="Z100" s="169">
        <f>IFERROR(Inv_SY_B!Z100/Inv_SY_B!$DA100-1,"")</f>
        <v>3.303569506664128E-2</v>
      </c>
      <c r="AA100" s="169">
        <f>IFERROR(Inv_SY_B!AA100/Inv_SY_B!$DA100-1,"")</f>
        <v>-4.7952786689776206E-2</v>
      </c>
      <c r="AB100" s="169">
        <f>IFERROR(Inv_SY_B!AB100/Inv_SY_B!$DA100-1,"")</f>
        <v>-3.0700981114195169E-2</v>
      </c>
      <c r="AC100" s="169">
        <f>IFERROR(Inv_SY_B!AC100/Inv_SY_B!$DA100-1,"")</f>
        <v>-1.063546637401025E-2</v>
      </c>
      <c r="AD100" s="169">
        <f>IFERROR(Inv_SY_B!AD100/Inv_SY_B!$DA100-1,"")</f>
        <v>-5.5919168147975595E-2</v>
      </c>
      <c r="AE100" s="169">
        <f>IFERROR(Inv_SY_B!AE100/Inv_SY_B!$DA100-1,"")</f>
        <v>-2.424918343590543E-2</v>
      </c>
      <c r="AF100" s="169">
        <f>IFERROR(Inv_SY_B!AF100/Inv_SY_B!$DA100-1,"")</f>
        <v>1.0224103687679342E-3</v>
      </c>
      <c r="AG100" s="169">
        <f>IFERROR(Inv_SY_B!AG100/Inv_SY_B!$DA100-1,"")</f>
        <v>-6.7534646480545968E-3</v>
      </c>
      <c r="AH100" s="169">
        <f>IFERROR(Inv_SY_B!AH100/Inv_SY_B!$DA100-1,"")</f>
        <v>-5.5050077429542932E-2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>
        <f>IFERROR(Inv_SY_B!CJ100/Inv_SY_B!$DC100-1,"")</f>
        <v>-1</v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-0.27038888534346273</v>
      </c>
      <c r="CN100" s="169">
        <f>IFERROR(Inv_SY_B!CN100/Inv_SY_B!$DB100-1,"")</f>
        <v>-0.896805676842934</v>
      </c>
      <c r="CO100" s="169">
        <f>IFERROR(Inv_SY_B!CO100/Inv_SY_B!$DB100-1,"")</f>
        <v>-0.30406822663253497</v>
      </c>
      <c r="CP100" s="169">
        <f>IFERROR(Inv_SY_B!CP100/Inv_SY_B!$DB100-1,"")</f>
        <v>-0.9990158634038907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-0.98200260199865197</v>
      </c>
      <c r="CT100" s="169">
        <f>IFERROR(Inv_SY_B!CT100/Inv_SY_B!$DB100-1,"")</f>
        <v>-0.49954603803269138</v>
      </c>
      <c r="CU100" s="169">
        <f>IFERROR(Inv_SY_B!CU100/Inv_SY_B!$DB100-1,"")</f>
        <v>0.23271651515081015</v>
      </c>
      <c r="CV100" s="169">
        <f>IFERROR(Inv_SY_B!CV100/Inv_SY_B!$DB100-1,"")</f>
        <v>0.98834411135360578</v>
      </c>
      <c r="CW100" s="169">
        <f>IFERROR(Inv_SY_B!CW100/Inv_SY_B!$DB100-1,"")</f>
        <v>-1</v>
      </c>
      <c r="CX100" s="169">
        <f>IFERROR(Inv_SY_B!CX100/Inv_SY_B!$DB100-1,"")</f>
        <v>0.32517683178346624</v>
      </c>
      <c r="CY100" s="169">
        <f>IFERROR(Inv_SY_B!CY100/Inv_SY_B!$DB100-1,"")</f>
        <v>0.42457136856374067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2.5316138451692005E-2</v>
      </c>
      <c r="D101" s="169">
        <f>IFERROR(Inv_SY_B!D101/Inv_SY_B!$DA101-1,"")</f>
        <v>1.507051537314541E-2</v>
      </c>
      <c r="E101" s="169">
        <f>IFERROR(Inv_SY_B!E101/Inv_SY_B!$DA101-1,"")</f>
        <v>-2.3342885517929512E-2</v>
      </c>
      <c r="F101" s="169">
        <f>IFERROR(Inv_SY_B!F101/Inv_SY_B!$DA101-1,"")</f>
        <v>-5.2440903554937246E-2</v>
      </c>
      <c r="G101" s="169">
        <f>IFERROR(Inv_SY_B!G101/Inv_SY_B!$DA101-1,"")</f>
        <v>-2.6577563955505368E-2</v>
      </c>
      <c r="H101" s="169">
        <f>IFERROR(Inv_SY_B!H101/Inv_SY_B!$DA101-1,"")</f>
        <v>-1.7845992101217734E-2</v>
      </c>
      <c r="I101" s="169">
        <f>IFERROR(Inv_SY_B!I101/Inv_SY_B!$DA101-1,"")</f>
        <v>-2.5040176586127671E-2</v>
      </c>
      <c r="J101" s="169">
        <f>IFERROR(Inv_SY_B!J101/Inv_SY_B!$DA101-1,"")</f>
        <v>-6.8252149720236965E-2</v>
      </c>
      <c r="K101" s="169">
        <f>IFERROR(Inv_SY_B!K101/Inv_SY_B!$DA101-1,"")</f>
        <v>-4.5223764709042769E-2</v>
      </c>
      <c r="L101" s="169">
        <f>IFERROR(Inv_SY_B!L101/Inv_SY_B!$DA101-1,"")</f>
        <v>-4.2848246948089308E-2</v>
      </c>
      <c r="M101" s="169">
        <f>IFERROR(Inv_SY_B!M101/Inv_SY_B!$DA101-1,"")</f>
        <v>-6.9730595685298935E-3</v>
      </c>
      <c r="N101" s="169">
        <f>IFERROR(Inv_SY_B!N101/Inv_SY_B!$DA101-1,"")</f>
        <v>-7.3913240057158491E-3</v>
      </c>
      <c r="O101" s="169">
        <f>IFERROR(Inv_SY_B!O101/Inv_SY_B!$DA101-1,"")</f>
        <v>-1.0548199651205792E-2</v>
      </c>
      <c r="P101" s="169">
        <f>IFERROR(Inv_SY_B!P101/Inv_SY_B!$DA101-1,"")</f>
        <v>-2.2826110416116707E-2</v>
      </c>
      <c r="Q101" s="169">
        <f>IFERROR(Inv_SY_B!Q101/Inv_SY_B!$DA101-1,"")</f>
        <v>-3.1394144948396541E-2</v>
      </c>
      <c r="R101" s="169">
        <f>IFERROR(Inv_SY_B!R101/Inv_SY_B!$DA101-1,"")</f>
        <v>-2.1525812492519059E-2</v>
      </c>
      <c r="S101" s="169">
        <f>IFERROR(Inv_SY_B!S101/Inv_SY_B!$DA101-1,"")</f>
        <v>-1.9130526843785689E-2</v>
      </c>
      <c r="T101" s="169">
        <f>IFERROR(Inv_SY_B!T101/Inv_SY_B!$DA101-1,"")</f>
        <v>-5.2038485358766984E-2</v>
      </c>
      <c r="U101" s="169">
        <f>IFERROR(Inv_SY_B!U101/Inv_SY_B!$DA101-1,"")</f>
        <v>0.10565957815940874</v>
      </c>
      <c r="V101" s="169">
        <f>IFERROR(Inv_SY_B!V101/Inv_SY_B!$DA101-1,"")</f>
        <v>9.5187916602564204E-2</v>
      </c>
      <c r="W101" s="169">
        <f>IFERROR(Inv_SY_B!W101/Inv_SY_B!$DA101-1,"")</f>
        <v>0.12080060567513629</v>
      </c>
      <c r="X101" s="169">
        <f>IFERROR(Inv_SY_B!X101/Inv_SY_B!$DA101-1,"")</f>
        <v>6.5169120051034035E-4</v>
      </c>
      <c r="Y101" s="169">
        <f>IFERROR(Inv_SY_B!Y101/Inv_SY_B!$DA101-1,"")</f>
        <v>5.5160197849757342E-2</v>
      </c>
      <c r="Z101" s="169">
        <f>IFERROR(Inv_SY_B!Z101/Inv_SY_B!$DA101-1,"")</f>
        <v>5.4429747631968173E-2</v>
      </c>
      <c r="AA101" s="169">
        <f>IFERROR(Inv_SY_B!AA101/Inv_SY_B!$DA101-1,"")</f>
        <v>-3.2699033298416835E-2</v>
      </c>
      <c r="AB101" s="169">
        <f>IFERROR(Inv_SY_B!AB101/Inv_SY_B!$DA101-1,"")</f>
        <v>-1.8563711403632888E-2</v>
      </c>
      <c r="AC101" s="169">
        <f>IFERROR(Inv_SY_B!AC101/Inv_SY_B!$DA101-1,"")</f>
        <v>2.1904905159980448E-2</v>
      </c>
      <c r="AD101" s="169">
        <f>IFERROR(Inv_SY_B!AD101/Inv_SY_B!$DA101-1,"")</f>
        <v>-2.7485049555485475E-2</v>
      </c>
      <c r="AE101" s="169">
        <f>IFERROR(Inv_SY_B!AE101/Inv_SY_B!$DA101-1,"")</f>
        <v>-2.0028734975889861E-3</v>
      </c>
      <c r="AF101" s="169">
        <f>IFERROR(Inv_SY_B!AF101/Inv_SY_B!$DA101-1,"")</f>
        <v>2.9808865949526364E-2</v>
      </c>
      <c r="AG101" s="169">
        <f>IFERROR(Inv_SY_B!AG101/Inv_SY_B!$DA101-1,"")</f>
        <v>4.5607372058835915E-2</v>
      </c>
      <c r="AH101" s="169">
        <f>IFERROR(Inv_SY_B!AH101/Inv_SY_B!$DA101-1,"")</f>
        <v>-1.5447519979279623E-2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>
        <f>IFERROR(Inv_SY_B!CJ101/Inv_SY_B!$DC101-1,"")</f>
        <v>-1</v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-4.513197520931489E-2</v>
      </c>
      <c r="CN101" s="169">
        <f>IFERROR(Inv_SY_B!CN101/Inv_SY_B!$DB101-1,"")</f>
        <v>-0.40791910580428425</v>
      </c>
      <c r="CO101" s="169">
        <f>IFERROR(Inv_SY_B!CO101/Inv_SY_B!$DB101-1,"")</f>
        <v>-0.25598488595959046</v>
      </c>
      <c r="CP101" s="169">
        <f>IFERROR(Inv_SY_B!CP101/Inv_SY_B!$DB101-1,"")</f>
        <v>-0.68907102522179864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-0.49382171741450798</v>
      </c>
      <c r="CT101" s="169">
        <f>IFERROR(Inv_SY_B!CT101/Inv_SY_B!$DB101-1,"")</f>
        <v>-0.27818863112762005</v>
      </c>
      <c r="CU101" s="169">
        <f>IFERROR(Inv_SY_B!CU101/Inv_SY_B!$DB101-1,"")</f>
        <v>0.2333630939481639</v>
      </c>
      <c r="CV101" s="169">
        <f>IFERROR(Inv_SY_B!CV101/Inv_SY_B!$DB101-1,"")</f>
        <v>1.1003206270288981</v>
      </c>
      <c r="CW101" s="169">
        <f>IFERROR(Inv_SY_B!CW101/Inv_SY_B!$DB101-1,"")</f>
        <v>-1</v>
      </c>
      <c r="CX101" s="169">
        <f>IFERROR(Inv_SY_B!CX101/Inv_SY_B!$DB101-1,"")</f>
        <v>0.37933107877268002</v>
      </c>
      <c r="CY101" s="169">
        <f>IFERROR(Inv_SY_B!CY101/Inv_SY_B!$DB101-1,"")</f>
        <v>0.45710254098737457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2.3673297936295912E-2</v>
      </c>
      <c r="D102" s="169">
        <f>IFERROR(Inv_SY_B!D102/Inv_SY_B!$DA102-1,"")</f>
        <v>1.9818849354567458E-2</v>
      </c>
      <c r="E102" s="169">
        <f>IFERROR(Inv_SY_B!E102/Inv_SY_B!$DA102-1,"")</f>
        <v>-2.0914807058760365E-2</v>
      </c>
      <c r="F102" s="169">
        <f>IFERROR(Inv_SY_B!F102/Inv_SY_B!$DA102-1,"")</f>
        <v>-3.0021107191658514E-2</v>
      </c>
      <c r="G102" s="169">
        <f>IFERROR(Inv_SY_B!G102/Inv_SY_B!$DA102-1,"")</f>
        <v>-2.1116451625321941E-2</v>
      </c>
      <c r="H102" s="169">
        <f>IFERROR(Inv_SY_B!H102/Inv_SY_B!$DA102-1,"")</f>
        <v>-1.2967684468146223E-2</v>
      </c>
      <c r="I102" s="169">
        <f>IFERROR(Inv_SY_B!I102/Inv_SY_B!$DA102-1,"")</f>
        <v>-5.5737800913531199E-3</v>
      </c>
      <c r="J102" s="169">
        <f>IFERROR(Inv_SY_B!J102/Inv_SY_B!$DA102-1,"")</f>
        <v>-4.3763376945406107E-2</v>
      </c>
      <c r="K102" s="169">
        <f>IFERROR(Inv_SY_B!K102/Inv_SY_B!$DA102-1,"")</f>
        <v>-1.8762135865349472E-2</v>
      </c>
      <c r="L102" s="169">
        <f>IFERROR(Inv_SY_B!L102/Inv_SY_B!$DA102-1,"")</f>
        <v>-1.9592660298462405E-2</v>
      </c>
      <c r="M102" s="169">
        <f>IFERROR(Inv_SY_B!M102/Inv_SY_B!$DA102-1,"")</f>
        <v>1.2916145366548282E-3</v>
      </c>
      <c r="N102" s="169">
        <f>IFERROR(Inv_SY_B!N102/Inv_SY_B!$DA102-1,"")</f>
        <v>-2.9754846757157338E-3</v>
      </c>
      <c r="O102" s="169">
        <f>IFERROR(Inv_SY_B!O102/Inv_SY_B!$DA102-1,"")</f>
        <v>-9.2936198524329328E-4</v>
      </c>
      <c r="P102" s="169">
        <f>IFERROR(Inv_SY_B!P102/Inv_SY_B!$DA102-1,"")</f>
        <v>-1.9868660247835956E-2</v>
      </c>
      <c r="Q102" s="169">
        <f>IFERROR(Inv_SY_B!Q102/Inv_SY_B!$DA102-1,"")</f>
        <v>-2.6496767363658136E-2</v>
      </c>
      <c r="R102" s="169">
        <f>IFERROR(Inv_SY_B!R102/Inv_SY_B!$DA102-1,"")</f>
        <v>-1.3299944772837025E-2</v>
      </c>
      <c r="S102" s="169">
        <f>IFERROR(Inv_SY_B!S102/Inv_SY_B!$DA102-1,"")</f>
        <v>-7.2926991149211418E-3</v>
      </c>
      <c r="T102" s="169">
        <f>IFERROR(Inv_SY_B!T102/Inv_SY_B!$DA102-1,"")</f>
        <v>1.2468468408143529E-2</v>
      </c>
      <c r="U102" s="169">
        <f>IFERROR(Inv_SY_B!U102/Inv_SY_B!$DA102-1,"")</f>
        <v>9.3223417415875254E-2</v>
      </c>
      <c r="V102" s="169">
        <f>IFERROR(Inv_SY_B!V102/Inv_SY_B!$DA102-1,"")</f>
        <v>0.124186275725374</v>
      </c>
      <c r="W102" s="169">
        <f>IFERROR(Inv_SY_B!W102/Inv_SY_B!$DA102-1,"")</f>
        <v>0.1682116222793999</v>
      </c>
      <c r="X102" s="169">
        <f>IFERROR(Inv_SY_B!X102/Inv_SY_B!$DA102-1,"")</f>
        <v>1.1807351872745953E-2</v>
      </c>
      <c r="Y102" s="169">
        <f>IFERROR(Inv_SY_B!Y102/Inv_SY_B!$DA102-1,"")</f>
        <v>6.1086200812379143E-3</v>
      </c>
      <c r="Z102" s="169">
        <f>IFERROR(Inv_SY_B!Z102/Inv_SY_B!$DA102-1,"")</f>
        <v>6.8030443874087521E-3</v>
      </c>
      <c r="AA102" s="169">
        <f>IFERROR(Inv_SY_B!AA102/Inv_SY_B!$DA102-1,"")</f>
        <v>-6.4467271181791186E-2</v>
      </c>
      <c r="AB102" s="169">
        <f>IFERROR(Inv_SY_B!AB102/Inv_SY_B!$DA102-1,"")</f>
        <v>-0.14420516233733882</v>
      </c>
      <c r="AC102" s="169">
        <f>IFERROR(Inv_SY_B!AC102/Inv_SY_B!$DA102-1,"")</f>
        <v>1.4030904265891486E-3</v>
      </c>
      <c r="AD102" s="169">
        <f>IFERROR(Inv_SY_B!AD102/Inv_SY_B!$DA102-1,"")</f>
        <v>-5.4546740235149715E-2</v>
      </c>
      <c r="AE102" s="169">
        <f>IFERROR(Inv_SY_B!AE102/Inv_SY_B!$DA102-1,"")</f>
        <v>-5.6772301447363116E-3</v>
      </c>
      <c r="AF102" s="169">
        <f>IFERROR(Inv_SY_B!AF102/Inv_SY_B!$DA102-1,"")</f>
        <v>2.7279888749665471E-2</v>
      </c>
      <c r="AG102" s="169">
        <f>IFERROR(Inv_SY_B!AG102/Inv_SY_B!$DA102-1,"")</f>
        <v>3.9512209783201913E-2</v>
      </c>
      <c r="AH102" s="169">
        <f>IFERROR(Inv_SY_B!AH102/Inv_SY_B!$DA102-1,"")</f>
        <v>-2.3316425353476E-2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>
        <f>IFERROR(Inv_SY_B!CJ102/Inv_SY_B!$DC102-1,"")</f>
        <v>-1</v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-4.1844077358157428E-2</v>
      </c>
      <c r="CN102" s="169">
        <f>IFERROR(Inv_SY_B!CN102/Inv_SY_B!$DB102-1,"")</f>
        <v>-0.3803530712676958</v>
      </c>
      <c r="CO102" s="169">
        <f>IFERROR(Inv_SY_B!CO102/Inv_SY_B!$DB102-1,"")</f>
        <v>-0.19601974872579897</v>
      </c>
      <c r="CP102" s="169">
        <f>IFERROR(Inv_SY_B!CP102/Inv_SY_B!$DB102-1,"")</f>
        <v>-0.68600395251052715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-0.50272948935929718</v>
      </c>
      <c r="CT102" s="169">
        <f>IFERROR(Inv_SY_B!CT102/Inv_SY_B!$DB102-1,"")</f>
        <v>-0.28084335321803133</v>
      </c>
      <c r="CU102" s="169">
        <f>IFERROR(Inv_SY_B!CU102/Inv_SY_B!$DB102-1,"")</f>
        <v>0.27635687798783559</v>
      </c>
      <c r="CV102" s="169">
        <f>IFERROR(Inv_SY_B!CV102/Inv_SY_B!$DB102-1,"")</f>
        <v>0.99446110040865987</v>
      </c>
      <c r="CW102" s="169">
        <f>IFERROR(Inv_SY_B!CW102/Inv_SY_B!$DB102-1,"")</f>
        <v>-1</v>
      </c>
      <c r="CX102" s="169">
        <f>IFERROR(Inv_SY_B!CX102/Inv_SY_B!$DB102-1,"")</f>
        <v>0.34412131324151862</v>
      </c>
      <c r="CY102" s="169">
        <f>IFERROR(Inv_SY_B!CY102/Inv_SY_B!$DB102-1,"")</f>
        <v>0.47285440080149543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1.6085166164803155E-3</v>
      </c>
      <c r="D103" s="169">
        <f>IFERROR(Inv_SY_B!D103/Inv_SY_B!$DA103-1,"")</f>
        <v>7.1352658408418979E-3</v>
      </c>
      <c r="E103" s="169">
        <f>IFERROR(Inv_SY_B!E103/Inv_SY_B!$DA103-1,"")</f>
        <v>-2.9921356494703844E-2</v>
      </c>
      <c r="F103" s="169">
        <f>IFERROR(Inv_SY_B!F103/Inv_SY_B!$DA103-1,"")</f>
        <v>-3.5996745315248879E-2</v>
      </c>
      <c r="G103" s="169">
        <f>IFERROR(Inv_SY_B!G103/Inv_SY_B!$DA103-1,"")</f>
        <v>-2.1102045196843222E-2</v>
      </c>
      <c r="H103" s="169">
        <f>IFERROR(Inv_SY_B!H103/Inv_SY_B!$DA103-1,"")</f>
        <v>-1.7518357950309649E-2</v>
      </c>
      <c r="I103" s="169">
        <f>IFERROR(Inv_SY_B!I103/Inv_SY_B!$DA103-1,"")</f>
        <v>3.2520616047415629E-5</v>
      </c>
      <c r="J103" s="169">
        <f>IFERROR(Inv_SY_B!J103/Inv_SY_B!$DA103-1,"")</f>
        <v>-5.5973057794595715E-2</v>
      </c>
      <c r="K103" s="169">
        <f>IFERROR(Inv_SY_B!K103/Inv_SY_B!$DA103-1,"")</f>
        <v>-2.2796037113143708E-2</v>
      </c>
      <c r="L103" s="169">
        <f>IFERROR(Inv_SY_B!L103/Inv_SY_B!$DA103-1,"")</f>
        <v>-1.6231906118220674E-2</v>
      </c>
      <c r="M103" s="169">
        <f>IFERROR(Inv_SY_B!M103/Inv_SY_B!$DA103-1,"")</f>
        <v>-6.6069847621581523E-3</v>
      </c>
      <c r="N103" s="169">
        <f>IFERROR(Inv_SY_B!N103/Inv_SY_B!$DA103-1,"")</f>
        <v>-1.2836083119976305E-2</v>
      </c>
      <c r="O103" s="169">
        <f>IFERROR(Inv_SY_B!O103/Inv_SY_B!$DA103-1,"")</f>
        <v>-8.9829165412778078E-3</v>
      </c>
      <c r="P103" s="169">
        <f>IFERROR(Inv_SY_B!P103/Inv_SY_B!$DA103-1,"")</f>
        <v>-1.8996777973781298E-2</v>
      </c>
      <c r="Q103" s="169">
        <f>IFERROR(Inv_SY_B!Q103/Inv_SY_B!$DA103-1,"")</f>
        <v>-1.6123964871336716E-2</v>
      </c>
      <c r="R103" s="169">
        <f>IFERROR(Inv_SY_B!R103/Inv_SY_B!$DA103-1,"")</f>
        <v>-1.4954156450471823E-2</v>
      </c>
      <c r="S103" s="169">
        <f>IFERROR(Inv_SY_B!S103/Inv_SY_B!$DA103-1,"")</f>
        <v>-1.0566353436995413E-2</v>
      </c>
      <c r="T103" s="169">
        <f>IFERROR(Inv_SY_B!T103/Inv_SY_B!$DA103-1,"")</f>
        <v>-4.1927065021898358E-3</v>
      </c>
      <c r="U103" s="169">
        <f>IFERROR(Inv_SY_B!U103/Inv_SY_B!$DA103-1,"")</f>
        <v>0.10068988963726055</v>
      </c>
      <c r="V103" s="169">
        <f>IFERROR(Inv_SY_B!V103/Inv_SY_B!$DA103-1,"")</f>
        <v>0.12594206924180429</v>
      </c>
      <c r="W103" s="169">
        <f>IFERROR(Inv_SY_B!W103/Inv_SY_B!$DA103-1,"")</f>
        <v>0.12156678030245249</v>
      </c>
      <c r="X103" s="169">
        <f>IFERROR(Inv_SY_B!X103/Inv_SY_B!$DA103-1,"")</f>
        <v>-1.1305736907538444E-2</v>
      </c>
      <c r="Y103" s="169">
        <f>IFERROR(Inv_SY_B!Y103/Inv_SY_B!$DA103-1,"")</f>
        <v>-6.8591856272866014E-3</v>
      </c>
      <c r="Z103" s="169">
        <f>IFERROR(Inv_SY_B!Z103/Inv_SY_B!$DA103-1,"")</f>
        <v>4.5680176402673744E-3</v>
      </c>
      <c r="AA103" s="169">
        <f>IFERROR(Inv_SY_B!AA103/Inv_SY_B!$DA103-1,"")</f>
        <v>-2.6407714934862048E-2</v>
      </c>
      <c r="AB103" s="169">
        <f>IFERROR(Inv_SY_B!AB103/Inv_SY_B!$DA103-1,"")</f>
        <v>-1.1411830928630184E-2</v>
      </c>
      <c r="AC103" s="169">
        <f>IFERROR(Inv_SY_B!AC103/Inv_SY_B!$DA103-1,"")</f>
        <v>4.4256764635792756E-3</v>
      </c>
      <c r="AD103" s="169">
        <f>IFERROR(Inv_SY_B!AD103/Inv_SY_B!$DA103-1,"")</f>
        <v>-4.7504937560193916E-2</v>
      </c>
      <c r="AE103" s="169">
        <f>IFERROR(Inv_SY_B!AE103/Inv_SY_B!$DA103-1,"")</f>
        <v>-1.638702219758148E-2</v>
      </c>
      <c r="AF103" s="169">
        <f>IFERROR(Inv_SY_B!AF103/Inv_SY_B!$DA103-1,"")</f>
        <v>1.4325078349747056E-2</v>
      </c>
      <c r="AG103" s="169">
        <f>IFERROR(Inv_SY_B!AG103/Inv_SY_B!$DA103-1,"")</f>
        <v>4.0329563993736439E-2</v>
      </c>
      <c r="AH103" s="169">
        <f>IFERROR(Inv_SY_B!AH103/Inv_SY_B!$DA103-1,"")</f>
        <v>-7.9475009048796119E-3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>
        <f>IFERROR(Inv_SY_B!CJ103/Inv_SY_B!$DC103-1,"")</f>
        <v>-1</v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-5.2491181752802096E-2</v>
      </c>
      <c r="CN103" s="169">
        <f>IFERROR(Inv_SY_B!CN103/Inv_SY_B!$DB103-1,"")</f>
        <v>-0.39075805931120056</v>
      </c>
      <c r="CO103" s="169">
        <f>IFERROR(Inv_SY_B!CO103/Inv_SY_B!$DB103-1,"")</f>
        <v>-0.20812749154294974</v>
      </c>
      <c r="CP103" s="169">
        <f>IFERROR(Inv_SY_B!CP103/Inv_SY_B!$DB103-1,"")</f>
        <v>-0.67862725773270738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-0.49858041063261138</v>
      </c>
      <c r="CT103" s="169">
        <f>IFERROR(Inv_SY_B!CT103/Inv_SY_B!$DB103-1,"")</f>
        <v>-0.27364738798493959</v>
      </c>
      <c r="CU103" s="169">
        <f>IFERROR(Inv_SY_B!CU103/Inv_SY_B!$DB103-1,"")</f>
        <v>0.23986784937157468</v>
      </c>
      <c r="CV103" s="169">
        <f>IFERROR(Inv_SY_B!CV103/Inv_SY_B!$DB103-1,"")</f>
        <v>1.0643921159960499</v>
      </c>
      <c r="CW103" s="169">
        <f>IFERROR(Inv_SY_B!CW103/Inv_SY_B!$DB103-1,"")</f>
        <v>-1</v>
      </c>
      <c r="CX103" s="169">
        <f>IFERROR(Inv_SY_B!CX103/Inv_SY_B!$DB103-1,"")</f>
        <v>0.3816656677641781</v>
      </c>
      <c r="CY103" s="169">
        <f>IFERROR(Inv_SY_B!CY103/Inv_SY_B!$DB103-1,"")</f>
        <v>0.41630615582540798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8.2175095686911614E-3</v>
      </c>
      <c r="D104" s="169">
        <f>IFERROR(Inv_SY_B!D104/Inv_SY_B!$DA104-1,"")</f>
        <v>4.3227227249489353E-3</v>
      </c>
      <c r="E104" s="169">
        <f>IFERROR(Inv_SY_B!E104/Inv_SY_B!$DA104-1,"")</f>
        <v>-4.5311650063120545E-2</v>
      </c>
      <c r="F104" s="169">
        <f>IFERROR(Inv_SY_B!F104/Inv_SY_B!$DA104-1,"")</f>
        <v>-6.2680900066584666E-2</v>
      </c>
      <c r="G104" s="169">
        <f>IFERROR(Inv_SY_B!G104/Inv_SY_B!$DA104-1,"")</f>
        <v>-4.4767932490668794E-2</v>
      </c>
      <c r="H104" s="169">
        <f>IFERROR(Inv_SY_B!H104/Inv_SY_B!$DA104-1,"")</f>
        <v>-3.8273321342323641E-2</v>
      </c>
      <c r="I104" s="169">
        <f>IFERROR(Inv_SY_B!I104/Inv_SY_B!$DA104-1,"")</f>
        <v>-2.2682371410720159E-2</v>
      </c>
      <c r="J104" s="169">
        <f>IFERROR(Inv_SY_B!J104/Inv_SY_B!$DA104-1,"")</f>
        <v>-6.2786945816214579E-2</v>
      </c>
      <c r="K104" s="169">
        <f>IFERROR(Inv_SY_B!K104/Inv_SY_B!$DA104-1,"")</f>
        <v>-7.1811063791661023E-2</v>
      </c>
      <c r="L104" s="169">
        <f>IFERROR(Inv_SY_B!L104/Inv_SY_B!$DA104-1,"")</f>
        <v>-4.4010713253642253E-2</v>
      </c>
      <c r="M104" s="169">
        <f>IFERROR(Inv_SY_B!M104/Inv_SY_B!$DA104-1,"")</f>
        <v>-2.2187144321345387E-2</v>
      </c>
      <c r="N104" s="169">
        <f>IFERROR(Inv_SY_B!N104/Inv_SY_B!$DA104-1,"")</f>
        <v>-2.5182566473272217E-2</v>
      </c>
      <c r="O104" s="169">
        <f>IFERROR(Inv_SY_B!O104/Inv_SY_B!$DA104-1,"")</f>
        <v>-2.3479173878122928E-2</v>
      </c>
      <c r="P104" s="169">
        <f>IFERROR(Inv_SY_B!P104/Inv_SY_B!$DA104-1,"")</f>
        <v>-3.5491252519360694E-2</v>
      </c>
      <c r="Q104" s="169">
        <f>IFERROR(Inv_SY_B!Q104/Inv_SY_B!$DA104-1,"")</f>
        <v>-4.2593319634062654E-2</v>
      </c>
      <c r="R104" s="169">
        <f>IFERROR(Inv_SY_B!R104/Inv_SY_B!$DA104-1,"")</f>
        <v>-4.9689484038575871E-2</v>
      </c>
      <c r="S104" s="169">
        <f>IFERROR(Inv_SY_B!S104/Inv_SY_B!$DA104-1,"")</f>
        <v>-4.0673793231080446E-2</v>
      </c>
      <c r="T104" s="169">
        <f>IFERROR(Inv_SY_B!T104/Inv_SY_B!$DA104-1,"")</f>
        <v>-2.9891005921009017E-2</v>
      </c>
      <c r="U104" s="169">
        <f>IFERROR(Inv_SY_B!U104/Inv_SY_B!$DA104-1,"")</f>
        <v>0.10730108667300597</v>
      </c>
      <c r="V104" s="169">
        <f>IFERROR(Inv_SY_B!V104/Inv_SY_B!$DA104-1,"")</f>
        <v>0.11315213806740698</v>
      </c>
      <c r="W104" s="169">
        <f>IFERROR(Inv_SY_B!W104/Inv_SY_B!$DA104-1,"")</f>
        <v>0.13109453102989566</v>
      </c>
      <c r="X104" s="169">
        <f>IFERROR(Inv_SY_B!X104/Inv_SY_B!$DA104-1,"")</f>
        <v>1.2900815078362715E-3</v>
      </c>
      <c r="Y104" s="169">
        <f>IFERROR(Inv_SY_B!Y104/Inv_SY_B!$DA104-1,"")</f>
        <v>1.6440622502332136E-2</v>
      </c>
      <c r="Z104" s="169">
        <f>IFERROR(Inv_SY_B!Z104/Inv_SY_B!$DA104-1,"")</f>
        <v>2.2279875325175613E-2</v>
      </c>
      <c r="AA104" s="169">
        <f>IFERROR(Inv_SY_B!AA104/Inv_SY_B!$DA104-1,"")</f>
        <v>6.9459922517585149E-3</v>
      </c>
      <c r="AB104" s="169">
        <f>IFERROR(Inv_SY_B!AB104/Inv_SY_B!$DA104-1,"")</f>
        <v>3.8361684230789006E-2</v>
      </c>
      <c r="AC104" s="169">
        <f>IFERROR(Inv_SY_B!AC104/Inv_SY_B!$DA104-1,"")</f>
        <v>3.450020496709616E-2</v>
      </c>
      <c r="AD104" s="169">
        <f>IFERROR(Inv_SY_B!AD104/Inv_SY_B!$DA104-1,"")</f>
        <v>-7.7588422809831137E-3</v>
      </c>
      <c r="AE104" s="169">
        <f>IFERROR(Inv_SY_B!AE104/Inv_SY_B!$DA104-1,"")</f>
        <v>3.2897983718080059E-2</v>
      </c>
      <c r="AF104" s="169">
        <f>IFERROR(Inv_SY_B!AF104/Inv_SY_B!$DA104-1,"")</f>
        <v>6.7673610743148815E-2</v>
      </c>
      <c r="AG104" s="169">
        <f>IFERROR(Inv_SY_B!AG104/Inv_SY_B!$DA104-1,"")</f>
        <v>6.7303750568945553E-2</v>
      </c>
      <c r="AH104" s="169">
        <f>IFERROR(Inv_SY_B!AH104/Inv_SY_B!$DA104-1,"")</f>
        <v>1.7489686653629599E-2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>
        <f>IFERROR(Inv_SY_B!CJ104/Inv_SY_B!$DC104-1,"")</f>
        <v>-1</v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-5.9993364692833673E-2</v>
      </c>
      <c r="CN104" s="169">
        <f>IFERROR(Inv_SY_B!CN104/Inv_SY_B!$DB104-1,"")</f>
        <v>-0.3966473134671562</v>
      </c>
      <c r="CO104" s="169">
        <f>IFERROR(Inv_SY_B!CO104/Inv_SY_B!$DB104-1,"")</f>
        <v>-0.21485574677928954</v>
      </c>
      <c r="CP104" s="169">
        <f>IFERROR(Inv_SY_B!CP104/Inv_SY_B!$DB104-1,"")</f>
        <v>-0.68462720331979665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-0.49754478874274266</v>
      </c>
      <c r="CT104" s="169">
        <f>IFERROR(Inv_SY_B!CT104/Inv_SY_B!$DB104-1,"")</f>
        <v>-0.27457906634754103</v>
      </c>
      <c r="CU104" s="169">
        <f>IFERROR(Inv_SY_B!CU104/Inv_SY_B!$DB104-1,"")</f>
        <v>0.26151658723601012</v>
      </c>
      <c r="CV104" s="169">
        <f>IFERROR(Inv_SY_B!CV104/Inv_SY_B!$DB104-1,"")</f>
        <v>1.0632804626793408</v>
      </c>
      <c r="CW104" s="169">
        <f>IFERROR(Inv_SY_B!CW104/Inv_SY_B!$DB104-1,"")</f>
        <v>-1</v>
      </c>
      <c r="CX104" s="169">
        <f>IFERROR(Inv_SY_B!CX104/Inv_SY_B!$DB104-1,"")</f>
        <v>0.38160514298219761</v>
      </c>
      <c r="CY104" s="169">
        <f>IFERROR(Inv_SY_B!CY104/Inv_SY_B!$DB104-1,"")</f>
        <v>0.42184529045181285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1.3867093997545599E-2</v>
      </c>
      <c r="D105" s="169">
        <f>IFERROR(Inv_SY_B!D105/Inv_SY_B!$DA105-1,"")</f>
        <v>1.658085950413013E-2</v>
      </c>
      <c r="E105" s="169">
        <f>IFERROR(Inv_SY_B!E105/Inv_SY_B!$DA105-1,"")</f>
        <v>-9.0082060459506508E-4</v>
      </c>
      <c r="F105" s="169">
        <f>IFERROR(Inv_SY_B!F105/Inv_SY_B!$DA105-1,"")</f>
        <v>-2.1685106065411075E-3</v>
      </c>
      <c r="G105" s="169">
        <f>IFERROR(Inv_SY_B!G105/Inv_SY_B!$DA105-1,"")</f>
        <v>-4.6427650967124645E-3</v>
      </c>
      <c r="H105" s="169">
        <f>IFERROR(Inv_SY_B!H105/Inv_SY_B!$DA105-1,"")</f>
        <v>1.9697480022951019E-3</v>
      </c>
      <c r="I105" s="169">
        <f>IFERROR(Inv_SY_B!I105/Inv_SY_B!$DA105-1,"")</f>
        <v>1.7293482504461499E-2</v>
      </c>
      <c r="J105" s="169">
        <f>IFERROR(Inv_SY_B!J105/Inv_SY_B!$DA105-1,"")</f>
        <v>-1.8718523974132872E-2</v>
      </c>
      <c r="K105" s="169">
        <f>IFERROR(Inv_SY_B!K105/Inv_SY_B!$DA105-1,"")</f>
        <v>-2.7609890745938337E-2</v>
      </c>
      <c r="L105" s="169">
        <f>IFERROR(Inv_SY_B!L105/Inv_SY_B!$DA105-1,"")</f>
        <v>7.6963741789479734E-3</v>
      </c>
      <c r="M105" s="169">
        <f>IFERROR(Inv_SY_B!M105/Inv_SY_B!$DA105-1,"")</f>
        <v>-2.8927175011206341E-4</v>
      </c>
      <c r="N105" s="169">
        <f>IFERROR(Inv_SY_B!N105/Inv_SY_B!$DA105-1,"")</f>
        <v>-1.6573958318299997E-3</v>
      </c>
      <c r="O105" s="169">
        <f>IFERROR(Inv_SY_B!O105/Inv_SY_B!$DA105-1,"")</f>
        <v>-9.4226486072144233E-3</v>
      </c>
      <c r="P105" s="169">
        <f>IFERROR(Inv_SY_B!P105/Inv_SY_B!$DA105-1,"")</f>
        <v>-1.5079013955462628E-2</v>
      </c>
      <c r="Q105" s="169">
        <f>IFERROR(Inv_SY_B!Q105/Inv_SY_B!$DA105-1,"")</f>
        <v>-3.9538972218158497E-2</v>
      </c>
      <c r="R105" s="169">
        <f>IFERROR(Inv_SY_B!R105/Inv_SY_B!$DA105-1,"")</f>
        <v>-4.7061066909697025E-2</v>
      </c>
      <c r="S105" s="169">
        <f>IFERROR(Inv_SY_B!S105/Inv_SY_B!$DA105-1,"")</f>
        <v>-3.5642543779118241E-2</v>
      </c>
      <c r="T105" s="169">
        <f>IFERROR(Inv_SY_B!T105/Inv_SY_B!$DA105-1,"")</f>
        <v>-2.8717293714056624E-2</v>
      </c>
      <c r="U105" s="169">
        <f>IFERROR(Inv_SY_B!U105/Inv_SY_B!$DA105-1,"")</f>
        <v>7.3158020666260981E-2</v>
      </c>
      <c r="V105" s="169">
        <f>IFERROR(Inv_SY_B!V105/Inv_SY_B!$DA105-1,"")</f>
        <v>9.7490258442581634E-2</v>
      </c>
      <c r="W105" s="169">
        <f>IFERROR(Inv_SY_B!W105/Inv_SY_B!$DA105-1,"")</f>
        <v>0.13271704537888018</v>
      </c>
      <c r="X105" s="169">
        <f>IFERROR(Inv_SY_B!X105/Inv_SY_B!$DA105-1,"")</f>
        <v>1.0586529154827939E-3</v>
      </c>
      <c r="Y105" s="169">
        <f>IFERROR(Inv_SY_B!Y105/Inv_SY_B!$DA105-1,"")</f>
        <v>-5.0571783511671575E-2</v>
      </c>
      <c r="Z105" s="169">
        <f>IFERROR(Inv_SY_B!Z105/Inv_SY_B!$DA105-1,"")</f>
        <v>-5.1743285540745476E-2</v>
      </c>
      <c r="AA105" s="169">
        <f>IFERROR(Inv_SY_B!AA105/Inv_SY_B!$DA105-1,"")</f>
        <v>-1.920745689012926E-2</v>
      </c>
      <c r="AB105" s="169">
        <f>IFERROR(Inv_SY_B!AB105/Inv_SY_B!$DA105-1,"")</f>
        <v>4.8739733561244947E-3</v>
      </c>
      <c r="AC105" s="169">
        <f>IFERROR(Inv_SY_B!AC105/Inv_SY_B!$DA105-1,"")</f>
        <v>-3.3653871179945449E-2</v>
      </c>
      <c r="AD105" s="169">
        <f>IFERROR(Inv_SY_B!AD105/Inv_SY_B!$DA105-1,"")</f>
        <v>-3.386253240921433E-2</v>
      </c>
      <c r="AE105" s="169">
        <f>IFERROR(Inv_SY_B!AE105/Inv_SY_B!$DA105-1,"")</f>
        <v>-1.9101677392844296E-3</v>
      </c>
      <c r="AF105" s="169">
        <f>IFERROR(Inv_SY_B!AF105/Inv_SY_B!$DA105-1,"")</f>
        <v>2.2788625132710072E-2</v>
      </c>
      <c r="AG105" s="169">
        <f>IFERROR(Inv_SY_B!AG105/Inv_SY_B!$DA105-1,"")</f>
        <v>4.0020700572024559E-2</v>
      </c>
      <c r="AH105" s="169">
        <f>IFERROR(Inv_SY_B!AH105/Inv_SY_B!$DA105-1,"")</f>
        <v>-7.1170195868842656E-3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>
        <f>IFERROR(Inv_SY_B!CJ105/Inv_SY_B!$DC105-1,"")</f>
        <v>-1</v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-6.5631894975426208E-2</v>
      </c>
      <c r="CN105" s="169">
        <f>IFERROR(Inv_SY_B!CN105/Inv_SY_B!$DB105-1,"")</f>
        <v>-0.3988296044206906</v>
      </c>
      <c r="CO105" s="169">
        <f>IFERROR(Inv_SY_B!CO105/Inv_SY_B!$DB105-1,"")</f>
        <v>-0.21626536195109425</v>
      </c>
      <c r="CP105" s="169">
        <f>IFERROR(Inv_SY_B!CP105/Inv_SY_B!$DB105-1,"")</f>
        <v>-0.69203093358795953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-0.51643765599159264</v>
      </c>
      <c r="CT105" s="169">
        <f>IFERROR(Inv_SY_B!CT105/Inv_SY_B!$DB105-1,"")</f>
        <v>-0.29143752035636483</v>
      </c>
      <c r="CU105" s="169">
        <f>IFERROR(Inv_SY_B!CU105/Inv_SY_B!$DB105-1,"")</f>
        <v>0.26954133810091752</v>
      </c>
      <c r="CV105" s="169">
        <f>IFERROR(Inv_SY_B!CV105/Inv_SY_B!$DB105-1,"")</f>
        <v>1.082817484686962</v>
      </c>
      <c r="CW105" s="169">
        <f>IFERROR(Inv_SY_B!CW105/Inv_SY_B!$DB105-1,"")</f>
        <v>-1</v>
      </c>
      <c r="CX105" s="169">
        <f>IFERROR(Inv_SY_B!CX105/Inv_SY_B!$DB105-1,"")</f>
        <v>0.39188628058833053</v>
      </c>
      <c r="CY105" s="169">
        <f>IFERROR(Inv_SY_B!CY105/Inv_SY_B!$DB105-1,"")</f>
        <v>0.4363878679069193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4.6567070230252305E-3</v>
      </c>
      <c r="D106" s="169">
        <f>IFERROR(Inv_SY_B!D106/Inv_SY_B!$DA106-1,"")</f>
        <v>3.5370304033228717E-3</v>
      </c>
      <c r="E106" s="169">
        <f>IFERROR(Inv_SY_B!E106/Inv_SY_B!$DA106-1,"")</f>
        <v>-2.6191001891170407E-2</v>
      </c>
      <c r="F106" s="169">
        <f>IFERROR(Inv_SY_B!F106/Inv_SY_B!$DA106-1,"")</f>
        <v>-2.66350029200213E-2</v>
      </c>
      <c r="G106" s="169">
        <f>IFERROR(Inv_SY_B!G106/Inv_SY_B!$DA106-1,"")</f>
        <v>-2.235236582559974E-2</v>
      </c>
      <c r="H106" s="169">
        <f>IFERROR(Inv_SY_B!H106/Inv_SY_B!$DA106-1,"")</f>
        <v>-2.0704269730325242E-2</v>
      </c>
      <c r="I106" s="169">
        <f>IFERROR(Inv_SY_B!I106/Inv_SY_B!$DA106-1,"")</f>
        <v>3.3836692958058023E-3</v>
      </c>
      <c r="J106" s="169">
        <f>IFERROR(Inv_SY_B!J106/Inv_SY_B!$DA106-1,"")</f>
        <v>-4.5021523428371513E-2</v>
      </c>
      <c r="K106" s="169">
        <f>IFERROR(Inv_SY_B!K106/Inv_SY_B!$DA106-1,"")</f>
        <v>-1.3916938283421443E-2</v>
      </c>
      <c r="L106" s="169">
        <f>IFERROR(Inv_SY_B!L106/Inv_SY_B!$DA106-1,"")</f>
        <v>-1.3183903313599088E-2</v>
      </c>
      <c r="M106" s="169">
        <f>IFERROR(Inv_SY_B!M106/Inv_SY_B!$DA106-1,"")</f>
        <v>-9.7062508719684137E-3</v>
      </c>
      <c r="N106" s="169">
        <f>IFERROR(Inv_SY_B!N106/Inv_SY_B!$DA106-1,"")</f>
        <v>-1.7159071864748077E-2</v>
      </c>
      <c r="O106" s="169">
        <f>IFERROR(Inv_SY_B!O106/Inv_SY_B!$DA106-1,"")</f>
        <v>-1.6700657252744722E-2</v>
      </c>
      <c r="P106" s="169">
        <f>IFERROR(Inv_SY_B!P106/Inv_SY_B!$DA106-1,"")</f>
        <v>-2.1244333382954839E-2</v>
      </c>
      <c r="Q106" s="169">
        <f>IFERROR(Inv_SY_B!Q106/Inv_SY_B!$DA106-1,"")</f>
        <v>-3.5346810875817591E-2</v>
      </c>
      <c r="R106" s="169">
        <f>IFERROR(Inv_SY_B!R106/Inv_SY_B!$DA106-1,"")</f>
        <v>-4.131365056522085E-2</v>
      </c>
      <c r="S106" s="169">
        <f>IFERROR(Inv_SY_B!S106/Inv_SY_B!$DA106-1,"")</f>
        <v>-3.2400883304888883E-2</v>
      </c>
      <c r="T106" s="169">
        <f>IFERROR(Inv_SY_B!T106/Inv_SY_B!$DA106-1,"")</f>
        <v>-3.2131764033716537E-2</v>
      </c>
      <c r="U106" s="169">
        <f>IFERROR(Inv_SY_B!U106/Inv_SY_B!$DA106-1,"")</f>
        <v>5.5025654711519101E-2</v>
      </c>
      <c r="V106" s="169">
        <f>IFERROR(Inv_SY_B!V106/Inv_SY_B!$DA106-1,"")</f>
        <v>9.3831811272554244E-2</v>
      </c>
      <c r="W106" s="169">
        <f>IFERROR(Inv_SY_B!W106/Inv_SY_B!$DA106-1,"")</f>
        <v>0.12221514442660197</v>
      </c>
      <c r="X106" s="169">
        <f>IFERROR(Inv_SY_B!X106/Inv_SY_B!$DA106-1,"")</f>
        <v>-8.6447885825828852E-3</v>
      </c>
      <c r="Y106" s="169">
        <f>IFERROR(Inv_SY_B!Y106/Inv_SY_B!$DA106-1,"")</f>
        <v>-2.4121718240196488E-2</v>
      </c>
      <c r="Z106" s="169">
        <f>IFERROR(Inv_SY_B!Z106/Inv_SY_B!$DA106-1,"")</f>
        <v>-2.2366770322869378E-2</v>
      </c>
      <c r="AA106" s="169">
        <f>IFERROR(Inv_SY_B!AA106/Inv_SY_B!$DA106-1,"")</f>
        <v>-1.3581070382064908E-3</v>
      </c>
      <c r="AB106" s="169">
        <f>IFERROR(Inv_SY_B!AB106/Inv_SY_B!$DA106-1,"")</f>
        <v>2.280771994131503E-2</v>
      </c>
      <c r="AC106" s="169">
        <f>IFERROR(Inv_SY_B!AC106/Inv_SY_B!$DA106-1,"")</f>
        <v>3.7461814274789118E-2</v>
      </c>
      <c r="AD106" s="169">
        <f>IFERROR(Inv_SY_B!AD106/Inv_SY_B!$DA106-1,"")</f>
        <v>-1.9041532140710582E-2</v>
      </c>
      <c r="AE106" s="169">
        <f>IFERROR(Inv_SY_B!AE106/Inv_SY_B!$DA106-1,"")</f>
        <v>1.664717179988795E-2</v>
      </c>
      <c r="AF106" s="169">
        <f>IFERROR(Inv_SY_B!AF106/Inv_SY_B!$DA106-1,"")</f>
        <v>4.3291810389292085E-2</v>
      </c>
      <c r="AG106" s="169">
        <f>IFERROR(Inv_SY_B!AG106/Inv_SY_B!$DA106-1,"")</f>
        <v>4.727515739869026E-2</v>
      </c>
      <c r="AH106" s="169">
        <f>IFERROR(Inv_SY_B!AH106/Inv_SY_B!$DA106-1,"")</f>
        <v>-5.9234706767696821E-4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>
        <f>IFERROR(Inv_SY_B!CJ106/Inv_SY_B!$DC106-1,"")</f>
        <v>-1</v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-6.6548338466768442E-2</v>
      </c>
      <c r="CN106" s="169">
        <f>IFERROR(Inv_SY_B!CN106/Inv_SY_B!$DB106-1,"")</f>
        <v>-0.40085960278629562</v>
      </c>
      <c r="CO106" s="169">
        <f>IFERROR(Inv_SY_B!CO106/Inv_SY_B!$DB106-1,"")</f>
        <v>-0.2178371004656714</v>
      </c>
      <c r="CP106" s="169">
        <f>IFERROR(Inv_SY_B!CP106/Inv_SY_B!$DB106-1,"")</f>
        <v>-0.69247120742768442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-0.5070823023123241</v>
      </c>
      <c r="CT106" s="169">
        <f>IFERROR(Inv_SY_B!CT106/Inv_SY_B!$DB106-1,"")</f>
        <v>-0.28336404550644645</v>
      </c>
      <c r="CU106" s="169">
        <f>IFERROR(Inv_SY_B!CU106/Inv_SY_B!$DB106-1,"")</f>
        <v>0.24315236474181923</v>
      </c>
      <c r="CV106" s="169">
        <f>IFERROR(Inv_SY_B!CV106/Inv_SY_B!$DB106-1,"")</f>
        <v>1.1083601872167126</v>
      </c>
      <c r="CW106" s="169">
        <f>IFERROR(Inv_SY_B!CW106/Inv_SY_B!$DB106-1,"")</f>
        <v>-1</v>
      </c>
      <c r="CX106" s="169">
        <f>IFERROR(Inv_SY_B!CX106/Inv_SY_B!$DB106-1,"")</f>
        <v>0.39024916729366921</v>
      </c>
      <c r="CY106" s="169">
        <f>IFERROR(Inv_SY_B!CY106/Inv_SY_B!$DB106-1,"")</f>
        <v>0.4264008777129904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5.6215124292400942E-2</v>
      </c>
      <c r="D107" s="169">
        <f>IFERROR(Inv_SY_B!D107/Inv_SY_B!$DA107-1,"")</f>
        <v>5.2589167592775432E-2</v>
      </c>
      <c r="E107" s="169">
        <f>IFERROR(Inv_SY_B!E107/Inv_SY_B!$DA107-1,"")</f>
        <v>-2.6024279310621901E-2</v>
      </c>
      <c r="F107" s="169">
        <f>IFERROR(Inv_SY_B!F107/Inv_SY_B!$DA107-1,"")</f>
        <v>-3.7424344298291334E-2</v>
      </c>
      <c r="G107" s="169">
        <f>IFERROR(Inv_SY_B!G107/Inv_SY_B!$DA107-1,"")</f>
        <v>-3.0043062396195808E-2</v>
      </c>
      <c r="H107" s="169">
        <f>IFERROR(Inv_SY_B!H107/Inv_SY_B!$DA107-1,"")</f>
        <v>-1.9709834579434204E-2</v>
      </c>
      <c r="I107" s="169">
        <f>IFERROR(Inv_SY_B!I107/Inv_SY_B!$DA107-1,"")</f>
        <v>-8.7816024238886015E-2</v>
      </c>
      <c r="J107" s="169">
        <f>IFERROR(Inv_SY_B!J107/Inv_SY_B!$DA107-1,"")</f>
        <v>-0.11673307286490975</v>
      </c>
      <c r="K107" s="169">
        <f>IFERROR(Inv_SY_B!K107/Inv_SY_B!$DA107-1,"")</f>
        <v>-0.11292987705007973</v>
      </c>
      <c r="L107" s="169">
        <f>IFERROR(Inv_SY_B!L107/Inv_SY_B!$DA107-1,"")</f>
        <v>-0.10078546465255112</v>
      </c>
      <c r="M107" s="169">
        <f>IFERROR(Inv_SY_B!M107/Inv_SY_B!$DA107-1,"")</f>
        <v>-4.9110624332860287E-2</v>
      </c>
      <c r="N107" s="169">
        <f>IFERROR(Inv_SY_B!N107/Inv_SY_B!$DA107-1,"")</f>
        <v>-4.8773462730141715E-2</v>
      </c>
      <c r="O107" s="169">
        <f>IFERROR(Inv_SY_B!O107/Inv_SY_B!$DA107-1,"")</f>
        <v>-5.599726713838804E-2</v>
      </c>
      <c r="P107" s="169">
        <f>IFERROR(Inv_SY_B!P107/Inv_SY_B!$DA107-1,"")</f>
        <v>-6.3055668359586425E-2</v>
      </c>
      <c r="Q107" s="169">
        <f>IFERROR(Inv_SY_B!Q107/Inv_SY_B!$DA107-1,"")</f>
        <v>-4.8818666085608364E-2</v>
      </c>
      <c r="R107" s="169">
        <f>IFERROR(Inv_SY_B!R107/Inv_SY_B!$DA107-1,"")</f>
        <v>-5.7351848872428612E-2</v>
      </c>
      <c r="S107" s="169">
        <f>IFERROR(Inv_SY_B!S107/Inv_SY_B!$DA107-1,"")</f>
        <v>-4.2202754887687322E-2</v>
      </c>
      <c r="T107" s="169">
        <f>IFERROR(Inv_SY_B!T107/Inv_SY_B!$DA107-1,"")</f>
        <v>-3.5323503176238336E-2</v>
      </c>
      <c r="U107" s="169">
        <f>IFERROR(Inv_SY_B!U107/Inv_SY_B!$DA107-1,"")</f>
        <v>0.12747442023382427</v>
      </c>
      <c r="V107" s="169">
        <f>IFERROR(Inv_SY_B!V107/Inv_SY_B!$DA107-1,"")</f>
        <v>0.15371257654843018</v>
      </c>
      <c r="W107" s="169">
        <f>IFERROR(Inv_SY_B!W107/Inv_SY_B!$DA107-1,"")</f>
        <v>0.11899927115347197</v>
      </c>
      <c r="X107" s="169">
        <f>IFERROR(Inv_SY_B!X107/Inv_SY_B!$DA107-1,"")</f>
        <v>3.9453199983014775E-2</v>
      </c>
      <c r="Y107" s="169">
        <f>IFERROR(Inv_SY_B!Y107/Inv_SY_B!$DA107-1,"")</f>
        <v>4.4432966645911343E-2</v>
      </c>
      <c r="Z107" s="169">
        <f>IFERROR(Inv_SY_B!Z107/Inv_SY_B!$DA107-1,"")</f>
        <v>4.8976083606736109E-2</v>
      </c>
      <c r="AA107" s="169">
        <f>IFERROR(Inv_SY_B!AA107/Inv_SY_B!$DA107-1,"")</f>
        <v>1.8545231390988848E-2</v>
      </c>
      <c r="AB107" s="169">
        <f>IFERROR(Inv_SY_B!AB107/Inv_SY_B!$DA107-1,"")</f>
        <v>4.632078592451494E-2</v>
      </c>
      <c r="AC107" s="169">
        <f>IFERROR(Inv_SY_B!AC107/Inv_SY_B!$DA107-1,"")</f>
        <v>5.5177831517884801E-2</v>
      </c>
      <c r="AD107" s="169">
        <f>IFERROR(Inv_SY_B!AD107/Inv_SY_B!$DA107-1,"")</f>
        <v>6.2835413763595582E-4</v>
      </c>
      <c r="AE107" s="169">
        <f>IFERROR(Inv_SY_B!AE107/Inv_SY_B!$DA107-1,"")</f>
        <v>3.0416091581100924E-2</v>
      </c>
      <c r="AF107" s="169">
        <f>IFERROR(Inv_SY_B!AF107/Inv_SY_B!$DA107-1,"")</f>
        <v>5.8500492185615149E-2</v>
      </c>
      <c r="AG107" s="169">
        <f>IFERROR(Inv_SY_B!AG107/Inv_SY_B!$DA107-1,"")</f>
        <v>6.4380913265064565E-2</v>
      </c>
      <c r="AH107" s="169">
        <f>IFERROR(Inv_SY_B!AH107/Inv_SY_B!$DA107-1,"")</f>
        <v>1.6277244914540745E-2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>
        <f>IFERROR(Inv_SY_B!CJ107/Inv_SY_B!$DC107-1,"")</f>
        <v>-1</v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-5.6559175200709966E-2</v>
      </c>
      <c r="CN107" s="169">
        <f>IFERROR(Inv_SY_B!CN107/Inv_SY_B!$DB107-1,"")</f>
        <v>-0.40013350416462301</v>
      </c>
      <c r="CO107" s="169">
        <f>IFERROR(Inv_SY_B!CO107/Inv_SY_B!$DB107-1,"")</f>
        <v>-0.21515483109369404</v>
      </c>
      <c r="CP107" s="169">
        <f>IFERROR(Inv_SY_B!CP107/Inv_SY_B!$DB107-1,"")</f>
        <v>-0.6875618047742611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-0.50469356698037271</v>
      </c>
      <c r="CT107" s="169">
        <f>IFERROR(Inv_SY_B!CT107/Inv_SY_B!$DB107-1,"")</f>
        <v>-0.28174467379235091</v>
      </c>
      <c r="CU107" s="169">
        <f>IFERROR(Inv_SY_B!CU107/Inv_SY_B!$DB107-1,"")</f>
        <v>0.24334927664820216</v>
      </c>
      <c r="CV107" s="169">
        <f>IFERROR(Inv_SY_B!CV107/Inv_SY_B!$DB107-1,"")</f>
        <v>1.0841095806449834</v>
      </c>
      <c r="CW107" s="169">
        <f>IFERROR(Inv_SY_B!CW107/Inv_SY_B!$DB107-1,"")</f>
        <v>-1</v>
      </c>
      <c r="CX107" s="169">
        <f>IFERROR(Inv_SY_B!CX107/Inv_SY_B!$DB107-1,"")</f>
        <v>0.3925918553987795</v>
      </c>
      <c r="CY107" s="169">
        <f>IFERROR(Inv_SY_B!CY107/Inv_SY_B!$DB107-1,"")</f>
        <v>0.42579684331404621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6.5686082537941282E-3</v>
      </c>
      <c r="D108" s="169">
        <f>IFERROR(Inv_SY_B!D108/Inv_SY_B!$DA108-1,"")</f>
        <v>4.9942960798494695E-3</v>
      </c>
      <c r="E108" s="169">
        <f>IFERROR(Inv_SY_B!E108/Inv_SY_B!$DA108-1,"")</f>
        <v>-2.6056558768339011E-2</v>
      </c>
      <c r="F108" s="169">
        <f>IFERROR(Inv_SY_B!F108/Inv_SY_B!$DA108-1,"")</f>
        <v>-1.6935448161299105E-2</v>
      </c>
      <c r="G108" s="169">
        <f>IFERROR(Inv_SY_B!G108/Inv_SY_B!$DA108-1,"")</f>
        <v>-2.7320614691365042E-2</v>
      </c>
      <c r="H108" s="169">
        <f>IFERROR(Inv_SY_B!H108/Inv_SY_B!$DA108-1,"")</f>
        <v>-2.1131692017933301E-2</v>
      </c>
      <c r="I108" s="169">
        <f>IFERROR(Inv_SY_B!I108/Inv_SY_B!$DA108-1,"")</f>
        <v>-2.4874648089583284E-2</v>
      </c>
      <c r="J108" s="169">
        <f>IFERROR(Inv_SY_B!J108/Inv_SY_B!$DA108-1,"")</f>
        <v>-5.9299363225774115E-2</v>
      </c>
      <c r="K108" s="169">
        <f>IFERROR(Inv_SY_B!K108/Inv_SY_B!$DA108-1,"")</f>
        <v>-3.3861863796894043E-2</v>
      </c>
      <c r="L108" s="169">
        <f>IFERROR(Inv_SY_B!L108/Inv_SY_B!$DA108-1,"")</f>
        <v>-3.4495450056592381E-2</v>
      </c>
      <c r="M108" s="169">
        <f>IFERROR(Inv_SY_B!M108/Inv_SY_B!$DA108-1,"")</f>
        <v>-1.1902553542389782E-2</v>
      </c>
      <c r="N108" s="169">
        <f>IFERROR(Inv_SY_B!N108/Inv_SY_B!$DA108-1,"")</f>
        <v>-1.8834934557335536E-2</v>
      </c>
      <c r="O108" s="169">
        <f>IFERROR(Inv_SY_B!O108/Inv_SY_B!$DA108-1,"")</f>
        <v>-1.9965417339332436E-2</v>
      </c>
      <c r="P108" s="169">
        <f>IFERROR(Inv_SY_B!P108/Inv_SY_B!$DA108-1,"")</f>
        <v>-2.8406927337661148E-2</v>
      </c>
      <c r="Q108" s="169">
        <f>IFERROR(Inv_SY_B!Q108/Inv_SY_B!$DA108-1,"")</f>
        <v>-3.7583355044058409E-2</v>
      </c>
      <c r="R108" s="169">
        <f>IFERROR(Inv_SY_B!R108/Inv_SY_B!$DA108-1,"")</f>
        <v>-4.2831522362505869E-2</v>
      </c>
      <c r="S108" s="169">
        <f>IFERROR(Inv_SY_B!S108/Inv_SY_B!$DA108-1,"")</f>
        <v>-4.3775635525313716E-2</v>
      </c>
      <c r="T108" s="169">
        <f>IFERROR(Inv_SY_B!T108/Inv_SY_B!$DA108-1,"")</f>
        <v>-2.6460412369637587E-2</v>
      </c>
      <c r="U108" s="169">
        <f>IFERROR(Inv_SY_B!U108/Inv_SY_B!$DA108-1,"")</f>
        <v>9.5925540813103227E-2</v>
      </c>
      <c r="V108" s="169">
        <f>IFERROR(Inv_SY_B!V108/Inv_SY_B!$DA108-1,"")</f>
        <v>0.11725750733524709</v>
      </c>
      <c r="W108" s="169">
        <f>IFERROR(Inv_SY_B!W108/Inv_SY_B!$DA108-1,"")</f>
        <v>0.11127206554519598</v>
      </c>
      <c r="X108" s="169">
        <f>IFERROR(Inv_SY_B!X108/Inv_SY_B!$DA108-1,"")</f>
        <v>-7.7292840373155425E-4</v>
      </c>
      <c r="Y108" s="169">
        <f>IFERROR(Inv_SY_B!Y108/Inv_SY_B!$DA108-1,"")</f>
        <v>1.1977915377265225E-2</v>
      </c>
      <c r="Z108" s="169">
        <f>IFERROR(Inv_SY_B!Z108/Inv_SY_B!$DA108-1,"")</f>
        <v>1.9843949264786831E-2</v>
      </c>
      <c r="AA108" s="169">
        <f>IFERROR(Inv_SY_B!AA108/Inv_SY_B!$DA108-1,"")</f>
        <v>-1.9160691407064112E-2</v>
      </c>
      <c r="AB108" s="169">
        <f>IFERROR(Inv_SY_B!AB108/Inv_SY_B!$DA108-1,"")</f>
        <v>1.5659797976913081E-2</v>
      </c>
      <c r="AC108" s="169">
        <f>IFERROR(Inv_SY_B!AC108/Inv_SY_B!$DA108-1,"")</f>
        <v>3.350491100638342E-2</v>
      </c>
      <c r="AD108" s="169">
        <f>IFERROR(Inv_SY_B!AD108/Inv_SY_B!$DA108-1,"")</f>
        <v>-1.6449652016778504E-2</v>
      </c>
      <c r="AE108" s="169">
        <f>IFERROR(Inv_SY_B!AE108/Inv_SY_B!$DA108-1,"")</f>
        <v>1.698354488770093E-2</v>
      </c>
      <c r="AF108" s="169">
        <f>IFERROR(Inv_SY_B!AF108/Inv_SY_B!$DA108-1,"")</f>
        <v>4.9206047095885719E-2</v>
      </c>
      <c r="AG108" s="169">
        <f>IFERROR(Inv_SY_B!AG108/Inv_SY_B!$DA108-1,"")</f>
        <v>3.8143486307097074E-2</v>
      </c>
      <c r="AH108" s="169">
        <f>IFERROR(Inv_SY_B!AH108/Inv_SY_B!$DA108-1,"")</f>
        <v>-1.1218001229634011E-2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>
        <f>IFERROR(Inv_SY_B!CJ108/Inv_SY_B!$DC108-1,"")</f>
        <v>-1</v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-5.4448656895443759E-2</v>
      </c>
      <c r="CN108" s="169">
        <f>IFERROR(Inv_SY_B!CN108/Inv_SY_B!$DB108-1,"")</f>
        <v>-0.39823763685858382</v>
      </c>
      <c r="CO108" s="169">
        <f>IFERROR(Inv_SY_B!CO108/Inv_SY_B!$DB108-1,"")</f>
        <v>-0.21546551559742999</v>
      </c>
      <c r="CP108" s="169">
        <f>IFERROR(Inv_SY_B!CP108/Inv_SY_B!$DB108-1,"")</f>
        <v>-0.68827665862687848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-0.50670703486109958</v>
      </c>
      <c r="CT108" s="169">
        <f>IFERROR(Inv_SY_B!CT108/Inv_SY_B!$DB108-1,"")</f>
        <v>-0.31141881729968401</v>
      </c>
      <c r="CU108" s="169">
        <f>IFERROR(Inv_SY_B!CU108/Inv_SY_B!$DB108-1,"")</f>
        <v>0.23640267611935184</v>
      </c>
      <c r="CV108" s="169">
        <f>IFERROR(Inv_SY_B!CV108/Inv_SY_B!$DB108-1,"")</f>
        <v>1.1030258441808543</v>
      </c>
      <c r="CW108" s="169">
        <f>IFERROR(Inv_SY_B!CW108/Inv_SY_B!$DB108-1,"")</f>
        <v>-1</v>
      </c>
      <c r="CX108" s="169">
        <f>IFERROR(Inv_SY_B!CX108/Inv_SY_B!$DB108-1,"")</f>
        <v>0.40886499812164079</v>
      </c>
      <c r="CY108" s="169">
        <f>IFERROR(Inv_SY_B!CY108/Inv_SY_B!$DB108-1,"")</f>
        <v>0.42626080171727154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2.0039300316167408E-2</v>
      </c>
      <c r="D109" s="169">
        <f>IFERROR(Inv_SY_B!D109/Inv_SY_B!$DA109-1,"")</f>
        <v>1.4531233515805653E-2</v>
      </c>
      <c r="E109" s="169">
        <f>IFERROR(Inv_SY_B!E109/Inv_SY_B!$DA109-1,"")</f>
        <v>-1.1278620954560559E-2</v>
      </c>
      <c r="F109" s="169">
        <f>IFERROR(Inv_SY_B!F109/Inv_SY_B!$DA109-1,"")</f>
        <v>-1.6023668052115858E-2</v>
      </c>
      <c r="G109" s="169">
        <f>IFERROR(Inv_SY_B!G109/Inv_SY_B!$DA109-1,"")</f>
        <v>-1.3959929451805575E-2</v>
      </c>
      <c r="H109" s="169">
        <f>IFERROR(Inv_SY_B!H109/Inv_SY_B!$DA109-1,"")</f>
        <v>-7.1142293350846542E-3</v>
      </c>
      <c r="I109" s="169">
        <f>IFERROR(Inv_SY_B!I109/Inv_SY_B!$DA109-1,"")</f>
        <v>9.2678043116851683E-3</v>
      </c>
      <c r="J109" s="169">
        <f>IFERROR(Inv_SY_B!J109/Inv_SY_B!$DA109-1,"")</f>
        <v>-2.7113877737041991E-2</v>
      </c>
      <c r="K109" s="169">
        <f>IFERROR(Inv_SY_B!K109/Inv_SY_B!$DA109-1,"")</f>
        <v>-1.0716182168264643E-2</v>
      </c>
      <c r="L109" s="169">
        <f>IFERROR(Inv_SY_B!L109/Inv_SY_B!$DA109-1,"")</f>
        <v>-4.0919379836559244E-3</v>
      </c>
      <c r="M109" s="169">
        <f>IFERROR(Inv_SY_B!M109/Inv_SY_B!$DA109-1,"")</f>
        <v>-1.6820692297201401E-3</v>
      </c>
      <c r="N109" s="169">
        <f>IFERROR(Inv_SY_B!N109/Inv_SY_B!$DA109-1,"")</f>
        <v>-5.0056151047719322E-3</v>
      </c>
      <c r="O109" s="169">
        <f>IFERROR(Inv_SY_B!O109/Inv_SY_B!$DA109-1,"")</f>
        <v>-4.4441368164643724E-2</v>
      </c>
      <c r="P109" s="169">
        <f>IFERROR(Inv_SY_B!P109/Inv_SY_B!$DA109-1,"")</f>
        <v>-1.6850786353524549E-2</v>
      </c>
      <c r="Q109" s="169">
        <f>IFERROR(Inv_SY_B!Q109/Inv_SY_B!$DA109-1,"")</f>
        <v>-3.3194646334382183E-2</v>
      </c>
      <c r="R109" s="169">
        <f>IFERROR(Inv_SY_B!R109/Inv_SY_B!$DA109-1,"")</f>
        <v>-3.9711687276569929E-2</v>
      </c>
      <c r="S109" s="169">
        <f>IFERROR(Inv_SY_B!S109/Inv_SY_B!$DA109-1,"")</f>
        <v>-7.4616903906812748E-2</v>
      </c>
      <c r="T109" s="169">
        <f>IFERROR(Inv_SY_B!T109/Inv_SY_B!$DA109-1,"")</f>
        <v>-2.3298656733943157E-2</v>
      </c>
      <c r="U109" s="169">
        <f>IFERROR(Inv_SY_B!U109/Inv_SY_B!$DA109-1,"")</f>
        <v>9.9610680558331222E-2</v>
      </c>
      <c r="V109" s="169">
        <f>IFERROR(Inv_SY_B!V109/Inv_SY_B!$DA109-1,"")</f>
        <v>0.11776075192398427</v>
      </c>
      <c r="W109" s="169">
        <f>IFERROR(Inv_SY_B!W109/Inv_SY_B!$DA109-1,"")</f>
        <v>0.14555523266658632</v>
      </c>
      <c r="X109" s="169">
        <f>IFERROR(Inv_SY_B!X109/Inv_SY_B!$DA109-1,"")</f>
        <v>1.3711177580645773E-2</v>
      </c>
      <c r="Y109" s="169">
        <f>IFERROR(Inv_SY_B!Y109/Inv_SY_B!$DA109-1,"")</f>
        <v>1.9743056793259495E-2</v>
      </c>
      <c r="Z109" s="169">
        <f>IFERROR(Inv_SY_B!Z109/Inv_SY_B!$DA109-1,"")</f>
        <v>2.4113976550334204E-2</v>
      </c>
      <c r="AA109" s="169">
        <f>IFERROR(Inv_SY_B!AA109/Inv_SY_B!$DA109-1,"")</f>
        <v>-2.7529717508639528E-2</v>
      </c>
      <c r="AB109" s="169">
        <f>IFERROR(Inv_SY_B!AB109/Inv_SY_B!$DA109-1,"")</f>
        <v>-6.7261943798220258E-3</v>
      </c>
      <c r="AC109" s="169">
        <f>IFERROR(Inv_SY_B!AC109/Inv_SY_B!$DA109-1,"")</f>
        <v>1.299481083682541E-2</v>
      </c>
      <c r="AD109" s="169">
        <f>IFERROR(Inv_SY_B!AD109/Inv_SY_B!$DA109-1,"")</f>
        <v>-4.046434243356678E-2</v>
      </c>
      <c r="AE109" s="169">
        <f>IFERROR(Inv_SY_B!AE109/Inv_SY_B!$DA109-1,"")</f>
        <v>-1.0122764103216886E-2</v>
      </c>
      <c r="AF109" s="169">
        <f>IFERROR(Inv_SY_B!AF109/Inv_SY_B!$DA109-1,"")</f>
        <v>1.4383228890476385E-2</v>
      </c>
      <c r="AG109" s="169">
        <f>IFERROR(Inv_SY_B!AG109/Inv_SY_B!$DA109-1,"")</f>
        <v>2.0136219372463904E-2</v>
      </c>
      <c r="AH109" s="169">
        <f>IFERROR(Inv_SY_B!AH109/Inv_SY_B!$DA109-1,"")</f>
        <v>-9.7904276104421983E-2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>
        <f>IFERROR(Inv_SY_B!CJ109/Inv_SY_B!$DC109-1,"")</f>
        <v>-1</v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-4.8164086476541246E-2</v>
      </c>
      <c r="CN109" s="169">
        <f>IFERROR(Inv_SY_B!CN109/Inv_SY_B!$DB109-1,"")</f>
        <v>-0.39279640710394381</v>
      </c>
      <c r="CO109" s="169">
        <f>IFERROR(Inv_SY_B!CO109/Inv_SY_B!$DB109-1,"")</f>
        <v>-0.20441723306895554</v>
      </c>
      <c r="CP109" s="169">
        <f>IFERROR(Inv_SY_B!CP109/Inv_SY_B!$DB109-1,"")</f>
        <v>-0.64417714546524629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-0.502526267525502</v>
      </c>
      <c r="CT109" s="169">
        <f>IFERROR(Inv_SY_B!CT109/Inv_SY_B!$DB109-1,"")</f>
        <v>-0.29602773706438967</v>
      </c>
      <c r="CU109" s="169">
        <f>IFERROR(Inv_SY_B!CU109/Inv_SY_B!$DB109-1,"")</f>
        <v>0.24027477891561677</v>
      </c>
      <c r="CV109" s="169">
        <f>IFERROR(Inv_SY_B!CV109/Inv_SY_B!$DB109-1,"")</f>
        <v>1.0566419296429981</v>
      </c>
      <c r="CW109" s="169">
        <f>IFERROR(Inv_SY_B!CW109/Inv_SY_B!$DB109-1,"")</f>
        <v>-1</v>
      </c>
      <c r="CX109" s="169">
        <f>IFERROR(Inv_SY_B!CX109/Inv_SY_B!$DB109-1,"")</f>
        <v>0.37232473273806832</v>
      </c>
      <c r="CY109" s="169">
        <f>IFERROR(Inv_SY_B!CY109/Inv_SY_B!$DB109-1,"")</f>
        <v>0.41886743540789428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1.6361860778343562E-2</v>
      </c>
      <c r="D110" s="169">
        <f>IFERROR(Inv_SY_B!D110/Inv_SY_B!$DA110-1,"")</f>
        <v>1.7483124612028389E-2</v>
      </c>
      <c r="E110" s="169">
        <f>IFERROR(Inv_SY_B!E110/Inv_SY_B!$DA110-1,"")</f>
        <v>2.3963426937598786E-3</v>
      </c>
      <c r="F110" s="169">
        <f>IFERROR(Inv_SY_B!F110/Inv_SY_B!$DA110-1,"")</f>
        <v>7.5251322928544528E-3</v>
      </c>
      <c r="G110" s="169">
        <f>IFERROR(Inv_SY_B!G110/Inv_SY_B!$DA110-1,"")</f>
        <v>3.5444876760786226E-3</v>
      </c>
      <c r="H110" s="169">
        <f>IFERROR(Inv_SY_B!H110/Inv_SY_B!$DA110-1,"")</f>
        <v>6.0496006701242777E-3</v>
      </c>
      <c r="I110" s="169">
        <f>IFERROR(Inv_SY_B!I110/Inv_SY_B!$DA110-1,"")</f>
        <v>3.930314582388772E-2</v>
      </c>
      <c r="J110" s="169">
        <f>IFERROR(Inv_SY_B!J110/Inv_SY_B!$DA110-1,"")</f>
        <v>-9.0025894174639021E-3</v>
      </c>
      <c r="K110" s="169">
        <f>IFERROR(Inv_SY_B!K110/Inv_SY_B!$DA110-1,"")</f>
        <v>2.0019736161897228E-2</v>
      </c>
      <c r="L110" s="169">
        <f>IFERROR(Inv_SY_B!L110/Inv_SY_B!$DA110-1,"")</f>
        <v>2.2421375882861971E-2</v>
      </c>
      <c r="M110" s="169">
        <f>IFERROR(Inv_SY_B!M110/Inv_SY_B!$DA110-1,"")</f>
        <v>1.3799449916938267E-2</v>
      </c>
      <c r="N110" s="169">
        <f>IFERROR(Inv_SY_B!N110/Inv_SY_B!$DA110-1,"")</f>
        <v>5.3719471244324524E-3</v>
      </c>
      <c r="O110" s="169">
        <f>IFERROR(Inv_SY_B!O110/Inv_SY_B!$DA110-1,"")</f>
        <v>-9.6028028186068148E-4</v>
      </c>
      <c r="P110" s="169">
        <f>IFERROR(Inv_SY_B!P110/Inv_SY_B!$DA110-1,"")</f>
        <v>-4.8163431488783548E-3</v>
      </c>
      <c r="Q110" s="169">
        <f>IFERROR(Inv_SY_B!Q110/Inv_SY_B!$DA110-1,"")</f>
        <v>-2.2235447089150817E-2</v>
      </c>
      <c r="R110" s="169">
        <f>IFERROR(Inv_SY_B!R110/Inv_SY_B!$DA110-1,"")</f>
        <v>-2.7921807077379568E-2</v>
      </c>
      <c r="S110" s="169">
        <f>IFERROR(Inv_SY_B!S110/Inv_SY_B!$DA110-1,"")</f>
        <v>-4.0639419370703922E-2</v>
      </c>
      <c r="T110" s="169">
        <f>IFERROR(Inv_SY_B!T110/Inv_SY_B!$DA110-1,"")</f>
        <v>-1.6133545409474426E-2</v>
      </c>
      <c r="U110" s="169">
        <f>IFERROR(Inv_SY_B!U110/Inv_SY_B!$DA110-1,"")</f>
        <v>-2.4530179344755432E-2</v>
      </c>
      <c r="V110" s="169">
        <f>IFERROR(Inv_SY_B!V110/Inv_SY_B!$DA110-1,"")</f>
        <v>4.9388338393665521E-3</v>
      </c>
      <c r="W110" s="169">
        <f>IFERROR(Inv_SY_B!W110/Inv_SY_B!$DA110-1,"")</f>
        <v>5.1941094988721126E-3</v>
      </c>
      <c r="X110" s="169">
        <f>IFERROR(Inv_SY_B!X110/Inv_SY_B!$DA110-1,"")</f>
        <v>-8.7066821628226432E-2</v>
      </c>
      <c r="Y110" s="169">
        <f>IFERROR(Inv_SY_B!Y110/Inv_SY_B!$DA110-1,"")</f>
        <v>-8.5796925542948044E-3</v>
      </c>
      <c r="Z110" s="169">
        <f>IFERROR(Inv_SY_B!Z110/Inv_SY_B!$DA110-1,"")</f>
        <v>-7.0495674090296223E-3</v>
      </c>
      <c r="AA110" s="169">
        <f>IFERROR(Inv_SY_B!AA110/Inv_SY_B!$DA110-1,"")</f>
        <v>-6.1031390062836754E-3</v>
      </c>
      <c r="AB110" s="169">
        <f>IFERROR(Inv_SY_B!AB110/Inv_SY_B!$DA110-1,"")</f>
        <v>1.3045907661068501E-2</v>
      </c>
      <c r="AC110" s="169">
        <f>IFERROR(Inv_SY_B!AC110/Inv_SY_B!$DA110-1,"")</f>
        <v>2.7597202364433748E-2</v>
      </c>
      <c r="AD110" s="169">
        <f>IFERROR(Inv_SY_B!AD110/Inv_SY_B!$DA110-1,"")</f>
        <v>-4.153751159825203E-2</v>
      </c>
      <c r="AE110" s="169">
        <f>IFERROR(Inv_SY_B!AE110/Inv_SY_B!$DA110-1,"")</f>
        <v>2.2195714530168775E-3</v>
      </c>
      <c r="AF110" s="169">
        <f>IFERROR(Inv_SY_B!AF110/Inv_SY_B!$DA110-1,"")</f>
        <v>2.7228781531662083E-2</v>
      </c>
      <c r="AG110" s="169">
        <f>IFERROR(Inv_SY_B!AG110/Inv_SY_B!$DA110-1,"")</f>
        <v>5.5500200620452578E-2</v>
      </c>
      <c r="AH110" s="169">
        <f>IFERROR(Inv_SY_B!AH110/Inv_SY_B!$DA110-1,"")</f>
        <v>6.5755327336716185E-3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>
        <f>IFERROR(Inv_SY_B!CJ110/Inv_SY_B!$DC110-1,"")</f>
        <v>-1</v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-7.3844057278684372E-2</v>
      </c>
      <c r="CN110" s="169">
        <f>IFERROR(Inv_SY_B!CN110/Inv_SY_B!$DB110-1,"")</f>
        <v>-0.24491008038761675</v>
      </c>
      <c r="CO110" s="169">
        <f>IFERROR(Inv_SY_B!CO110/Inv_SY_B!$DB110-1,"")</f>
        <v>-0.22332016385193698</v>
      </c>
      <c r="CP110" s="169">
        <f>IFERROR(Inv_SY_B!CP110/Inv_SY_B!$DB110-1,"")</f>
        <v>-0.42728020485720553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-0.52041634062529407</v>
      </c>
      <c r="CT110" s="169">
        <f>IFERROR(Inv_SY_B!CT110/Inv_SY_B!$DB110-1,"")</f>
        <v>-0.35724653425550534</v>
      </c>
      <c r="CU110" s="169">
        <f>IFERROR(Inv_SY_B!CU110/Inv_SY_B!$DB110-1,"")</f>
        <v>0.19633648834427309</v>
      </c>
      <c r="CV110" s="169">
        <f>IFERROR(Inv_SY_B!CV110/Inv_SY_B!$DB110-1,"")</f>
        <v>0.96255672151991378</v>
      </c>
      <c r="CW110" s="169">
        <f>IFERROR(Inv_SY_B!CW110/Inv_SY_B!$DB110-1,"")</f>
        <v>-1</v>
      </c>
      <c r="CX110" s="169">
        <f>IFERROR(Inv_SY_B!CX110/Inv_SY_B!$DB110-1,"")</f>
        <v>0.32520997042763256</v>
      </c>
      <c r="CY110" s="169">
        <f>IFERROR(Inv_SY_B!CY110/Inv_SY_B!$DB110-1,"")</f>
        <v>0.36291420096442395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-3.0138106732494618E-3</v>
      </c>
      <c r="D111" s="169">
        <f>IFERROR(Inv_SY_B!D111/Inv_SY_B!$DA111-1,"")</f>
        <v>4.0222551212178992E-3</v>
      </c>
      <c r="E111" s="169">
        <f>IFERROR(Inv_SY_B!E111/Inv_SY_B!$DA111-1,"")</f>
        <v>-1.9249447874023828E-2</v>
      </c>
      <c r="F111" s="169">
        <f>IFERROR(Inv_SY_B!F111/Inv_SY_B!$DA111-1,"")</f>
        <v>-2.4262785472027537E-2</v>
      </c>
      <c r="G111" s="169">
        <f>IFERROR(Inv_SY_B!G111/Inv_SY_B!$DA111-1,"")</f>
        <v>-1.7175511213331829E-2</v>
      </c>
      <c r="H111" s="169">
        <f>IFERROR(Inv_SY_B!H111/Inv_SY_B!$DA111-1,"")</f>
        <v>-1.1572319828926925E-2</v>
      </c>
      <c r="I111" s="169">
        <f>IFERROR(Inv_SY_B!I111/Inv_SY_B!$DA111-1,"")</f>
        <v>3.2442073888432343E-3</v>
      </c>
      <c r="J111" s="169">
        <f>IFERROR(Inv_SY_B!J111/Inv_SY_B!$DA111-1,"")</f>
        <v>-4.261647209473074E-2</v>
      </c>
      <c r="K111" s="169">
        <f>IFERROR(Inv_SY_B!K111/Inv_SY_B!$DA111-1,"")</f>
        <v>-1.3720692098059706E-2</v>
      </c>
      <c r="L111" s="169">
        <f>IFERROR(Inv_SY_B!L111/Inv_SY_B!$DA111-1,"")</f>
        <v>-1.2823767904671879E-2</v>
      </c>
      <c r="M111" s="169">
        <f>IFERROR(Inv_SY_B!M111/Inv_SY_B!$DA111-1,"")</f>
        <v>-8.0802098581718163E-3</v>
      </c>
      <c r="N111" s="169">
        <f>IFERROR(Inv_SY_B!N111/Inv_SY_B!$DA111-1,"")</f>
        <v>-1.1937166056921855E-2</v>
      </c>
      <c r="O111" s="169">
        <f>IFERROR(Inv_SY_B!O111/Inv_SY_B!$DA111-1,"")</f>
        <v>-1.5485256644874767E-2</v>
      </c>
      <c r="P111" s="169">
        <f>IFERROR(Inv_SY_B!P111/Inv_SY_B!$DA111-1,"")</f>
        <v>-1.8969031391354307E-2</v>
      </c>
      <c r="Q111" s="169">
        <f>IFERROR(Inv_SY_B!Q111/Inv_SY_B!$DA111-1,"")</f>
        <v>-3.7169977005615196E-2</v>
      </c>
      <c r="R111" s="169">
        <f>IFERROR(Inv_SY_B!R111/Inv_SY_B!$DA111-1,"")</f>
        <v>-4.3902369791965268E-2</v>
      </c>
      <c r="S111" s="169">
        <f>IFERROR(Inv_SY_B!S111/Inv_SY_B!$DA111-1,"")</f>
        <v>-3.3754904841675981E-2</v>
      </c>
      <c r="T111" s="169">
        <f>IFERROR(Inv_SY_B!T111/Inv_SY_B!$DA111-1,"")</f>
        <v>-3.8984900843855086E-2</v>
      </c>
      <c r="U111" s="169">
        <f>IFERROR(Inv_SY_B!U111/Inv_SY_B!$DA111-1,"")</f>
        <v>6.6853482998110447E-2</v>
      </c>
      <c r="V111" s="169">
        <f>IFERROR(Inv_SY_B!V111/Inv_SY_B!$DA111-1,"")</f>
        <v>9.7263400805944311E-2</v>
      </c>
      <c r="W111" s="169">
        <f>IFERROR(Inv_SY_B!W111/Inv_SY_B!$DA111-1,"")</f>
        <v>0.12085080291969086</v>
      </c>
      <c r="X111" s="169">
        <f>IFERROR(Inv_SY_B!X111/Inv_SY_B!$DA111-1,"")</f>
        <v>-1.1541922314691089E-2</v>
      </c>
      <c r="Y111" s="169">
        <f>IFERROR(Inv_SY_B!Y111/Inv_SY_B!$DA111-1,"")</f>
        <v>-1.3995391103157284E-2</v>
      </c>
      <c r="Z111" s="169">
        <f>IFERROR(Inv_SY_B!Z111/Inv_SY_B!$DA111-1,"")</f>
        <v>-7.7725480596022578E-3</v>
      </c>
      <c r="AA111" s="169">
        <f>IFERROR(Inv_SY_B!AA111/Inv_SY_B!$DA111-1,"")</f>
        <v>-2.7675265180625575E-3</v>
      </c>
      <c r="AB111" s="169">
        <f>IFERROR(Inv_SY_B!AB111/Inv_SY_B!$DA111-1,"")</f>
        <v>2.2241817832856947E-2</v>
      </c>
      <c r="AC111" s="169">
        <f>IFERROR(Inv_SY_B!AC111/Inv_SY_B!$DA111-1,"")</f>
        <v>2.9791630309378592E-2</v>
      </c>
      <c r="AD111" s="169">
        <f>IFERROR(Inv_SY_B!AD111/Inv_SY_B!$DA111-1,"")</f>
        <v>-3.0035470606231907E-2</v>
      </c>
      <c r="AE111" s="169">
        <f>IFERROR(Inv_SY_B!AE111/Inv_SY_B!$DA111-1,"")</f>
        <v>6.7053328008828128E-3</v>
      </c>
      <c r="AF111" s="169">
        <f>IFERROR(Inv_SY_B!AF111/Inv_SY_B!$DA111-1,"")</f>
        <v>2.8985404483995891E-2</v>
      </c>
      <c r="AG111" s="169">
        <f>IFERROR(Inv_SY_B!AG111/Inv_SY_B!$DA111-1,"")</f>
        <v>4.3113729417890712E-2</v>
      </c>
      <c r="AH111" s="169">
        <f>IFERROR(Inv_SY_B!AH111/Inv_SY_B!$DA111-1,"")</f>
        <v>-4.2405818836243059E-3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>
        <f>IFERROR(Inv_SY_B!CJ111/Inv_SY_B!$DC111-1,"")</f>
        <v>-1</v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-6.6206590830568679E-3</v>
      </c>
      <c r="CN111" s="169">
        <f>IFERROR(Inv_SY_B!CN111/Inv_SY_B!$DB111-1,"")</f>
        <v>-0.18210296814366467</v>
      </c>
      <c r="CO111" s="169">
        <f>IFERROR(Inv_SY_B!CO111/Inv_SY_B!$DB111-1,"")</f>
        <v>-0.16799127938826064</v>
      </c>
      <c r="CP111" s="169">
        <f>IFERROR(Inv_SY_B!CP111/Inv_SY_B!$DB111-1,"")</f>
        <v>-0.39845470259814997</v>
      </c>
      <c r="CQ111" s="169">
        <f>IFERROR(Inv_SY_B!CQ111/Inv_SY_B!$DB111-1,"")</f>
        <v>-1</v>
      </c>
      <c r="CR111" s="169">
        <f>IFERROR(Inv_SY_B!CR111/Inv_SY_B!$DB111-1,"")</f>
        <v>-0.70776663785525273</v>
      </c>
      <c r="CS111" s="169">
        <f>IFERROR(Inv_SY_B!CS111/Inv_SY_B!$DB111-1,"")</f>
        <v>-0.53242662056840429</v>
      </c>
      <c r="CT111" s="169">
        <f>IFERROR(Inv_SY_B!CT111/Inv_SY_B!$DB111-1,"")</f>
        <v>-0.47893747839012479</v>
      </c>
      <c r="CU111" s="169">
        <f>IFERROR(Inv_SY_B!CU111/Inv_SY_B!$DB111-1,"")</f>
        <v>0.30330861063661851</v>
      </c>
      <c r="CV111" s="169">
        <f>IFERROR(Inv_SY_B!CV111/Inv_SY_B!$DB111-1,"")</f>
        <v>1.1875754537692513</v>
      </c>
      <c r="CW111" s="169">
        <f>IFERROR(Inv_SY_B!CW111/Inv_SY_B!$DB111-1,"")</f>
        <v>-1</v>
      </c>
      <c r="CX111" s="169">
        <f>IFERROR(Inv_SY_B!CX111/Inv_SY_B!$DB111-1,"")</f>
        <v>0.4898683016486669</v>
      </c>
      <c r="CY111" s="169">
        <f>IFERROR(Inv_SY_B!CY111/Inv_SY_B!$DB111-1,"")</f>
        <v>0.49354797997237609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3.0020819801885201E-2</v>
      </c>
      <c r="D112" s="169">
        <f>IFERROR(Inv_SY_B!D112/Inv_SY_B!$DA112-1,"")</f>
        <v>2.605515351058374E-2</v>
      </c>
      <c r="E112" s="169">
        <f>IFERROR(Inv_SY_B!E112/Inv_SY_B!$DA112-1,"")</f>
        <v>7.4047251820972271E-3</v>
      </c>
      <c r="F112" s="169">
        <f>IFERROR(Inv_SY_B!F112/Inv_SY_B!$DA112-1,"")</f>
        <v>-8.1808015231676912E-4</v>
      </c>
      <c r="G112" s="169">
        <f>IFERROR(Inv_SY_B!G112/Inv_SY_B!$DA112-1,"")</f>
        <v>3.4927307390297813E-5</v>
      </c>
      <c r="H112" s="169">
        <f>IFERROR(Inv_SY_B!H112/Inv_SY_B!$DA112-1,"")</f>
        <v>1.1984189847844995E-2</v>
      </c>
      <c r="I112" s="169">
        <f>IFERROR(Inv_SY_B!I112/Inv_SY_B!$DA112-1,"")</f>
        <v>3.0263819763783006E-2</v>
      </c>
      <c r="J112" s="169">
        <f>IFERROR(Inv_SY_B!J112/Inv_SY_B!$DA112-1,"")</f>
        <v>-5.9757596006057012E-3</v>
      </c>
      <c r="K112" s="169">
        <f>IFERROR(Inv_SY_B!K112/Inv_SY_B!$DA112-1,"")</f>
        <v>6.759538509521601E-3</v>
      </c>
      <c r="L112" s="169">
        <f>IFERROR(Inv_SY_B!L112/Inv_SY_B!$DA112-1,"")</f>
        <v>-3.9128758119150175E-3</v>
      </c>
      <c r="M112" s="169">
        <f>IFERROR(Inv_SY_B!M112/Inv_SY_B!$DA112-1,"")</f>
        <v>1.6605809542659999E-2</v>
      </c>
      <c r="N112" s="169">
        <f>IFERROR(Inv_SY_B!N112/Inv_SY_B!$DA112-1,"")</f>
        <v>1.7569875546914915E-2</v>
      </c>
      <c r="O112" s="169">
        <f>IFERROR(Inv_SY_B!O112/Inv_SY_B!$DA112-1,"")</f>
        <v>7.1748629751293702E-3</v>
      </c>
      <c r="P112" s="169">
        <f>IFERROR(Inv_SY_B!P112/Inv_SY_B!$DA112-1,"")</f>
        <v>-6.6029403452230184E-3</v>
      </c>
      <c r="Q112" s="169">
        <f>IFERROR(Inv_SY_B!Q112/Inv_SY_B!$DA112-1,"")</f>
        <v>-2.334558741805659E-2</v>
      </c>
      <c r="R112" s="169">
        <f>IFERROR(Inv_SY_B!R112/Inv_SY_B!$DA112-1,"")</f>
        <v>-2.8838763601313211E-2</v>
      </c>
      <c r="S112" s="169">
        <f>IFERROR(Inv_SY_B!S112/Inv_SY_B!$DA112-1,"")</f>
        <v>-1.8758870338724032E-2</v>
      </c>
      <c r="T112" s="169">
        <f>IFERROR(Inv_SY_B!T112/Inv_SY_B!$DA112-1,"")</f>
        <v>-2.344102671976156E-3</v>
      </c>
      <c r="U112" s="169">
        <f>IFERROR(Inv_SY_B!U112/Inv_SY_B!$DA112-1,"")</f>
        <v>6.7522625327662844E-2</v>
      </c>
      <c r="V112" s="169">
        <f>IFERROR(Inv_SY_B!V112/Inv_SY_B!$DA112-1,"")</f>
        <v>9.9567540420125056E-2</v>
      </c>
      <c r="W112" s="169">
        <f>IFERROR(Inv_SY_B!W112/Inv_SY_B!$DA112-1,"")</f>
        <v>0.14095141656769106</v>
      </c>
      <c r="X112" s="169">
        <f>IFERROR(Inv_SY_B!X112/Inv_SY_B!$DA112-1,"")</f>
        <v>6.3899274506615811E-3</v>
      </c>
      <c r="Y112" s="169">
        <f>IFERROR(Inv_SY_B!Y112/Inv_SY_B!$DA112-1,"")</f>
        <v>1.1628710557629596E-3</v>
      </c>
      <c r="Z112" s="169">
        <f>IFERROR(Inv_SY_B!Z112/Inv_SY_B!$DA112-1,"")</f>
        <v>1.7756643757744772E-3</v>
      </c>
      <c r="AA112" s="169">
        <f>IFERROR(Inv_SY_B!AA112/Inv_SY_B!$DA112-1,"")</f>
        <v>-7.6482922428118716E-2</v>
      </c>
      <c r="AB112" s="169">
        <f>IFERROR(Inv_SY_B!AB112/Inv_SY_B!$DA112-1,"")</f>
        <v>-5.1733801281723446E-2</v>
      </c>
      <c r="AC112" s="169">
        <f>IFERROR(Inv_SY_B!AC112/Inv_SY_B!$DA112-1,"")</f>
        <v>-2.6086872263706429E-2</v>
      </c>
      <c r="AD112" s="169">
        <f>IFERROR(Inv_SY_B!AD112/Inv_SY_B!$DA112-1,"")</f>
        <v>-7.8855338360055871E-2</v>
      </c>
      <c r="AE112" s="169">
        <f>IFERROR(Inv_SY_B!AE112/Inv_SY_B!$DA112-1,"")</f>
        <v>-4.5656107798716317E-2</v>
      </c>
      <c r="AF112" s="169">
        <f>IFERROR(Inv_SY_B!AF112/Inv_SY_B!$DA112-1,"")</f>
        <v>-2.3822585910160066E-2</v>
      </c>
      <c r="AG112" s="169">
        <f>IFERROR(Inv_SY_B!AG112/Inv_SY_B!$DA112-1,"")</f>
        <v>-1.1354412387718504E-2</v>
      </c>
      <c r="AH112" s="169">
        <f>IFERROR(Inv_SY_B!AH112/Inv_SY_B!$DA112-1,"")</f>
        <v>-6.6654746815156041E-2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>
        <f>IFERROR(Inv_SY_B!CJ112/Inv_SY_B!$DC112-1,"")</f>
        <v>-1</v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-1.542397764584269E-2</v>
      </c>
      <c r="CN112" s="169">
        <f>IFERROR(Inv_SY_B!CN112/Inv_SY_B!$DB112-1,"")</f>
        <v>-0.18912181209767309</v>
      </c>
      <c r="CO112" s="169">
        <f>IFERROR(Inv_SY_B!CO112/Inv_SY_B!$DB112-1,"")</f>
        <v>-0.17327224301194444</v>
      </c>
      <c r="CP112" s="169">
        <f>IFERROR(Inv_SY_B!CP112/Inv_SY_B!$DB112-1,"")</f>
        <v>-0.39714873014589469</v>
      </c>
      <c r="CQ112" s="169">
        <f>IFERROR(Inv_SY_B!CQ112/Inv_SY_B!$DB112-1,"")</f>
        <v>-1</v>
      </c>
      <c r="CR112" s="169">
        <f>IFERROR(Inv_SY_B!CR112/Inv_SY_B!$DB112-1,"")</f>
        <v>-0.55982825820952131</v>
      </c>
      <c r="CS112" s="169">
        <f>IFERROR(Inv_SY_B!CS112/Inv_SY_B!$DB112-1,"")</f>
        <v>-0.49621277308540357</v>
      </c>
      <c r="CT112" s="169">
        <f>IFERROR(Inv_SY_B!CT112/Inv_SY_B!$DB112-1,"")</f>
        <v>-0.48060524723197107</v>
      </c>
      <c r="CU112" s="169">
        <f>IFERROR(Inv_SY_B!CU112/Inv_SY_B!$DB112-1,"")</f>
        <v>0.27576706580431609</v>
      </c>
      <c r="CV112" s="169">
        <f>IFERROR(Inv_SY_B!CV112/Inv_SY_B!$DB112-1,"")</f>
        <v>1.1260479521190625</v>
      </c>
      <c r="CW112" s="169">
        <f>IFERROR(Inv_SY_B!CW112/Inv_SY_B!$DB112-1,"")</f>
        <v>-1</v>
      </c>
      <c r="CX112" s="169">
        <f>IFERROR(Inv_SY_B!CX112/Inv_SY_B!$DB112-1,"")</f>
        <v>0.44458517772530515</v>
      </c>
      <c r="CY112" s="169">
        <f>IFERROR(Inv_SY_B!CY112/Inv_SY_B!$DB112-1,"")</f>
        <v>0.46521284577956612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1.9578244346081686E-2</v>
      </c>
      <c r="D113" s="169">
        <f>IFERROR(Inv_SY_B!D113/Inv_SY_B!$DA113-1,"")</f>
        <v>1.5619854602368033E-2</v>
      </c>
      <c r="E113" s="169">
        <f>IFERROR(Inv_SY_B!E113/Inv_SY_B!$DA113-1,"")</f>
        <v>-8.3931424241567854E-4</v>
      </c>
      <c r="F113" s="169">
        <f>IFERROR(Inv_SY_B!F113/Inv_SY_B!$DA113-1,"")</f>
        <v>-4.6191096550914912E-3</v>
      </c>
      <c r="G113" s="169">
        <f>IFERROR(Inv_SY_B!G113/Inv_SY_B!$DA113-1,"")</f>
        <v>-4.4016921350300553E-3</v>
      </c>
      <c r="H113" s="169">
        <f>IFERROR(Inv_SY_B!H113/Inv_SY_B!$DA113-1,"")</f>
        <v>1.4960089630036144E-3</v>
      </c>
      <c r="I113" s="169">
        <f>IFERROR(Inv_SY_B!I113/Inv_SY_B!$DA113-1,"")</f>
        <v>2.6906430753805388E-2</v>
      </c>
      <c r="J113" s="169">
        <f>IFERROR(Inv_SY_B!J113/Inv_SY_B!$DA113-1,"")</f>
        <v>-1.1560043195539271E-2</v>
      </c>
      <c r="K113" s="169">
        <f>IFERROR(Inv_SY_B!K113/Inv_SY_B!$DA113-1,"")</f>
        <v>5.5351183696368267E-3</v>
      </c>
      <c r="L113" s="169">
        <f>IFERROR(Inv_SY_B!L113/Inv_SY_B!$DA113-1,"")</f>
        <v>-2.6897158210712035E-2</v>
      </c>
      <c r="M113" s="169">
        <f>IFERROR(Inv_SY_B!M113/Inv_SY_B!$DA113-1,"")</f>
        <v>-3.1533023606251653E-2</v>
      </c>
      <c r="N113" s="169">
        <f>IFERROR(Inv_SY_B!N113/Inv_SY_B!$DA113-1,"")</f>
        <v>-4.850466981253243E-4</v>
      </c>
      <c r="O113" s="169">
        <f>IFERROR(Inv_SY_B!O113/Inv_SY_B!$DA113-1,"")</f>
        <v>-9.9683785110599166E-3</v>
      </c>
      <c r="P113" s="169">
        <f>IFERROR(Inv_SY_B!P113/Inv_SY_B!$DA113-1,"")</f>
        <v>-1.2299162714328182E-2</v>
      </c>
      <c r="Q113" s="169">
        <f>IFERROR(Inv_SY_B!Q113/Inv_SY_B!$DA113-1,"")</f>
        <v>-4.7353526657315514E-2</v>
      </c>
      <c r="R113" s="169">
        <f>IFERROR(Inv_SY_B!R113/Inv_SY_B!$DA113-1,"")</f>
        <v>-5.8918999096151947E-2</v>
      </c>
      <c r="S113" s="169">
        <f>IFERROR(Inv_SY_B!S113/Inv_SY_B!$DA113-1,"")</f>
        <v>-4.6212036578141991E-2</v>
      </c>
      <c r="T113" s="169">
        <f>IFERROR(Inv_SY_B!T113/Inv_SY_B!$DA113-1,"")</f>
        <v>-4.7224566031298765E-2</v>
      </c>
      <c r="U113" s="169">
        <f>IFERROR(Inv_SY_B!U113/Inv_SY_B!$DA113-1,"")</f>
        <v>8.0772835556359945E-2</v>
      </c>
      <c r="V113" s="169">
        <f>IFERROR(Inv_SY_B!V113/Inv_SY_B!$DA113-1,"")</f>
        <v>0.10202750945189276</v>
      </c>
      <c r="W113" s="169">
        <f>IFERROR(Inv_SY_B!W113/Inv_SY_B!$DA113-1,"")</f>
        <v>0.12774741688025992</v>
      </c>
      <c r="X113" s="169">
        <f>IFERROR(Inv_SY_B!X113/Inv_SY_B!$DA113-1,"")</f>
        <v>8.7154780509155483E-3</v>
      </c>
      <c r="Y113" s="169">
        <f>IFERROR(Inv_SY_B!Y113/Inv_SY_B!$DA113-1,"")</f>
        <v>1.3455533512676032E-2</v>
      </c>
      <c r="Z113" s="169">
        <f>IFERROR(Inv_SY_B!Z113/Inv_SY_B!$DA113-1,"")</f>
        <v>1.6148482059664682E-2</v>
      </c>
      <c r="AA113" s="169">
        <f>IFERROR(Inv_SY_B!AA113/Inv_SY_B!$DA113-1,"")</f>
        <v>-2.8371229141246679E-2</v>
      </c>
      <c r="AB113" s="169">
        <f>IFERROR(Inv_SY_B!AB113/Inv_SY_B!$DA113-1,"")</f>
        <v>-5.2029881537942746E-3</v>
      </c>
      <c r="AC113" s="169">
        <f>IFERROR(Inv_SY_B!AC113/Inv_SY_B!$DA113-1,"")</f>
        <v>2.2635655792171416E-3</v>
      </c>
      <c r="AD113" s="169">
        <f>IFERROR(Inv_SY_B!AD113/Inv_SY_B!$DA113-1,"")</f>
        <v>-4.7402046102720807E-2</v>
      </c>
      <c r="AE113" s="169">
        <f>IFERROR(Inv_SY_B!AE113/Inv_SY_B!$DA113-1,"")</f>
        <v>-2.0778085058942408E-2</v>
      </c>
      <c r="AF113" s="169">
        <f>IFERROR(Inv_SY_B!AF113/Inv_SY_B!$DA113-1,"")</f>
        <v>1.3330899301664534E-3</v>
      </c>
      <c r="AG113" s="169">
        <f>IFERROR(Inv_SY_B!AG113/Inv_SY_B!$DA113-1,"")</f>
        <v>1.3871785858776242E-2</v>
      </c>
      <c r="AH113" s="169">
        <f>IFERROR(Inv_SY_B!AH113/Inv_SY_B!$DA113-1,"")</f>
        <v>-3.1404948126650845E-2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>
        <f>IFERROR(Inv_SY_B!CJ113/Inv_SY_B!$DC113-1,"")</f>
        <v>-1</v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-4.2667866921820563E-2</v>
      </c>
      <c r="CN113" s="169">
        <f>IFERROR(Inv_SY_B!CN113/Inv_SY_B!$DB113-1,"")</f>
        <v>-0.2111653491716845</v>
      </c>
      <c r="CO113" s="169">
        <f>IFERROR(Inv_SY_B!CO113/Inv_SY_B!$DB113-1,"")</f>
        <v>-0.2002225283218344</v>
      </c>
      <c r="CP113" s="169">
        <f>IFERROR(Inv_SY_B!CP113/Inv_SY_B!$DB113-1,"")</f>
        <v>-0.43253039703544793</v>
      </c>
      <c r="CQ113" s="169">
        <f>IFERROR(Inv_SY_B!CQ113/Inv_SY_B!$DB113-1,"")</f>
        <v>-0.99268496214928503</v>
      </c>
      <c r="CR113" s="169">
        <f>IFERROR(Inv_SY_B!CR113/Inv_SY_B!$DB113-1,"")</f>
        <v>-0.60498795606139388</v>
      </c>
      <c r="CS113" s="169">
        <f>IFERROR(Inv_SY_B!CS113/Inv_SY_B!$DB113-1,"")</f>
        <v>-0.51623216347271939</v>
      </c>
      <c r="CT113" s="169">
        <f>IFERROR(Inv_SY_B!CT113/Inv_SY_B!$DB113-1,"")</f>
        <v>-0.5137938175224811</v>
      </c>
      <c r="CU113" s="169">
        <f>IFERROR(Inv_SY_B!CU113/Inv_SY_B!$DB113-1,"")</f>
        <v>0.30776621131114656</v>
      </c>
      <c r="CV113" s="169">
        <f>IFERROR(Inv_SY_B!CV113/Inv_SY_B!$DB113-1,"")</f>
        <v>1.2146683484031153</v>
      </c>
      <c r="CW113" s="169">
        <f>IFERROR(Inv_SY_B!CW113/Inv_SY_B!$DB113-1,"")</f>
        <v>-1</v>
      </c>
      <c r="CX113" s="169">
        <f>IFERROR(Inv_SY_B!CX113/Inv_SY_B!$DB113-1,"")</f>
        <v>0.4971444134463221</v>
      </c>
      <c r="CY113" s="169">
        <f>IFERROR(Inv_SY_B!CY113/Inv_SY_B!$DB113-1,"")</f>
        <v>0.50202110534679867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7.0229493740492366E-3</v>
      </c>
      <c r="D114" s="169">
        <f>IFERROR(Inv_SY_B!D114/Inv_SY_B!$DA114-1,"")</f>
        <v>6.259962658484941E-3</v>
      </c>
      <c r="E114" s="169">
        <f>IFERROR(Inv_SY_B!E114/Inv_SY_B!$DA114-1,"")</f>
        <v>-2.2741470305127853E-2</v>
      </c>
      <c r="F114" s="169">
        <f>IFERROR(Inv_SY_B!F114/Inv_SY_B!$DA114-1,"")</f>
        <v>-3.7844855073649653E-2</v>
      </c>
      <c r="G114" s="169">
        <f>IFERROR(Inv_SY_B!G114/Inv_SY_B!$DA114-1,"")</f>
        <v>-2.6756789450527285E-2</v>
      </c>
      <c r="H114" s="169">
        <f>IFERROR(Inv_SY_B!H114/Inv_SY_B!$DA114-1,"")</f>
        <v>-1.7298258408173117E-2</v>
      </c>
      <c r="I114" s="169">
        <f>IFERROR(Inv_SY_B!I114/Inv_SY_B!$DA114-1,"")</f>
        <v>-2.3275450165402778E-2</v>
      </c>
      <c r="J114" s="169">
        <f>IFERROR(Inv_SY_B!J114/Inv_SY_B!$DA114-1,"")</f>
        <v>-5.3149983017486524E-2</v>
      </c>
      <c r="K114" s="169">
        <f>IFERROR(Inv_SY_B!K114/Inv_SY_B!$DA114-1,"")</f>
        <v>-3.9813672027378399E-2</v>
      </c>
      <c r="L114" s="169">
        <f>IFERROR(Inv_SY_B!L114/Inv_SY_B!$DA114-1,"")</f>
        <v>-3.4276482306396905E-2</v>
      </c>
      <c r="M114" s="169">
        <f>IFERROR(Inv_SY_B!M114/Inv_SY_B!$DA114-1,"")</f>
        <v>-2.9786171123488137E-2</v>
      </c>
      <c r="N114" s="169">
        <f>IFERROR(Inv_SY_B!N114/Inv_SY_B!$DA114-1,"")</f>
        <v>-1.0565736411128013E-2</v>
      </c>
      <c r="O114" s="169">
        <f>IFERROR(Inv_SY_B!O114/Inv_SY_B!$DA114-1,"")</f>
        <v>-1.1627016672945412E-2</v>
      </c>
      <c r="P114" s="169">
        <f>IFERROR(Inv_SY_B!P114/Inv_SY_B!$DA114-1,"")</f>
        <v>-1.9626751083451688E-2</v>
      </c>
      <c r="Q114" s="169">
        <f>IFERROR(Inv_SY_B!Q114/Inv_SY_B!$DA114-1,"")</f>
        <v>-3.3122901653557912E-2</v>
      </c>
      <c r="R114" s="169">
        <f>IFERROR(Inv_SY_B!R114/Inv_SY_B!$DA114-1,"")</f>
        <v>-3.85857601086943E-2</v>
      </c>
      <c r="S114" s="169">
        <f>IFERROR(Inv_SY_B!S114/Inv_SY_B!$DA114-1,"")</f>
        <v>-2.4264278277948081E-2</v>
      </c>
      <c r="T114" s="169">
        <f>IFERROR(Inv_SY_B!T114/Inv_SY_B!$DA114-1,"")</f>
        <v>-2.0216981817296698E-2</v>
      </c>
      <c r="U114" s="169">
        <f>IFERROR(Inv_SY_B!U114/Inv_SY_B!$DA114-1,"")</f>
        <v>8.1500786373678524E-2</v>
      </c>
      <c r="V114" s="169">
        <f>IFERROR(Inv_SY_B!V114/Inv_SY_B!$DA114-1,"")</f>
        <v>0.10981347516818185</v>
      </c>
      <c r="W114" s="169">
        <f>IFERROR(Inv_SY_B!W114/Inv_SY_B!$DA114-1,"")</f>
        <v>0.1324234629701222</v>
      </c>
      <c r="X114" s="169">
        <f>IFERROR(Inv_SY_B!X114/Inv_SY_B!$DA114-1,"")</f>
        <v>-4.4116858828828764E-3</v>
      </c>
      <c r="Y114" s="169">
        <f>IFERROR(Inv_SY_B!Y114/Inv_SY_B!$DA114-1,"")</f>
        <v>-2.0103740769439327E-5</v>
      </c>
      <c r="Z114" s="169">
        <f>IFERROR(Inv_SY_B!Z114/Inv_SY_B!$DA114-1,"")</f>
        <v>6.3169729639143135E-3</v>
      </c>
      <c r="AA114" s="169">
        <f>IFERROR(Inv_SY_B!AA114/Inv_SY_B!$DA114-1,"")</f>
        <v>-1.4954572378162001E-2</v>
      </c>
      <c r="AB114" s="169">
        <f>IFERROR(Inv_SY_B!AB114/Inv_SY_B!$DA114-1,"")</f>
        <v>2.340426770846582E-2</v>
      </c>
      <c r="AC114" s="169">
        <f>IFERROR(Inv_SY_B!AC114/Inv_SY_B!$DA114-1,"")</f>
        <v>3.5255696007891357E-2</v>
      </c>
      <c r="AD114" s="169">
        <f>IFERROR(Inv_SY_B!AD114/Inv_SY_B!$DA114-1,"")</f>
        <v>-1.9654857308872842E-2</v>
      </c>
      <c r="AE114" s="169">
        <f>IFERROR(Inv_SY_B!AE114/Inv_SY_B!$DA114-1,"")</f>
        <v>1.7445360247098529E-2</v>
      </c>
      <c r="AF114" s="169">
        <f>IFERROR(Inv_SY_B!AF114/Inv_SY_B!$DA114-1,"")</f>
        <v>4.2781114876771609E-2</v>
      </c>
      <c r="AG114" s="169">
        <f>IFERROR(Inv_SY_B!AG114/Inv_SY_B!$DA114-1,"")</f>
        <v>3.8945902021862766E-2</v>
      </c>
      <c r="AH114" s="169">
        <f>IFERROR(Inv_SY_B!AH114/Inv_SY_B!$DA114-1,"")</f>
        <v>-1.9176173157168352E-2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>
        <f>IFERROR(Inv_SY_B!CJ114/Inv_SY_B!$DC114-1,"")</f>
        <v>-1</v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-6.1463363264537829E-3</v>
      </c>
      <c r="CN114" s="169">
        <f>IFERROR(Inv_SY_B!CN114/Inv_SY_B!$DB114-1,"")</f>
        <v>-8.4278923422020591E-2</v>
      </c>
      <c r="CO114" s="169">
        <f>IFERROR(Inv_SY_B!CO114/Inv_SY_B!$DB114-1,"")</f>
        <v>-0.11570861751555783</v>
      </c>
      <c r="CP114" s="169">
        <f>IFERROR(Inv_SY_B!CP114/Inv_SY_B!$DB114-1,"")</f>
        <v>-0.39236781475827176</v>
      </c>
      <c r="CQ114" s="169">
        <f>IFERROR(Inv_SY_B!CQ114/Inv_SY_B!$DB114-1,"")</f>
        <v>-0.54186692567631445</v>
      </c>
      <c r="CR114" s="169">
        <f>IFERROR(Inv_SY_B!CR114/Inv_SY_B!$DB114-1,"")</f>
        <v>-0.58991502859318889</v>
      </c>
      <c r="CS114" s="169">
        <f>IFERROR(Inv_SY_B!CS114/Inv_SY_B!$DB114-1,"")</f>
        <v>-0.47571697933494328</v>
      </c>
      <c r="CT114" s="169">
        <f>IFERROR(Inv_SY_B!CT114/Inv_SY_B!$DB114-1,"")</f>
        <v>-0.47482306114114103</v>
      </c>
      <c r="CU114" s="169">
        <f>IFERROR(Inv_SY_B!CU114/Inv_SY_B!$DB114-1,"")</f>
        <v>0.33752509747671122</v>
      </c>
      <c r="CV114" s="169">
        <f>IFERROR(Inv_SY_B!CV114/Inv_SY_B!$DB114-1,"")</f>
        <v>1.2744258577643524</v>
      </c>
      <c r="CW114" s="169">
        <f>IFERROR(Inv_SY_B!CW114/Inv_SY_B!$DB114-1,"")</f>
        <v>-1</v>
      </c>
      <c r="CX114" s="169">
        <f>IFERROR(Inv_SY_B!CX114/Inv_SY_B!$DB114-1,"")</f>
        <v>0.52927055004730739</v>
      </c>
      <c r="CY114" s="169">
        <f>IFERROR(Inv_SY_B!CY114/Inv_SY_B!$DB114-1,"")</f>
        <v>0.53960218147952244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3.2868593331268015E-2</v>
      </c>
      <c r="D115" s="169">
        <f>IFERROR(Inv_SY_B!D115/Inv_SY_B!$DA115-1,"")</f>
        <v>3.6002249322156121E-2</v>
      </c>
      <c r="E115" s="169">
        <f>IFERROR(Inv_SY_B!E115/Inv_SY_B!$DA115-1,"")</f>
        <v>1.2242580131220926E-2</v>
      </c>
      <c r="F115" s="169">
        <f>IFERROR(Inv_SY_B!F115/Inv_SY_B!$DA115-1,"")</f>
        <v>6.9171490473973751E-3</v>
      </c>
      <c r="G115" s="169">
        <f>IFERROR(Inv_SY_B!G115/Inv_SY_B!$DA115-1,"")</f>
        <v>7.0138780956265911E-3</v>
      </c>
      <c r="H115" s="169">
        <f>IFERROR(Inv_SY_B!H115/Inv_SY_B!$DA115-1,"")</f>
        <v>1.4299807636072304E-2</v>
      </c>
      <c r="I115" s="169">
        <f>IFERROR(Inv_SY_B!I115/Inv_SY_B!$DA115-1,"")</f>
        <v>3.1260626185019014E-2</v>
      </c>
      <c r="J115" s="169">
        <f>IFERROR(Inv_SY_B!J115/Inv_SY_B!$DA115-1,"")</f>
        <v>-1.2001380926094374E-2</v>
      </c>
      <c r="K115" s="169">
        <f>IFERROR(Inv_SY_B!K115/Inv_SY_B!$DA115-1,"")</f>
        <v>1.0369120806713372E-2</v>
      </c>
      <c r="L115" s="169">
        <f>IFERROR(Inv_SY_B!L115/Inv_SY_B!$DA115-1,"")</f>
        <v>1.6643792230420562E-2</v>
      </c>
      <c r="M115" s="169">
        <f>IFERROR(Inv_SY_B!M115/Inv_SY_B!$DA115-1,"")</f>
        <v>-1.4807156877617023E-2</v>
      </c>
      <c r="N115" s="169">
        <f>IFERROR(Inv_SY_B!N115/Inv_SY_B!$DA115-1,"")</f>
        <v>-1.9213778961684413E-2</v>
      </c>
      <c r="O115" s="169">
        <f>IFERROR(Inv_SY_B!O115/Inv_SY_B!$DA115-1,"")</f>
        <v>-2.5185654280113656E-2</v>
      </c>
      <c r="P115" s="169">
        <f>IFERROR(Inv_SY_B!P115/Inv_SY_B!$DA115-1,"")</f>
        <v>-3.1674360538963997E-2</v>
      </c>
      <c r="Q115" s="169">
        <f>IFERROR(Inv_SY_B!Q115/Inv_SY_B!$DA115-1,"")</f>
        <v>-3.204835779265458E-2</v>
      </c>
      <c r="R115" s="169">
        <f>IFERROR(Inv_SY_B!R115/Inv_SY_B!$DA115-1,"")</f>
        <v>-4.0601534232898251E-2</v>
      </c>
      <c r="S115" s="169">
        <f>IFERROR(Inv_SY_B!S115/Inv_SY_B!$DA115-1,"")</f>
        <v>-3.258720909895807E-2</v>
      </c>
      <c r="T115" s="169">
        <f>IFERROR(Inv_SY_B!T115/Inv_SY_B!$DA115-1,"")</f>
        <v>-2.9822436637877869E-2</v>
      </c>
      <c r="U115" s="169">
        <f>IFERROR(Inv_SY_B!U115/Inv_SY_B!$DA115-1,"")</f>
        <v>1.8285439266505721E-2</v>
      </c>
      <c r="V115" s="169">
        <f>IFERROR(Inv_SY_B!V115/Inv_SY_B!$DA115-1,"")</f>
        <v>4.2283596378303479E-2</v>
      </c>
      <c r="W115" s="169">
        <f>IFERROR(Inv_SY_B!W115/Inv_SY_B!$DA115-1,"")</f>
        <v>7.0221977671795832E-2</v>
      </c>
      <c r="X115" s="169">
        <f>IFERROR(Inv_SY_B!X115/Inv_SY_B!$DA115-1,"")</f>
        <v>-5.3835770975625641E-2</v>
      </c>
      <c r="Y115" s="169">
        <f>IFERROR(Inv_SY_B!Y115/Inv_SY_B!$DA115-1,"")</f>
        <v>9.765282134138964E-3</v>
      </c>
      <c r="Z115" s="169">
        <f>IFERROR(Inv_SY_B!Z115/Inv_SY_B!$DA115-1,"")</f>
        <v>1.1633772936412434E-2</v>
      </c>
      <c r="AA115" s="169">
        <f>IFERROR(Inv_SY_B!AA115/Inv_SY_B!$DA115-1,"")</f>
        <v>-2.3939417337640712E-2</v>
      </c>
      <c r="AB115" s="169">
        <f>IFERROR(Inv_SY_B!AB115/Inv_SY_B!$DA115-1,"")</f>
        <v>2.9863918392518674E-3</v>
      </c>
      <c r="AC115" s="169">
        <f>IFERROR(Inv_SY_B!AC115/Inv_SY_B!$DA115-1,"")</f>
        <v>1.764668950400039E-2</v>
      </c>
      <c r="AD115" s="169">
        <f>IFERROR(Inv_SY_B!AD115/Inv_SY_B!$DA115-1,"")</f>
        <v>-3.5604224042584787E-2</v>
      </c>
      <c r="AE115" s="169">
        <f>IFERROR(Inv_SY_B!AE115/Inv_SY_B!$DA115-1,"")</f>
        <v>-6.6547942608378152E-3</v>
      </c>
      <c r="AF115" s="169">
        <f>IFERROR(Inv_SY_B!AF115/Inv_SY_B!$DA115-1,"")</f>
        <v>1.2649508429644074E-2</v>
      </c>
      <c r="AG115" s="169">
        <f>IFERROR(Inv_SY_B!AG115/Inv_SY_B!$DA115-1,"")</f>
        <v>2.6696999294216761E-2</v>
      </c>
      <c r="AH115" s="169">
        <f>IFERROR(Inv_SY_B!AH115/Inv_SY_B!$DA115-1,"")</f>
        <v>-2.1811378276603732E-2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>
        <f>IFERROR(Inv_SY_B!CJ115/Inv_SY_B!$DC115-1,"")</f>
        <v>-1</v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-2.5143827307532729E-2</v>
      </c>
      <c r="CN115" s="169">
        <f>IFERROR(Inv_SY_B!CN115/Inv_SY_B!$DB115-1,"")</f>
        <v>-0.10485551008693184</v>
      </c>
      <c r="CO115" s="169">
        <f>IFERROR(Inv_SY_B!CO115/Inv_SY_B!$DB115-1,"")</f>
        <v>-0.13376907452056497</v>
      </c>
      <c r="CP115" s="169">
        <f>IFERROR(Inv_SY_B!CP115/Inv_SY_B!$DB115-1,"")</f>
        <v>-0.39367937813239928</v>
      </c>
      <c r="CQ115" s="169">
        <f>IFERROR(Inv_SY_B!CQ115/Inv_SY_B!$DB115-1,"")</f>
        <v>-0.53630770786700943</v>
      </c>
      <c r="CR115" s="169">
        <f>IFERROR(Inv_SY_B!CR115/Inv_SY_B!$DB115-1,"")</f>
        <v>-0.5574491044347627</v>
      </c>
      <c r="CS115" s="169">
        <f>IFERROR(Inv_SY_B!CS115/Inv_SY_B!$DB115-1,"")</f>
        <v>-0.47072209742838833</v>
      </c>
      <c r="CT115" s="169">
        <f>IFERROR(Inv_SY_B!CT115/Inv_SY_B!$DB115-1,"")</f>
        <v>-0.48342044424863639</v>
      </c>
      <c r="CU115" s="169">
        <f>IFERROR(Inv_SY_B!CU115/Inv_SY_B!$DB115-1,"")</f>
        <v>0.40109596209934462</v>
      </c>
      <c r="CV115" s="169">
        <f>IFERROR(Inv_SY_B!CV115/Inv_SY_B!$DB115-1,"")</f>
        <v>1.3065961614197921</v>
      </c>
      <c r="CW115" s="169">
        <f>IFERROR(Inv_SY_B!CW115/Inv_SY_B!$DB115-1,"")</f>
        <v>-1</v>
      </c>
      <c r="CX115" s="169">
        <f>IFERROR(Inv_SY_B!CX115/Inv_SY_B!$DB115-1,"")</f>
        <v>0.47246787596492235</v>
      </c>
      <c r="CY115" s="169">
        <f>IFERROR(Inv_SY_B!CY115/Inv_SY_B!$DB115-1,"")</f>
        <v>0.52518714454216608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2.515815800477017E-2</v>
      </c>
      <c r="D116" s="169">
        <f>IFERROR(Inv_SY_B!D116/Inv_SY_B!$DA116-1,"")</f>
        <v>2.5092548160279948E-2</v>
      </c>
      <c r="E116" s="169">
        <f>IFERROR(Inv_SY_B!E116/Inv_SY_B!$DA116-1,"")</f>
        <v>-2.0049500872587611E-3</v>
      </c>
      <c r="F116" s="169">
        <f>IFERROR(Inv_SY_B!F116/Inv_SY_B!$DA116-1,"")</f>
        <v>-7.9988712274645657E-3</v>
      </c>
      <c r="G116" s="169">
        <f>IFERROR(Inv_SY_B!G116/Inv_SY_B!$DA116-1,"")</f>
        <v>-8.4271514314829821E-3</v>
      </c>
      <c r="H116" s="169">
        <f>IFERROR(Inv_SY_B!H116/Inv_SY_B!$DA116-1,"")</f>
        <v>4.2891200065826585E-3</v>
      </c>
      <c r="I116" s="169">
        <f>IFERROR(Inv_SY_B!I116/Inv_SY_B!$DA116-1,"")</f>
        <v>1.9630989502049001E-2</v>
      </c>
      <c r="J116" s="169">
        <f>IFERROR(Inv_SY_B!J116/Inv_SY_B!$DA116-1,"")</f>
        <v>-1.7695495161928809E-2</v>
      </c>
      <c r="K116" s="169">
        <f>IFERROR(Inv_SY_B!K116/Inv_SY_B!$DA116-1,"")</f>
        <v>3.5511100668506046E-4</v>
      </c>
      <c r="L116" s="169">
        <f>IFERROR(Inv_SY_B!L116/Inv_SY_B!$DA116-1,"")</f>
        <v>5.185213971913516E-3</v>
      </c>
      <c r="M116" s="169">
        <f>IFERROR(Inv_SY_B!M116/Inv_SY_B!$DA116-1,"")</f>
        <v>1.3996348345292287E-2</v>
      </c>
      <c r="N116" s="169">
        <f>IFERROR(Inv_SY_B!N116/Inv_SY_B!$DA116-1,"")</f>
        <v>1.2364121103773718E-2</v>
      </c>
      <c r="O116" s="169">
        <f>IFERROR(Inv_SY_B!O116/Inv_SY_B!$DA116-1,"")</f>
        <v>3.6077028311514159E-3</v>
      </c>
      <c r="P116" s="169">
        <f>IFERROR(Inv_SY_B!P116/Inv_SY_B!$DA116-1,"")</f>
        <v>-8.2266572521657588E-3</v>
      </c>
      <c r="Q116" s="169">
        <f>IFERROR(Inv_SY_B!Q116/Inv_SY_B!$DA116-1,"")</f>
        <v>-1.9580342336420031E-2</v>
      </c>
      <c r="R116" s="169">
        <f>IFERROR(Inv_SY_B!R116/Inv_SY_B!$DA116-1,"")</f>
        <v>-2.0190755512992764E-2</v>
      </c>
      <c r="S116" s="169">
        <f>IFERROR(Inv_SY_B!S116/Inv_SY_B!$DA116-1,"")</f>
        <v>-1.1602685912998845E-2</v>
      </c>
      <c r="T116" s="169">
        <f>IFERROR(Inv_SY_B!T116/Inv_SY_B!$DA116-1,"")</f>
        <v>-3.0681798927808535E-3</v>
      </c>
      <c r="U116" s="169">
        <f>IFERROR(Inv_SY_B!U116/Inv_SY_B!$DA116-1,"")</f>
        <v>6.1145785165815258E-2</v>
      </c>
      <c r="V116" s="169">
        <f>IFERROR(Inv_SY_B!V116/Inv_SY_B!$DA116-1,"")</f>
        <v>5.5088780643264057E-2</v>
      </c>
      <c r="W116" s="169">
        <f>IFERROR(Inv_SY_B!W116/Inv_SY_B!$DA116-1,"")</f>
        <v>0.14051398147165139</v>
      </c>
      <c r="X116" s="169">
        <f>IFERROR(Inv_SY_B!X116/Inv_SY_B!$DA116-1,"")</f>
        <v>3.4077240810104215E-3</v>
      </c>
      <c r="Y116" s="169">
        <f>IFERROR(Inv_SY_B!Y116/Inv_SY_B!$DA116-1,"")</f>
        <v>1.3519315239299168E-2</v>
      </c>
      <c r="Z116" s="169">
        <f>IFERROR(Inv_SY_B!Z116/Inv_SY_B!$DA116-1,"")</f>
        <v>1.0250633730614744E-2</v>
      </c>
      <c r="AA116" s="169">
        <f>IFERROR(Inv_SY_B!AA116/Inv_SY_B!$DA116-1,"")</f>
        <v>-5.6709124405491584E-2</v>
      </c>
      <c r="AB116" s="169">
        <f>IFERROR(Inv_SY_B!AB116/Inv_SY_B!$DA116-1,"")</f>
        <v>-2.8707436477237946E-2</v>
      </c>
      <c r="AC116" s="169">
        <f>IFERROR(Inv_SY_B!AC116/Inv_SY_B!$DA116-1,"")</f>
        <v>-5.0567532259789827E-3</v>
      </c>
      <c r="AD116" s="169">
        <f>IFERROR(Inv_SY_B!AD116/Inv_SY_B!$DA116-1,"")</f>
        <v>-5.5067251487112112E-2</v>
      </c>
      <c r="AE116" s="169">
        <f>IFERROR(Inv_SY_B!AE116/Inv_SY_B!$DA116-1,"")</f>
        <v>-2.3907680819281629E-2</v>
      </c>
      <c r="AF116" s="169">
        <f>IFERROR(Inv_SY_B!AF116/Inv_SY_B!$DA116-1,"")</f>
        <v>4.4734556780756662E-4</v>
      </c>
      <c r="AG116" s="169">
        <f>IFERROR(Inv_SY_B!AG116/Inv_SY_B!$DA116-1,"")</f>
        <v>-4.267223961266664E-3</v>
      </c>
      <c r="AH116" s="169">
        <f>IFERROR(Inv_SY_B!AH116/Inv_SY_B!$DA116-1,"")</f>
        <v>-0.12154231964010853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>
        <f>IFERROR(Inv_SY_B!CJ116/Inv_SY_B!$DC116-1,"")</f>
        <v>-1</v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-4.2387696813067088E-2</v>
      </c>
      <c r="CN116" s="169">
        <f>IFERROR(Inv_SY_B!CN116/Inv_SY_B!$DB116-1,"")</f>
        <v>-0.11683993820188132</v>
      </c>
      <c r="CO116" s="169">
        <f>IFERROR(Inv_SY_B!CO116/Inv_SY_B!$DB116-1,"")</f>
        <v>-0.14850066727144051</v>
      </c>
      <c r="CP116" s="169">
        <f>IFERROR(Inv_SY_B!CP116/Inv_SY_B!$DB116-1,"")</f>
        <v>-0.3995966924616714</v>
      </c>
      <c r="CQ116" s="169">
        <f>IFERROR(Inv_SY_B!CQ116/Inv_SY_B!$DB116-1,"")</f>
        <v>-0.54708274128904855</v>
      </c>
      <c r="CR116" s="169">
        <f>IFERROR(Inv_SY_B!CR116/Inv_SY_B!$DB116-1,"")</f>
        <v>-0.56442534133500621</v>
      </c>
      <c r="CS116" s="169">
        <f>IFERROR(Inv_SY_B!CS116/Inv_SY_B!$DB116-1,"")</f>
        <v>-0.3676277682813075</v>
      </c>
      <c r="CT116" s="169">
        <f>IFERROR(Inv_SY_B!CT116/Inv_SY_B!$DB116-1,"")</f>
        <v>-0.51172765535844844</v>
      </c>
      <c r="CU116" s="169">
        <f>IFERROR(Inv_SY_B!CU116/Inv_SY_B!$DB116-1,"")</f>
        <v>0.36743548144914207</v>
      </c>
      <c r="CV116" s="169">
        <f>IFERROR(Inv_SY_B!CV116/Inv_SY_B!$DB116-1,"")</f>
        <v>1.3085754636284093</v>
      </c>
      <c r="CW116" s="169">
        <f>IFERROR(Inv_SY_B!CW116/Inv_SY_B!$DB116-1,"")</f>
        <v>-1</v>
      </c>
      <c r="CX116" s="169">
        <f>IFERROR(Inv_SY_B!CX116/Inv_SY_B!$DB116-1,"")</f>
        <v>0.49979996105598534</v>
      </c>
      <c r="CY116" s="169">
        <f>IFERROR(Inv_SY_B!CY116/Inv_SY_B!$DB116-1,"")</f>
        <v>0.5223775948783338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-5.3198015896380735E-3</v>
      </c>
      <c r="D117" s="169">
        <f>IFERROR(Inv_SY_B!D117/Inv_SY_B!$DA117-1,"")</f>
        <v>-9.2212246801326447E-4</v>
      </c>
      <c r="E117" s="169">
        <f>IFERROR(Inv_SY_B!E117/Inv_SY_B!$DA117-1,"")</f>
        <v>-2.5201071913074968E-2</v>
      </c>
      <c r="F117" s="169">
        <f>IFERROR(Inv_SY_B!F117/Inv_SY_B!$DA117-1,"")</f>
        <v>-3.4570090844186274E-2</v>
      </c>
      <c r="G117" s="169">
        <f>IFERROR(Inv_SY_B!G117/Inv_SY_B!$DA117-1,"")</f>
        <v>-3.0928885208861834E-2</v>
      </c>
      <c r="H117" s="169">
        <f>IFERROR(Inv_SY_B!H117/Inv_SY_B!$DA117-1,"")</f>
        <v>-2.0107849158740643E-2</v>
      </c>
      <c r="I117" s="169">
        <f>IFERROR(Inv_SY_B!I117/Inv_SY_B!$DA117-1,"")</f>
        <v>-7.9242296648588395E-3</v>
      </c>
      <c r="J117" s="169">
        <f>IFERROR(Inv_SY_B!J117/Inv_SY_B!$DA117-1,"")</f>
        <v>-5.9436765573558592E-2</v>
      </c>
      <c r="K117" s="169">
        <f>IFERROR(Inv_SY_B!K117/Inv_SY_B!$DA117-1,"")</f>
        <v>-2.2835987874927799E-2</v>
      </c>
      <c r="L117" s="169">
        <f>IFERROR(Inv_SY_B!L117/Inv_SY_B!$DA117-1,"")</f>
        <v>-2.2072092824420797E-2</v>
      </c>
      <c r="M117" s="169">
        <f>IFERROR(Inv_SY_B!M117/Inv_SY_B!$DA117-1,"")</f>
        <v>-7.9658265190800659E-3</v>
      </c>
      <c r="N117" s="169">
        <f>IFERROR(Inv_SY_B!N117/Inv_SY_B!$DA117-1,"")</f>
        <v>-1.406462193241742E-2</v>
      </c>
      <c r="O117" s="169">
        <f>IFERROR(Inv_SY_B!O117/Inv_SY_B!$DA117-1,"")</f>
        <v>-1.6974398339595242E-2</v>
      </c>
      <c r="P117" s="169">
        <f>IFERROR(Inv_SY_B!P117/Inv_SY_B!$DA117-1,"")</f>
        <v>-2.2323546071127076E-2</v>
      </c>
      <c r="Q117" s="169">
        <f>IFERROR(Inv_SY_B!Q117/Inv_SY_B!$DA117-1,"")</f>
        <v>-3.2189274148866742E-2</v>
      </c>
      <c r="R117" s="169">
        <f>IFERROR(Inv_SY_B!R117/Inv_SY_B!$DA117-1,"")</f>
        <v>-3.9963097339819287E-2</v>
      </c>
      <c r="S117" s="169">
        <f>IFERROR(Inv_SY_B!S117/Inv_SY_B!$DA117-1,"")</f>
        <v>-2.8078074092449334E-2</v>
      </c>
      <c r="T117" s="169">
        <f>IFERROR(Inv_SY_B!T117/Inv_SY_B!$DA117-1,"")</f>
        <v>-2.5810876980035591E-2</v>
      </c>
      <c r="U117" s="169">
        <f>IFERROR(Inv_SY_B!U117/Inv_SY_B!$DA117-1,"")</f>
        <v>5.1284618109519675E-2</v>
      </c>
      <c r="V117" s="169">
        <f>IFERROR(Inv_SY_B!V117/Inv_SY_B!$DA117-1,"")</f>
        <v>8.876720235644564E-2</v>
      </c>
      <c r="W117" s="169">
        <f>IFERROR(Inv_SY_B!W117/Inv_SY_B!$DA117-1,"")</f>
        <v>0.11423679324365721</v>
      </c>
      <c r="X117" s="169">
        <f>IFERROR(Inv_SY_B!X117/Inv_SY_B!$DA117-1,"")</f>
        <v>-1.8655059842396793E-2</v>
      </c>
      <c r="Y117" s="169">
        <f>IFERROR(Inv_SY_B!Y117/Inv_SY_B!$DA117-1,"")</f>
        <v>-2.2417162657580869E-2</v>
      </c>
      <c r="Z117" s="169">
        <f>IFERROR(Inv_SY_B!Z117/Inv_SY_B!$DA117-1,"")</f>
        <v>-1.8085763707019753E-2</v>
      </c>
      <c r="AA117" s="169">
        <f>IFERROR(Inv_SY_B!AA117/Inv_SY_B!$DA117-1,"")</f>
        <v>2.4545423540297095E-2</v>
      </c>
      <c r="AB117" s="169">
        <f>IFERROR(Inv_SY_B!AB117/Inv_SY_B!$DA117-1,"")</f>
        <v>4.3967133866554153E-2</v>
      </c>
      <c r="AC117" s="169">
        <f>IFERROR(Inv_SY_B!AC117/Inv_SY_B!$DA117-1,"")</f>
        <v>3.3260250040922479E-2</v>
      </c>
      <c r="AD117" s="169">
        <f>IFERROR(Inv_SY_B!AD117/Inv_SY_B!$DA117-1,"")</f>
        <v>-3.5031382114209197E-2</v>
      </c>
      <c r="AE117" s="169">
        <f>IFERROR(Inv_SY_B!AE117/Inv_SY_B!$DA117-1,"")</f>
        <v>1.3597786381927657E-2</v>
      </c>
      <c r="AF117" s="169">
        <f>IFERROR(Inv_SY_B!AF117/Inv_SY_B!$DA117-1,"")</f>
        <v>3.7786342503949077E-2</v>
      </c>
      <c r="AG117" s="169">
        <f>IFERROR(Inv_SY_B!AG117/Inv_SY_B!$DA117-1,"")</f>
        <v>7.2288285313379275E-2</v>
      </c>
      <c r="AH117" s="169">
        <f>IFERROR(Inv_SY_B!AH117/Inv_SY_B!$DA117-1,"")</f>
        <v>3.1144145508230414E-2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>
        <f>IFERROR(Inv_SY_B!CJ117/Inv_SY_B!$DC117-1,"")</f>
        <v>-1</v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-7.5412520796982796E-2</v>
      </c>
      <c r="CN117" s="169">
        <f>IFERROR(Inv_SY_B!CN117/Inv_SY_B!$DB117-1,"")</f>
        <v>-0.15096192266480768</v>
      </c>
      <c r="CO117" s="169">
        <f>IFERROR(Inv_SY_B!CO117/Inv_SY_B!$DB117-1,"")</f>
        <v>-0.17703668375894877</v>
      </c>
      <c r="CP117" s="169">
        <f>IFERROR(Inv_SY_B!CP117/Inv_SY_B!$DB117-1,"")</f>
        <v>-0.39225856541912907</v>
      </c>
      <c r="CQ117" s="169">
        <f>IFERROR(Inv_SY_B!CQ117/Inv_SY_B!$DB117-1,"")</f>
        <v>-0.1980371158856632</v>
      </c>
      <c r="CR117" s="169">
        <f>IFERROR(Inv_SY_B!CR117/Inv_SY_B!$DB117-1,"")</f>
        <v>-0.56699973146915461</v>
      </c>
      <c r="CS117" s="169">
        <f>IFERROR(Inv_SY_B!CS117/Inv_SY_B!$DB117-1,"")</f>
        <v>-0.32193419941762824</v>
      </c>
      <c r="CT117" s="169">
        <f>IFERROR(Inv_SY_B!CT117/Inv_SY_B!$DB117-1,"")</f>
        <v>-0.50986893589694771</v>
      </c>
      <c r="CU117" s="169">
        <f>IFERROR(Inv_SY_B!CU117/Inv_SY_B!$DB117-1,"")</f>
        <v>0.33902078577446049</v>
      </c>
      <c r="CV117" s="169">
        <f>IFERROR(Inv_SY_B!CV117/Inv_SY_B!$DB117-1,"")</f>
        <v>1.2186076513354127</v>
      </c>
      <c r="CW117" s="169">
        <f>IFERROR(Inv_SY_B!CW117/Inv_SY_B!$DB117-1,"")</f>
        <v>-1</v>
      </c>
      <c r="CX117" s="169">
        <f>IFERROR(Inv_SY_B!CX117/Inv_SY_B!$DB117-1,"")</f>
        <v>0.3750615065632954</v>
      </c>
      <c r="CY117" s="169">
        <f>IFERROR(Inv_SY_B!CY117/Inv_SY_B!$DB117-1,"")</f>
        <v>0.45981973163609191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-5.9074566202615975E-3</v>
      </c>
      <c r="D118" s="169">
        <f>IFERROR(Inv_SY_B!D118/Inv_SY_B!$DA118-1,"")</f>
        <v>-4.8208374722721326E-3</v>
      </c>
      <c r="E118" s="169">
        <f>IFERROR(Inv_SY_B!E118/Inv_SY_B!$DA118-1,"")</f>
        <v>-2.0449963538896165E-2</v>
      </c>
      <c r="F118" s="169">
        <f>IFERROR(Inv_SY_B!F118/Inv_SY_B!$DA118-1,"")</f>
        <v>-1.7702734222668104E-2</v>
      </c>
      <c r="G118" s="169">
        <f>IFERROR(Inv_SY_B!G118/Inv_SY_B!$DA118-1,"")</f>
        <v>-1.8100801465317229E-2</v>
      </c>
      <c r="H118" s="169">
        <f>IFERROR(Inv_SY_B!H118/Inv_SY_B!$DA118-1,"")</f>
        <v>-1.4970700070127019E-2</v>
      </c>
      <c r="I118" s="169">
        <f>IFERROR(Inv_SY_B!I118/Inv_SY_B!$DA118-1,"")</f>
        <v>1.1975390201510727E-2</v>
      </c>
      <c r="J118" s="169">
        <f>IFERROR(Inv_SY_B!J118/Inv_SY_B!$DA118-1,"")</f>
        <v>-3.5999739408042353E-2</v>
      </c>
      <c r="K118" s="169">
        <f>IFERROR(Inv_SY_B!K118/Inv_SY_B!$DA118-1,"")</f>
        <v>-4.9007701518202218E-3</v>
      </c>
      <c r="L118" s="169">
        <f>IFERROR(Inv_SY_B!L118/Inv_SY_B!$DA118-1,"")</f>
        <v>-3.711407805109479E-3</v>
      </c>
      <c r="M118" s="169">
        <f>IFERROR(Inv_SY_B!M118/Inv_SY_B!$DA118-1,"")</f>
        <v>-2.9778384720943185E-3</v>
      </c>
      <c r="N118" s="169">
        <f>IFERROR(Inv_SY_B!N118/Inv_SY_B!$DA118-1,"")</f>
        <v>-1.6206759256899517E-2</v>
      </c>
      <c r="O118" s="169">
        <f>IFERROR(Inv_SY_B!O118/Inv_SY_B!$DA118-1,"")</f>
        <v>-1.2986996750244506E-2</v>
      </c>
      <c r="P118" s="169">
        <f>IFERROR(Inv_SY_B!P118/Inv_SY_B!$DA118-1,"")</f>
        <v>-1.7121835454852796E-2</v>
      </c>
      <c r="Q118" s="169">
        <f>IFERROR(Inv_SY_B!Q118/Inv_SY_B!$DA118-1,"")</f>
        <v>-3.0204218619124812E-2</v>
      </c>
      <c r="R118" s="169">
        <f>IFERROR(Inv_SY_B!R118/Inv_SY_B!$DA118-1,"")</f>
        <v>-2.976117459724803E-2</v>
      </c>
      <c r="S118" s="169">
        <f>IFERROR(Inv_SY_B!S118/Inv_SY_B!$DA118-1,"")</f>
        <v>-2.5379330401032019E-2</v>
      </c>
      <c r="T118" s="169">
        <f>IFERROR(Inv_SY_B!T118/Inv_SY_B!$DA118-1,"")</f>
        <v>-3.1767371019267188E-2</v>
      </c>
      <c r="U118" s="169">
        <f>IFERROR(Inv_SY_B!U118/Inv_SY_B!$DA118-1,"")</f>
        <v>5.0563108813892699E-2</v>
      </c>
      <c r="V118" s="169">
        <f>IFERROR(Inv_SY_B!V118/Inv_SY_B!$DA118-1,"")</f>
        <v>7.4962624826545587E-2</v>
      </c>
      <c r="W118" s="169">
        <f>IFERROR(Inv_SY_B!W118/Inv_SY_B!$DA118-1,"")</f>
        <v>0.10715990559643962</v>
      </c>
      <c r="X118" s="169">
        <f>IFERROR(Inv_SY_B!X118/Inv_SY_B!$DA118-1,"")</f>
        <v>-1.9921770315159737E-2</v>
      </c>
      <c r="Y118" s="169">
        <f>IFERROR(Inv_SY_B!Y118/Inv_SY_B!$DA118-1,"")</f>
        <v>-2.0577664308467969E-2</v>
      </c>
      <c r="Z118" s="169">
        <f>IFERROR(Inv_SY_B!Z118/Inv_SY_B!$DA118-1,"")</f>
        <v>-2.0440354214817824E-2</v>
      </c>
      <c r="AA118" s="169">
        <f>IFERROR(Inv_SY_B!AA118/Inv_SY_B!$DA118-1,"")</f>
        <v>-1.1484524007586261E-2</v>
      </c>
      <c r="AB118" s="169">
        <f>IFERROR(Inv_SY_B!AB118/Inv_SY_B!$DA118-1,"")</f>
        <v>1.1545904624767456E-2</v>
      </c>
      <c r="AC118" s="169">
        <f>IFERROR(Inv_SY_B!AC118/Inv_SY_B!$DA118-1,"")</f>
        <v>2.7544242358456872E-2</v>
      </c>
      <c r="AD118" s="169">
        <f>IFERROR(Inv_SY_B!AD118/Inv_SY_B!$DA118-1,"")</f>
        <v>-3.9380198510638453E-2</v>
      </c>
      <c r="AE118" s="169">
        <f>IFERROR(Inv_SY_B!AE118/Inv_SY_B!$DA118-1,"")</f>
        <v>1.245150188826738E-2</v>
      </c>
      <c r="AF118" s="169">
        <f>IFERROR(Inv_SY_B!AF118/Inv_SY_B!$DA118-1,"")</f>
        <v>3.6347774166440416E-2</v>
      </c>
      <c r="AG118" s="169">
        <f>IFERROR(Inv_SY_B!AG118/Inv_SY_B!$DA118-1,"")</f>
        <v>6.1343288921400285E-2</v>
      </c>
      <c r="AH118" s="169">
        <f>IFERROR(Inv_SY_B!AH118/Inv_SY_B!$DA118-1,"")</f>
        <v>1.0880705284225245E-2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>
        <f>IFERROR(Inv_SY_B!CJ118/Inv_SY_B!$DC118-1,"")</f>
        <v>-1</v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-0.12994977134008823</v>
      </c>
      <c r="CN118" s="169">
        <f>IFERROR(Inv_SY_B!CN118/Inv_SY_B!$DB118-1,"")</f>
        <v>-0.19610149252335329</v>
      </c>
      <c r="CO118" s="169">
        <f>IFERROR(Inv_SY_B!CO118/Inv_SY_B!$DB118-1,"")</f>
        <v>-0.22183085989576701</v>
      </c>
      <c r="CP118" s="169">
        <f>IFERROR(Inv_SY_B!CP118/Inv_SY_B!$DB118-1,"")</f>
        <v>-0.30056008683640367</v>
      </c>
      <c r="CQ118" s="169">
        <f>IFERROR(Inv_SY_B!CQ118/Inv_SY_B!$DB118-1,"")</f>
        <v>6.7119764646328406E-3</v>
      </c>
      <c r="CR118" s="169">
        <f>IFERROR(Inv_SY_B!CR118/Inv_SY_B!$DB118-1,"")</f>
        <v>-0.46568872720502663</v>
      </c>
      <c r="CS118" s="169">
        <f>IFERROR(Inv_SY_B!CS118/Inv_SY_B!$DB118-1,"")</f>
        <v>-0.31171057820567838</v>
      </c>
      <c r="CT118" s="169">
        <f>IFERROR(Inv_SY_B!CT118/Inv_SY_B!$DB118-1,"")</f>
        <v>-0.25884711230498059</v>
      </c>
      <c r="CU118" s="169">
        <f>IFERROR(Inv_SY_B!CU118/Inv_SY_B!$DB118-1,"")</f>
        <v>0.23658526918159373</v>
      </c>
      <c r="CV118" s="169">
        <f>IFERROR(Inv_SY_B!CV118/Inv_SY_B!$DB118-1,"")</f>
        <v>0.98421304447854463</v>
      </c>
      <c r="CW118" s="169">
        <f>IFERROR(Inv_SY_B!CW118/Inv_SY_B!$DB118-1,"")</f>
        <v>-1</v>
      </c>
      <c r="CX118" s="169">
        <f>IFERROR(Inv_SY_B!CX118/Inv_SY_B!$DB118-1,"")</f>
        <v>0.2809633800971123</v>
      </c>
      <c r="CY118" s="169">
        <f>IFERROR(Inv_SY_B!CY118/Inv_SY_B!$DB118-1,"")</f>
        <v>0.37621495808941297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1.3629310257344818E-2</v>
      </c>
      <c r="D119" s="169">
        <f>IFERROR(Inv_SY_B!D119/Inv_SY_B!$DA119-1,"")</f>
        <v>1.4038372093865936E-2</v>
      </c>
      <c r="E119" s="169">
        <f>IFERROR(Inv_SY_B!E119/Inv_SY_B!$DA119-1,"")</f>
        <v>-6.8679418625593458E-3</v>
      </c>
      <c r="F119" s="169">
        <f>IFERROR(Inv_SY_B!F119/Inv_SY_B!$DA119-1,"")</f>
        <v>-1.3937111026384952E-2</v>
      </c>
      <c r="G119" s="169">
        <f>IFERROR(Inv_SY_B!G119/Inv_SY_B!$DA119-1,"")</f>
        <v>-1.3291553176374205E-2</v>
      </c>
      <c r="H119" s="169">
        <f>IFERROR(Inv_SY_B!H119/Inv_SY_B!$DA119-1,"")</f>
        <v>1.0869590309725563E-3</v>
      </c>
      <c r="I119" s="169">
        <f>IFERROR(Inv_SY_B!I119/Inv_SY_B!$DA119-1,"")</f>
        <v>6.0505113233018104E-3</v>
      </c>
      <c r="J119" s="169">
        <f>IFERROR(Inv_SY_B!J119/Inv_SY_B!$DA119-1,"")</f>
        <v>-3.2902622957074246E-2</v>
      </c>
      <c r="K119" s="169">
        <f>IFERROR(Inv_SY_B!K119/Inv_SY_B!$DA119-1,"")</f>
        <v>-6.6875092398643865E-3</v>
      </c>
      <c r="L119" s="169">
        <f>IFERROR(Inv_SY_B!L119/Inv_SY_B!$DA119-1,"")</f>
        <v>-6.8441983431490883E-3</v>
      </c>
      <c r="M119" s="169">
        <f>IFERROR(Inv_SY_B!M119/Inv_SY_B!$DA119-1,"")</f>
        <v>1.3075470410123247E-2</v>
      </c>
      <c r="N119" s="169">
        <f>IFERROR(Inv_SY_B!N119/Inv_SY_B!$DA119-1,"")</f>
        <v>-2.4539339638984803E-4</v>
      </c>
      <c r="O119" s="169">
        <f>IFERROR(Inv_SY_B!O119/Inv_SY_B!$DA119-1,"")</f>
        <v>3.7362658384401115E-3</v>
      </c>
      <c r="P119" s="169">
        <f>IFERROR(Inv_SY_B!P119/Inv_SY_B!$DA119-1,"")</f>
        <v>-7.8054296759757502E-3</v>
      </c>
      <c r="Q119" s="169">
        <f>IFERROR(Inv_SY_B!Q119/Inv_SY_B!$DA119-1,"")</f>
        <v>-2.3634040667175005E-2</v>
      </c>
      <c r="R119" s="169">
        <f>IFERROR(Inv_SY_B!R119/Inv_SY_B!$DA119-1,"")</f>
        <v>-2.7116892803140114E-2</v>
      </c>
      <c r="S119" s="169">
        <f>IFERROR(Inv_SY_B!S119/Inv_SY_B!$DA119-1,"")</f>
        <v>-1.6048733062828613E-2</v>
      </c>
      <c r="T119" s="169">
        <f>IFERROR(Inv_SY_B!T119/Inv_SY_B!$DA119-1,"")</f>
        <v>-1.8048906742699322E-2</v>
      </c>
      <c r="U119" s="169">
        <f>IFERROR(Inv_SY_B!U119/Inv_SY_B!$DA119-1,"")</f>
        <v>1.5634428031643832E-2</v>
      </c>
      <c r="V119" s="169">
        <f>IFERROR(Inv_SY_B!V119/Inv_SY_B!$DA119-1,"")</f>
        <v>3.959537417494885E-2</v>
      </c>
      <c r="W119" s="169">
        <f>IFERROR(Inv_SY_B!W119/Inv_SY_B!$DA119-1,"")</f>
        <v>7.017423616233831E-2</v>
      </c>
      <c r="X119" s="169">
        <f>IFERROR(Inv_SY_B!X119/Inv_SY_B!$DA119-1,"")</f>
        <v>-4.8692633895792037E-2</v>
      </c>
      <c r="Y119" s="169">
        <f>IFERROR(Inv_SY_B!Y119/Inv_SY_B!$DA119-1,"")</f>
        <v>4.2084099423802535E-3</v>
      </c>
      <c r="Z119" s="169">
        <f>IFERROR(Inv_SY_B!Z119/Inv_SY_B!$DA119-1,"")</f>
        <v>5.9405351214558699E-3</v>
      </c>
      <c r="AA119" s="169">
        <f>IFERROR(Inv_SY_B!AA119/Inv_SY_B!$DA119-1,"")</f>
        <v>-1.5474317141438987E-2</v>
      </c>
      <c r="AB119" s="169">
        <f>IFERROR(Inv_SY_B!AB119/Inv_SY_B!$DA119-1,"")</f>
        <v>9.7619372582620212E-3</v>
      </c>
      <c r="AC119" s="169">
        <f>IFERROR(Inv_SY_B!AC119/Inv_SY_B!$DA119-1,"")</f>
        <v>1.9033609714682376E-2</v>
      </c>
      <c r="AD119" s="169">
        <f>IFERROR(Inv_SY_B!AD119/Inv_SY_B!$DA119-1,"")</f>
        <v>-3.6898959564017897E-2</v>
      </c>
      <c r="AE119" s="169">
        <f>IFERROR(Inv_SY_B!AE119/Inv_SY_B!$DA119-1,"")</f>
        <v>-1.4506800142123355E-3</v>
      </c>
      <c r="AF119" s="169">
        <f>IFERROR(Inv_SY_B!AF119/Inv_SY_B!$DA119-1,"")</f>
        <v>2.2868093318268112E-2</v>
      </c>
      <c r="AG119" s="169">
        <f>IFERROR(Inv_SY_B!AG119/Inv_SY_B!$DA119-1,"")</f>
        <v>4.3587544224644725E-2</v>
      </c>
      <c r="AH119" s="169">
        <f>IFERROR(Inv_SY_B!AH119/Inv_SY_B!$DA119-1,"")</f>
        <v>-6.4741333335889273E-3</v>
      </c>
      <c r="AI119" s="169">
        <f>IFERROR(Inv_SY_B!AI119/Inv_SY_B!$DC119-1,"")</f>
        <v>6.6606271296479225E-2</v>
      </c>
      <c r="AJ119" s="169">
        <f>IFERROR(Inv_SY_B!AJ119/Inv_SY_B!$DC119-1,"")</f>
        <v>6.8273712054107927E-2</v>
      </c>
      <c r="AK119" s="169">
        <f>IFERROR(Inv_SY_B!AK119/Inv_SY_B!$DC119-1,"")</f>
        <v>7.5829369535674207E-2</v>
      </c>
      <c r="AL119" s="169">
        <f>IFERROR(Inv_SY_B!AL119/Inv_SY_B!$DC119-1,"")</f>
        <v>6.9197986331744676E-2</v>
      </c>
      <c r="AM119" s="169">
        <f>IFERROR(Inv_SY_B!AM119/Inv_SY_B!$DC119-1,"")</f>
        <v>7.7095011546079117E-2</v>
      </c>
      <c r="AN119" s="169">
        <f>IFERROR(Inv_SY_B!AN119/Inv_SY_B!$DC119-1,"")</f>
        <v>6.9346741060174466E-2</v>
      </c>
      <c r="AO119" s="169">
        <f>IFERROR(Inv_SY_B!AO119/Inv_SY_B!$DC119-1,"")</f>
        <v>5.8296661090613267E-2</v>
      </c>
      <c r="AP119" s="169">
        <f>IFERROR(Inv_SY_B!AP119/Inv_SY_B!$DC119-1,"")</f>
        <v>5.5757180144796914E-2</v>
      </c>
      <c r="AQ119" s="169">
        <f>IFERROR(Inv_SY_B!AQ119/Inv_SY_B!$DC119-1,"")</f>
        <v>5.0767400483274328E-2</v>
      </c>
      <c r="AR119" s="169">
        <f>IFERROR(Inv_SY_B!AR119/Inv_SY_B!$DC119-1,"")</f>
        <v>5.5327648531533713E-2</v>
      </c>
      <c r="AS119" s="169">
        <f>IFERROR(Inv_SY_B!AS119/Inv_SY_B!$DC119-1,"")</f>
        <v>5.1784575673113231E-2</v>
      </c>
      <c r="AT119" s="169">
        <f>IFERROR(Inv_SY_B!AT119/Inv_SY_B!$DC119-1,"")</f>
        <v>5.6168092153723759E-2</v>
      </c>
      <c r="AU119" s="169">
        <f>IFERROR(Inv_SY_B!AU119/Inv_SY_B!$DC119-1,"")</f>
        <v>6.0344104895607042E-2</v>
      </c>
      <c r="AV119" s="169">
        <f>IFERROR(Inv_SY_B!AV119/Inv_SY_B!$DC119-1,"")</f>
        <v>3.5458913876199816E-2</v>
      </c>
      <c r="AW119" s="169">
        <f>IFERROR(Inv_SY_B!AW119/Inv_SY_B!$DC119-1,"")</f>
        <v>5.3268655247772578E-2</v>
      </c>
      <c r="AX119" s="169">
        <f>IFERROR(Inv_SY_B!AX119/Inv_SY_B!$DC119-1,"")</f>
        <v>4.641171100964292E-2</v>
      </c>
      <c r="AY119" s="169">
        <f>IFERROR(Inv_SY_B!AY119/Inv_SY_B!$DC119-1,"")</f>
        <v>3.0535394736152854E-2</v>
      </c>
      <c r="AZ119" s="169">
        <f>IFERROR(Inv_SY_B!AZ119/Inv_SY_B!$DC119-1,"")</f>
        <v>3.3765966445877371E-2</v>
      </c>
      <c r="BA119" s="169">
        <f>IFERROR(Inv_SY_B!BA119/Inv_SY_B!$DC119-1,"")</f>
        <v>3.8668521053827565E-2</v>
      </c>
      <c r="BB119" s="169">
        <f>IFERROR(Inv_SY_B!BB119/Inv_SY_B!$DC119-1,"")</f>
        <v>5.3008597870449981E-2</v>
      </c>
      <c r="BC119" s="169">
        <f>IFERROR(Inv_SY_B!BC119/Inv_SY_B!$DC119-1,"")</f>
        <v>3.7060964800195828E-2</v>
      </c>
      <c r="BD119" s="169">
        <f>IFERROR(Inv_SY_B!BD119/Inv_SY_B!$DC119-1,"")</f>
        <v>4.125858660105397E-2</v>
      </c>
      <c r="BE119" s="169">
        <f>IFERROR(Inv_SY_B!BE119/Inv_SY_B!$DC119-1,"")</f>
        <v>5.6309309975912658E-2</v>
      </c>
      <c r="BF119" s="169">
        <f>IFERROR(Inv_SY_B!BF119/Inv_SY_B!$DC119-1,"")</f>
        <v>6.8045685967594638E-2</v>
      </c>
      <c r="BG119" s="169">
        <f>IFERROR(Inv_SY_B!BG119/Inv_SY_B!$DC119-1,"")</f>
        <v>5.5351046182485542E-2</v>
      </c>
      <c r="BH119" s="169">
        <f>IFERROR(Inv_SY_B!BH119/Inv_SY_B!$DC119-1,"")</f>
        <v>5.7910350938727762E-2</v>
      </c>
      <c r="BI119" s="169">
        <f>IFERROR(Inv_SY_B!BI119/Inv_SY_B!$DC119-1,"")</f>
        <v>5.7140003047614574E-2</v>
      </c>
      <c r="BJ119" s="169">
        <f>IFERROR(Inv_SY_B!BJ119/Inv_SY_B!$DC119-1,"")</f>
        <v>5.7376578309509485E-2</v>
      </c>
      <c r="BK119" s="169">
        <f>IFERROR(Inv_SY_B!BK119/Inv_SY_B!$DC119-1,"")</f>
        <v>4.0719549179818237E-2</v>
      </c>
      <c r="BL119" s="169">
        <f>IFERROR(Inv_SY_B!BL119/Inv_SY_B!$DC119-1,"")</f>
        <v>4.8937037954167595E-2</v>
      </c>
      <c r="BM119" s="169">
        <f>IFERROR(Inv_SY_B!BM119/Inv_SY_B!$DC119-1,"")</f>
        <v>5.5757180144796914E-2</v>
      </c>
      <c r="BN119" s="169">
        <f>IFERROR(Inv_SY_B!BN119/Inv_SY_B!$DC119-1,"")</f>
        <v>6.0557711685473192E-2</v>
      </c>
      <c r="BO119" s="169">
        <f>IFERROR(Inv_SY_B!BO119/Inv_SY_B!$DC119-1,"")</f>
        <v>5.0248455585717444E-3</v>
      </c>
      <c r="BP119" s="169">
        <f>IFERROR(Inv_SY_B!BP119/Inv_SY_B!$DC119-1,"")</f>
        <v>-6.0660875404704884E-2</v>
      </c>
      <c r="BQ119" s="169">
        <f>IFERROR(Inv_SY_B!BQ119/Inv_SY_B!$DC119-1,"")</f>
        <v>6.5417684557031341E-2</v>
      </c>
      <c r="BR119" s="169">
        <f>IFERROR(Inv_SY_B!BR119/Inv_SY_B!$DC119-1,"")</f>
        <v>4.2892691456251075E-2</v>
      </c>
      <c r="BS119" s="169">
        <f>IFERROR(Inv_SY_B!BS119/Inv_SY_B!$DC119-1,"")</f>
        <v>3.253055312731834E-2</v>
      </c>
      <c r="BT119" s="169">
        <f>IFERROR(Inv_SY_B!BT119/Inv_SY_B!$DC119-1,"")</f>
        <v>6.9377016381908296E-2</v>
      </c>
      <c r="BU119" s="169">
        <f>IFERROR(Inv_SY_B!BU119/Inv_SY_B!$DC119-1,"")</f>
        <v>4.9033363844509292E-2</v>
      </c>
      <c r="BV119" s="169">
        <f>IFERROR(Inv_SY_B!BV119/Inv_SY_B!$DC119-1,"")</f>
        <v>-4.4515400302369557E-4</v>
      </c>
      <c r="BW119" s="169">
        <f>IFERROR(Inv_SY_B!BW119/Inv_SY_B!$DC119-1,"")</f>
        <v>-2.9243148908463135E-2</v>
      </c>
      <c r="BX119" s="169">
        <f>IFERROR(Inv_SY_B!BX119/Inv_SY_B!$DC119-1,"")</f>
        <v>-0.31123744310176182</v>
      </c>
      <c r="BY119" s="169">
        <f>IFERROR(Inv_SY_B!BY119/Inv_SY_B!$DC119-1,"")</f>
        <v>-4.6793428857066832E-2</v>
      </c>
      <c r="BZ119" s="169">
        <f>IFERROR(Inv_SY_B!BZ119/Inv_SY_B!$DC119-1,"")</f>
        <v>-2.1543723740606424E-2</v>
      </c>
      <c r="CA119" s="169">
        <f>IFERROR(Inv_SY_B!CA119/Inv_SY_B!$DC119-1,"")</f>
        <v>6.5586019573464771E-2</v>
      </c>
      <c r="CB119" s="169">
        <f>IFERROR(Inv_SY_B!CB119/Inv_SY_B!$DC119-1,"")</f>
        <v>9.1305887069761393E-3</v>
      </c>
      <c r="CC119" s="169">
        <f>IFERROR(Inv_SY_B!CC119/Inv_SY_B!$DC119-1,"")</f>
        <v>2.4370375528038446E-2</v>
      </c>
      <c r="CD119" s="169">
        <f>IFERROR(Inv_SY_B!CD119/Inv_SY_B!$DC119-1,"")</f>
        <v>6.1710481756381608E-2</v>
      </c>
      <c r="CE119" s="169">
        <f>IFERROR(Inv_SY_B!CE119/Inv_SY_B!$DC119-1,"")</f>
        <v>1.4364379842108477E-2</v>
      </c>
      <c r="CF119" s="169">
        <f>IFERROR(Inv_SY_B!CF119/Inv_SY_B!$DC119-1,"")</f>
        <v>3.848039239309009E-2</v>
      </c>
      <c r="CG119" s="169">
        <f>IFERROR(Inv_SY_B!CG119/Inv_SY_B!$DC119-1,"")</f>
        <v>6.8264817546554557E-2</v>
      </c>
      <c r="CH119" s="169">
        <f>IFERROR(Inv_SY_B!CH119/Inv_SY_B!$DC119-1,"")</f>
        <v>9.9599685382559366E-2</v>
      </c>
      <c r="CI119" s="169">
        <f>IFERROR(Inv_SY_B!CI119/Inv_SY_B!$DC119-1,"")</f>
        <v>-0.9875279390713797</v>
      </c>
      <c r="CJ119" s="169">
        <f>IFERROR(Inv_SY_B!CJ119/Inv_SY_B!$DC119-1,"")</f>
        <v>-0.95321189737354739</v>
      </c>
      <c r="CK119" s="169">
        <f>IFERROR(Inv_SY_B!CK119/Inv_SY_B!$DC119-1,"")</f>
        <v>-0.9649837440897977</v>
      </c>
      <c r="CL119" s="169">
        <f>IFERROR(Inv_SY_B!CL119/Inv_SY_B!$DC119-1,"")</f>
        <v>-0.99574455223313518</v>
      </c>
      <c r="CM119" s="169">
        <f>IFERROR(Inv_SY_B!CM119/Inv_SY_B!$DB119-1,"")</f>
        <v>-0.15642530652615738</v>
      </c>
      <c r="CN119" s="169">
        <f>IFERROR(Inv_SY_B!CN119/Inv_SY_B!$DB119-1,"")</f>
        <v>-0.2041341513112831</v>
      </c>
      <c r="CO119" s="169">
        <f>IFERROR(Inv_SY_B!CO119/Inv_SY_B!$DB119-1,"")</f>
        <v>-0.22791776280249509</v>
      </c>
      <c r="CP119" s="169">
        <f>IFERROR(Inv_SY_B!CP119/Inv_SY_B!$DB119-1,"")</f>
        <v>-0.30520021726826385</v>
      </c>
      <c r="CQ119" s="169">
        <f>IFERROR(Inv_SY_B!CQ119/Inv_SY_B!$DB119-1,"")</f>
        <v>1.3480202055067281E-3</v>
      </c>
      <c r="CR119" s="169">
        <f>IFERROR(Inv_SY_B!CR119/Inv_SY_B!$DB119-1,"")</f>
        <v>-0.44678175632815909</v>
      </c>
      <c r="CS119" s="169">
        <f>IFERROR(Inv_SY_B!CS119/Inv_SY_B!$DB119-1,"")</f>
        <v>-0.30914063270273784</v>
      </c>
      <c r="CT119" s="169">
        <f>IFERROR(Inv_SY_B!CT119/Inv_SY_B!$DB119-1,"")</f>
        <v>-0.25641948252230662</v>
      </c>
      <c r="CU119" s="169">
        <f>IFERROR(Inv_SY_B!CU119/Inv_SY_B!$DB119-1,"")</f>
        <v>0.2111416351572788</v>
      </c>
      <c r="CV119" s="169">
        <f>IFERROR(Inv_SY_B!CV119/Inv_SY_B!$DB119-1,"")</f>
        <v>1.03194625348651</v>
      </c>
      <c r="CW119" s="169">
        <f>IFERROR(Inv_SY_B!CW119/Inv_SY_B!$DB119-1,"")</f>
        <v>-1</v>
      </c>
      <c r="CX119" s="169">
        <f>IFERROR(Inv_SY_B!CX119/Inv_SY_B!$DB119-1,"")</f>
        <v>0.2867145143029417</v>
      </c>
      <c r="CY119" s="169">
        <f>IFERROR(Inv_SY_B!CY119/Inv_SY_B!$DB119-1,"")</f>
        <v>0.37486888630916448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3.8052063987559226E-3</v>
      </c>
      <c r="D120" s="169">
        <f>IFERROR(Inv_SY_B!D120/Inv_SY_B!$DA120-1,"")</f>
        <v>5.0612717586306921E-3</v>
      </c>
      <c r="E120" s="169">
        <f>IFERROR(Inv_SY_B!E120/Inv_SY_B!$DA120-1,"")</f>
        <v>-1.8457856120076221E-2</v>
      </c>
      <c r="F120" s="169">
        <f>IFERROR(Inv_SY_B!F120/Inv_SY_B!$DA120-1,"")</f>
        <v>-2.3853641654726698E-2</v>
      </c>
      <c r="G120" s="169">
        <f>IFERROR(Inv_SY_B!G120/Inv_SY_B!$DA120-1,"")</f>
        <v>-1.882909711170988E-2</v>
      </c>
      <c r="H120" s="169">
        <f>IFERROR(Inv_SY_B!H120/Inv_SY_B!$DA120-1,"")</f>
        <v>-1.4339570697501469E-2</v>
      </c>
      <c r="I120" s="169">
        <f>IFERROR(Inv_SY_B!I120/Inv_SY_B!$DA120-1,"")</f>
        <v>1.387659965123289E-2</v>
      </c>
      <c r="J120" s="169">
        <f>IFERROR(Inv_SY_B!J120/Inv_SY_B!$DA120-1,"")</f>
        <v>-4.1664472485979931E-2</v>
      </c>
      <c r="K120" s="169">
        <f>IFERROR(Inv_SY_B!K120/Inv_SY_B!$DA120-1,"")</f>
        <v>-1.3463277118093142E-3</v>
      </c>
      <c r="L120" s="169">
        <f>IFERROR(Inv_SY_B!L120/Inv_SY_B!$DA120-1,"")</f>
        <v>-4.6917959303089951E-3</v>
      </c>
      <c r="M120" s="169">
        <f>IFERROR(Inv_SY_B!M120/Inv_SY_B!$DA120-1,"")</f>
        <v>4.7019333170292832E-3</v>
      </c>
      <c r="N120" s="169">
        <f>IFERROR(Inv_SY_B!N120/Inv_SY_B!$DA120-1,"")</f>
        <v>-6.0535715894575182E-3</v>
      </c>
      <c r="O120" s="169">
        <f>IFERROR(Inv_SY_B!O120/Inv_SY_B!$DA120-1,"")</f>
        <v>-4.7968142226670896E-3</v>
      </c>
      <c r="P120" s="169">
        <f>IFERROR(Inv_SY_B!P120/Inv_SY_B!$DA120-1,"")</f>
        <v>-1.6818055579049251E-2</v>
      </c>
      <c r="Q120" s="169">
        <f>IFERROR(Inv_SY_B!Q120/Inv_SY_B!$DA120-1,"")</f>
        <v>-2.5680718457957163E-2</v>
      </c>
      <c r="R120" s="169">
        <f>IFERROR(Inv_SY_B!R120/Inv_SY_B!$DA120-1,"")</f>
        <v>-2.7851896613906302E-2</v>
      </c>
      <c r="S120" s="169">
        <f>IFERROR(Inv_SY_B!S120/Inv_SY_B!$DA120-1,"")</f>
        <v>-1.6511613650175394E-2</v>
      </c>
      <c r="T120" s="169">
        <f>IFERROR(Inv_SY_B!T120/Inv_SY_B!$DA120-1,"")</f>
        <v>-1.7972496293858331E-2</v>
      </c>
      <c r="U120" s="169">
        <f>IFERROR(Inv_SY_B!U120/Inv_SY_B!$DA120-1,"")</f>
        <v>4.078128597915831E-2</v>
      </c>
      <c r="V120" s="169">
        <f>IFERROR(Inv_SY_B!V120/Inv_SY_B!$DA120-1,"")</f>
        <v>5.9699229489755812E-2</v>
      </c>
      <c r="W120" s="169">
        <f>IFERROR(Inv_SY_B!W120/Inv_SY_B!$DA120-1,"")</f>
        <v>0.11079619465237833</v>
      </c>
      <c r="X120" s="169">
        <f>IFERROR(Inv_SY_B!X120/Inv_SY_B!$DA120-1,"")</f>
        <v>-1.9951023452279948E-2</v>
      </c>
      <c r="Y120" s="169">
        <f>IFERROR(Inv_SY_B!Y120/Inv_SY_B!$DA120-1,"")</f>
        <v>-2.6108752197655405E-2</v>
      </c>
      <c r="Z120" s="169">
        <f>IFERROR(Inv_SY_B!Z120/Inv_SY_B!$DA120-1,"")</f>
        <v>-2.5574942317894367E-2</v>
      </c>
      <c r="AA120" s="169">
        <f>IFERROR(Inv_SY_B!AA120/Inv_SY_B!$DA120-1,"")</f>
        <v>-1.8291469219716472E-2</v>
      </c>
      <c r="AB120" s="169">
        <f>IFERROR(Inv_SY_B!AB120/Inv_SY_B!$DA120-1,"")</f>
        <v>6.9192721218167552E-3</v>
      </c>
      <c r="AC120" s="169">
        <f>IFERROR(Inv_SY_B!AC120/Inv_SY_B!$DA120-1,"")</f>
        <v>2.7250418918542074E-2</v>
      </c>
      <c r="AD120" s="169">
        <f>IFERROR(Inv_SY_B!AD120/Inv_SY_B!$DA120-1,"")</f>
        <v>-4.7789464084057931E-2</v>
      </c>
      <c r="AE120" s="169">
        <f>IFERROR(Inv_SY_B!AE120/Inv_SY_B!$DA120-1,"")</f>
        <v>8.8047484811286658E-3</v>
      </c>
      <c r="AF120" s="169">
        <f>IFERROR(Inv_SY_B!AF120/Inv_SY_B!$DA120-1,"")</f>
        <v>3.0854211233456441E-2</v>
      </c>
      <c r="AG120" s="169">
        <f>IFERROR(Inv_SY_B!AG120/Inv_SY_B!$DA120-1,"")</f>
        <v>5.9707858092736599E-2</v>
      </c>
      <c r="AH120" s="169">
        <f>IFERROR(Inv_SY_B!AH120/Inv_SY_B!$DA120-1,"")</f>
        <v>4.3253492961676798E-3</v>
      </c>
      <c r="AI120" s="169">
        <f>IFERROR(Inv_SY_B!AI120/Inv_SY_B!$DC120-1,"")</f>
        <v>7.1685724646757265E-2</v>
      </c>
      <c r="AJ120" s="169">
        <f>IFERROR(Inv_SY_B!AJ120/Inv_SY_B!$DC120-1,"")</f>
        <v>7.6443133900885973E-2</v>
      </c>
      <c r="AK120" s="169">
        <f>IFERROR(Inv_SY_B!AK120/Inv_SY_B!$DC120-1,"")</f>
        <v>9.0004484418402475E-2</v>
      </c>
      <c r="AL120" s="169">
        <f>IFERROR(Inv_SY_B!AL120/Inv_SY_B!$DC120-1,"")</f>
        <v>8.6463983955275436E-2</v>
      </c>
      <c r="AM120" s="169">
        <f>IFERROR(Inv_SY_B!AM120/Inv_SY_B!$DC120-1,"")</f>
        <v>9.0033295820386661E-2</v>
      </c>
      <c r="AN120" s="169">
        <f>IFERROR(Inv_SY_B!AN120/Inv_SY_B!$DC120-1,"")</f>
        <v>7.895729254143613E-2</v>
      </c>
      <c r="AO120" s="169">
        <f>IFERROR(Inv_SY_B!AO120/Inv_SY_B!$DC120-1,"")</f>
        <v>5.5621876803560344E-2</v>
      </c>
      <c r="AP120" s="169">
        <f>IFERROR(Inv_SY_B!AP120/Inv_SY_B!$DC120-1,"")</f>
        <v>6.6921638327008592E-2</v>
      </c>
      <c r="AQ120" s="169">
        <f>IFERROR(Inv_SY_B!AQ120/Inv_SY_B!$DC120-1,"")</f>
        <v>4.2000112784555732E-2</v>
      </c>
      <c r="AR120" s="169">
        <f>IFERROR(Inv_SY_B!AR120/Inv_SY_B!$DC120-1,"")</f>
        <v>6.0464124261760288E-2</v>
      </c>
      <c r="AS120" s="169">
        <f>IFERROR(Inv_SY_B!AS120/Inv_SY_B!$DC120-1,"")</f>
        <v>5.8999299969080266E-2</v>
      </c>
      <c r="AT120" s="169">
        <f>IFERROR(Inv_SY_B!AT120/Inv_SY_B!$DC120-1,"")</f>
        <v>5.8954897482708546E-2</v>
      </c>
      <c r="AU120" s="169">
        <f>IFERROR(Inv_SY_B!AU120/Inv_SY_B!$DC120-1,"")</f>
        <v>5.8703283393267913E-2</v>
      </c>
      <c r="AV120" s="169">
        <f>IFERROR(Inv_SY_B!AV120/Inv_SY_B!$DC120-1,"")</f>
        <v>4.5809149605672062E-2</v>
      </c>
      <c r="AW120" s="169">
        <f>IFERROR(Inv_SY_B!AW120/Inv_SY_B!$DC120-1,"")</f>
        <v>6.5591009286141366E-2</v>
      </c>
      <c r="AX120" s="169">
        <f>IFERROR(Inv_SY_B!AX120/Inv_SY_B!$DC120-1,"")</f>
        <v>4.8532999609996796E-2</v>
      </c>
      <c r="AY120" s="169">
        <f>IFERROR(Inv_SY_B!AY120/Inv_SY_B!$DC120-1,"")</f>
        <v>5.3534378569465524E-2</v>
      </c>
      <c r="AZ120" s="169">
        <f>IFERROR(Inv_SY_B!AZ120/Inv_SY_B!$DC120-1,"")</f>
        <v>5.9755086971154503E-2</v>
      </c>
      <c r="BA120" s="169">
        <f>IFERROR(Inv_SY_B!BA120/Inv_SY_B!$DC120-1,"")</f>
        <v>5.5497454394391577E-2</v>
      </c>
      <c r="BB120" s="169">
        <f>IFERROR(Inv_SY_B!BB120/Inv_SY_B!$DC120-1,"")</f>
        <v>7.464285943568294E-2</v>
      </c>
      <c r="BC120" s="169">
        <f>IFERROR(Inv_SY_B!BC120/Inv_SY_B!$DC120-1,"")</f>
        <v>4.4133173404380832E-2</v>
      </c>
      <c r="BD120" s="169">
        <f>IFERROR(Inv_SY_B!BD120/Inv_SY_B!$DC120-1,"")</f>
        <v>6.7260227666172012E-2</v>
      </c>
      <c r="BE120" s="169">
        <f>IFERROR(Inv_SY_B!BE120/Inv_SY_B!$DC120-1,"")</f>
        <v>8.7688239774904364E-2</v>
      </c>
      <c r="BF120" s="169">
        <f>IFERROR(Inv_SY_B!BF120/Inv_SY_B!$DC120-1,"")</f>
        <v>9.8278422528810694E-2</v>
      </c>
      <c r="BG120" s="169">
        <f>IFERROR(Inv_SY_B!BG120/Inv_SY_B!$DC120-1,"")</f>
        <v>8.2518741969179743E-2</v>
      </c>
      <c r="BH120" s="169">
        <f>IFERROR(Inv_SY_B!BH120/Inv_SY_B!$DC120-1,"")</f>
        <v>8.4389019570016099E-2</v>
      </c>
      <c r="BI120" s="169">
        <f>IFERROR(Inv_SY_B!BI120/Inv_SY_B!$DC120-1,"")</f>
        <v>9.042058885458526E-2</v>
      </c>
      <c r="BJ120" s="169">
        <f>IFERROR(Inv_SY_B!BJ120/Inv_SY_B!$DC120-1,"")</f>
        <v>8.9531977425865605E-2</v>
      </c>
      <c r="BK120" s="169">
        <f>IFERROR(Inv_SY_B!BK120/Inv_SY_B!$DC120-1,"")</f>
        <v>7.0336105000195603E-2</v>
      </c>
      <c r="BL120" s="169">
        <f>IFERROR(Inv_SY_B!BL120/Inv_SY_B!$DC120-1,"")</f>
        <v>8.19486285232367E-2</v>
      </c>
      <c r="BM120" s="169">
        <f>IFERROR(Inv_SY_B!BM120/Inv_SY_B!$DC120-1,"")</f>
        <v>8.4916330172450039E-2</v>
      </c>
      <c r="BN120" s="169">
        <f>IFERROR(Inv_SY_B!BN120/Inv_SY_B!$DC120-1,"")</f>
        <v>8.0090480995718361E-2</v>
      </c>
      <c r="BO120" s="169">
        <f>IFERROR(Inv_SY_B!BO120/Inv_SY_B!$DC120-1,"")</f>
        <v>6.2665560311711443E-2</v>
      </c>
      <c r="BP120" s="169">
        <f>IFERROR(Inv_SY_B!BP120/Inv_SY_B!$DC120-1,"")</f>
        <v>1.7047776529970138E-2</v>
      </c>
      <c r="BQ120" s="169">
        <f>IFERROR(Inv_SY_B!BQ120/Inv_SY_B!$DC120-1,"")</f>
        <v>9.0743673127973823E-2</v>
      </c>
      <c r="BR120" s="169">
        <f>IFERROR(Inv_SY_B!BR120/Inv_SY_B!$DC120-1,"")</f>
        <v>0.10520775902824542</v>
      </c>
      <c r="BS120" s="169">
        <f>IFERROR(Inv_SY_B!BS120/Inv_SY_B!$DC120-1,"")</f>
        <v>5.0551508484933061E-2</v>
      </c>
      <c r="BT120" s="169">
        <f>IFERROR(Inv_SY_B!BT120/Inv_SY_B!$DC120-1,"")</f>
        <v>5.2818982366592548E-2</v>
      </c>
      <c r="BU120" s="169">
        <f>IFERROR(Inv_SY_B!BU120/Inv_SY_B!$DC120-1,"")</f>
        <v>7.5613672328335824E-2</v>
      </c>
      <c r="BV120" s="169">
        <f>IFERROR(Inv_SY_B!BV120/Inv_SY_B!$DC120-1,"")</f>
        <v>3.3147072525275156E-2</v>
      </c>
      <c r="BW120" s="169">
        <f>IFERROR(Inv_SY_B!BW120/Inv_SY_B!$DC120-1,"")</f>
        <v>9.9108640742201271E-2</v>
      </c>
      <c r="BX120" s="169">
        <f>IFERROR(Inv_SY_B!BX120/Inv_SY_B!$DC120-1,"")</f>
        <v>0.11030762117152149</v>
      </c>
      <c r="BY120" s="169">
        <f>IFERROR(Inv_SY_B!BY120/Inv_SY_B!$DC120-1,"")</f>
        <v>8.8879321761526242E-2</v>
      </c>
      <c r="BZ120" s="169">
        <f>IFERROR(Inv_SY_B!BZ120/Inv_SY_B!$DC120-1,"")</f>
        <v>0.11624320265956611</v>
      </c>
      <c r="CA120" s="169">
        <f>IFERROR(Inv_SY_B!CA120/Inv_SY_B!$DC120-1,"")</f>
        <v>7.7290567804932708E-2</v>
      </c>
      <c r="CB120" s="169">
        <f>IFERROR(Inv_SY_B!CB120/Inv_SY_B!$DC120-1,"")</f>
        <v>2.6394477280011763E-2</v>
      </c>
      <c r="CC120" s="169">
        <f>IFERROR(Inv_SY_B!CC120/Inv_SY_B!$DC120-1,"")</f>
        <v>7.9089343962542857E-2</v>
      </c>
      <c r="CD120" s="169">
        <f>IFERROR(Inv_SY_B!CD120/Inv_SY_B!$DC120-1,"")</f>
        <v>8.2599631706737231E-2</v>
      </c>
      <c r="CE120" s="169">
        <f>IFERROR(Inv_SY_B!CE120/Inv_SY_B!$DC120-1,"")</f>
        <v>2.6983703507029499E-2</v>
      </c>
      <c r="CF120" s="169">
        <f>IFERROR(Inv_SY_B!CF120/Inv_SY_B!$DC120-1,"")</f>
        <v>5.3386831310465954E-2</v>
      </c>
      <c r="CG120" s="169">
        <f>IFERROR(Inv_SY_B!CG120/Inv_SY_B!$DC120-1,"")</f>
        <v>4.0478546903362389E-2</v>
      </c>
      <c r="CH120" s="169">
        <f>IFERROR(Inv_SY_B!CH120/Inv_SY_B!$DC120-1,"")</f>
        <v>0.10721530579951422</v>
      </c>
      <c r="CI120" s="169">
        <f>IFERROR(Inv_SY_B!CI120/Inv_SY_B!$DC120-1,"")</f>
        <v>-0.967183375560564</v>
      </c>
      <c r="CJ120" s="169">
        <f>IFERROR(Inv_SY_B!CJ120/Inv_SY_B!$DC120-1,"")</f>
        <v>-0.86730487726560623</v>
      </c>
      <c r="CK120" s="169">
        <f>IFERROR(Inv_SY_B!CK120/Inv_SY_B!$DC120-1,"")</f>
        <v>-0.8531017742530661</v>
      </c>
      <c r="CL120" s="169">
        <f>IFERROR(Inv_SY_B!CL120/Inv_SY_B!$DC120-1,"")</f>
        <v>-0.96831119429632617</v>
      </c>
      <c r="CM120" s="169">
        <f>IFERROR(Inv_SY_B!CM120/Inv_SY_B!$DB120-1,"")</f>
        <v>-0.15706267297179077</v>
      </c>
      <c r="CN120" s="169">
        <f>IFERROR(Inv_SY_B!CN120/Inv_SY_B!$DB120-1,"")</f>
        <v>-0.20252041130772758</v>
      </c>
      <c r="CO120" s="169">
        <f>IFERROR(Inv_SY_B!CO120/Inv_SY_B!$DB120-1,"")</f>
        <v>-0.22715540525173394</v>
      </c>
      <c r="CP120" s="169">
        <f>IFERROR(Inv_SY_B!CP120/Inv_SY_B!$DB120-1,"")</f>
        <v>-0.30259933071641487</v>
      </c>
      <c r="CQ120" s="169">
        <f>IFERROR(Inv_SY_B!CQ120/Inv_SY_B!$DB120-1,"")</f>
        <v>1.0165842783247392E-3</v>
      </c>
      <c r="CR120" s="169">
        <f>IFERROR(Inv_SY_B!CR120/Inv_SY_B!$DB120-1,"")</f>
        <v>-0.44556800811537434</v>
      </c>
      <c r="CS120" s="169">
        <f>IFERROR(Inv_SY_B!CS120/Inv_SY_B!$DB120-1,"")</f>
        <v>-0.3220808826501621</v>
      </c>
      <c r="CT120" s="169">
        <f>IFERROR(Inv_SY_B!CT120/Inv_SY_B!$DB120-1,"")</f>
        <v>-0.2393608154117608</v>
      </c>
      <c r="CU120" s="169">
        <f>IFERROR(Inv_SY_B!CU120/Inv_SY_B!$DB120-1,"")</f>
        <v>0.2264707699265962</v>
      </c>
      <c r="CV120" s="169">
        <f>IFERROR(Inv_SY_B!CV120/Inv_SY_B!$DB120-1,"")</f>
        <v>1.0107795555944019</v>
      </c>
      <c r="CW120" s="169">
        <f>IFERROR(Inv_SY_B!CW120/Inv_SY_B!$DB120-1,"")</f>
        <v>-1</v>
      </c>
      <c r="CX120" s="169">
        <f>IFERROR(Inv_SY_B!CX120/Inv_SY_B!$DB120-1,"")</f>
        <v>0.2855706507014637</v>
      </c>
      <c r="CY120" s="169">
        <f>IFERROR(Inv_SY_B!CY120/Inv_SY_B!$DB120-1,"")</f>
        <v>0.3725099659241784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3.0064588204123277E-2</v>
      </c>
      <c r="D121" s="169">
        <f>IFERROR(Inv_SY_B!D121/Inv_SY_B!$DA121-1,"")</f>
        <v>3.6532442168169865E-2</v>
      </c>
      <c r="E121" s="169">
        <f>IFERROR(Inv_SY_B!E121/Inv_SY_B!$DA121-1,"")</f>
        <v>4.2487875369277006E-3</v>
      </c>
      <c r="F121" s="169">
        <f>IFERROR(Inv_SY_B!F121/Inv_SY_B!$DA121-1,"")</f>
        <v>-5.5127231581868497E-3</v>
      </c>
      <c r="G121" s="169">
        <f>IFERROR(Inv_SY_B!G121/Inv_SY_B!$DA121-1,"")</f>
        <v>3.833993544910097E-3</v>
      </c>
      <c r="H121" s="169">
        <f>IFERROR(Inv_SY_B!H121/Inv_SY_B!$DA121-1,"")</f>
        <v>1.5707925149589963E-2</v>
      </c>
      <c r="I121" s="169">
        <f>IFERROR(Inv_SY_B!I121/Inv_SY_B!$DA121-1,"")</f>
        <v>2.3485197800727997E-2</v>
      </c>
      <c r="J121" s="169">
        <f>IFERROR(Inv_SY_B!J121/Inv_SY_B!$DA121-1,"")</f>
        <v>-2.3673686051511433E-2</v>
      </c>
      <c r="K121" s="169">
        <f>IFERROR(Inv_SY_B!K121/Inv_SY_B!$DA121-1,"")</f>
        <v>1.0406873405249595E-2</v>
      </c>
      <c r="L121" s="169">
        <f>IFERROR(Inv_SY_B!L121/Inv_SY_B!$DA121-1,"")</f>
        <v>5.7269994594613127E-3</v>
      </c>
      <c r="M121" s="169">
        <f>IFERROR(Inv_SY_B!M121/Inv_SY_B!$DA121-1,"")</f>
        <v>2.1988171635378695E-2</v>
      </c>
      <c r="N121" s="169">
        <f>IFERROR(Inv_SY_B!N121/Inv_SY_B!$DA121-1,"")</f>
        <v>2.1978147018870908E-2</v>
      </c>
      <c r="O121" s="169">
        <f>IFERROR(Inv_SY_B!O121/Inv_SY_B!$DA121-1,"")</f>
        <v>4.6429558529221815E-3</v>
      </c>
      <c r="P121" s="169">
        <f>IFERROR(Inv_SY_B!P121/Inv_SY_B!$DA121-1,"")</f>
        <v>-8.0485970357390135E-3</v>
      </c>
      <c r="Q121" s="169">
        <f>IFERROR(Inv_SY_B!Q121/Inv_SY_B!$DA121-1,"")</f>
        <v>-2.9675355435244244E-2</v>
      </c>
      <c r="R121" s="169">
        <f>IFERROR(Inv_SY_B!R121/Inv_SY_B!$DA121-1,"")</f>
        <v>-2.7218143554585184E-2</v>
      </c>
      <c r="S121" s="169">
        <f>IFERROR(Inv_SY_B!S121/Inv_SY_B!$DA121-1,"")</f>
        <v>-1.8625619982221231E-2</v>
      </c>
      <c r="T121" s="169">
        <f>IFERROR(Inv_SY_B!T121/Inv_SY_B!$DA121-1,"")</f>
        <v>-8.1070778400642585E-3</v>
      </c>
      <c r="U121" s="169">
        <f>IFERROR(Inv_SY_B!U121/Inv_SY_B!$DA121-1,"")</f>
        <v>5.7376261314163957E-2</v>
      </c>
      <c r="V121" s="169">
        <f>IFERROR(Inv_SY_B!V121/Inv_SY_B!$DA121-1,"")</f>
        <v>8.2201664563718246E-2</v>
      </c>
      <c r="W121" s="169">
        <f>IFERROR(Inv_SY_B!W121/Inv_SY_B!$DA121-1,"")</f>
        <v>0.12931862211079181</v>
      </c>
      <c r="X121" s="169">
        <f>IFERROR(Inv_SY_B!X121/Inv_SY_B!$DA121-1,"")</f>
        <v>-8.7983302976823996E-4</v>
      </c>
      <c r="Y121" s="169">
        <f>IFERROR(Inv_SY_B!Y121/Inv_SY_B!$DA121-1,"")</f>
        <v>-5.7211791666346157E-3</v>
      </c>
      <c r="Z121" s="169">
        <f>IFERROR(Inv_SY_B!Z121/Inv_SY_B!$DA121-1,"")</f>
        <v>-9.0174581223210204E-3</v>
      </c>
      <c r="AA121" s="169">
        <f>IFERROR(Inv_SY_B!AA121/Inv_SY_B!$DA121-1,"")</f>
        <v>-7.3760726388928055E-2</v>
      </c>
      <c r="AB121" s="169">
        <f>IFERROR(Inv_SY_B!AB121/Inv_SY_B!$DA121-1,"")</f>
        <v>-4.7514025016100914E-2</v>
      </c>
      <c r="AC121" s="169">
        <f>IFERROR(Inv_SY_B!AC121/Inv_SY_B!$DA121-1,"")</f>
        <v>-1.8386634224152432E-2</v>
      </c>
      <c r="AD121" s="169">
        <f>IFERROR(Inv_SY_B!AD121/Inv_SY_B!$DA121-1,"")</f>
        <v>-8.006673288216648E-2</v>
      </c>
      <c r="AE121" s="169">
        <f>IFERROR(Inv_SY_B!AE121/Inv_SY_B!$DA121-1,"")</f>
        <v>-3.0440247225148487E-2</v>
      </c>
      <c r="AF121" s="169">
        <f>IFERROR(Inv_SY_B!AF121/Inv_SY_B!$DA121-1,"")</f>
        <v>-8.4774562674573284E-3</v>
      </c>
      <c r="AG121" s="169">
        <f>IFERROR(Inv_SY_B!AG121/Inv_SY_B!$DA121-1,"")</f>
        <v>-1.5098766314547429E-3</v>
      </c>
      <c r="AH121" s="169">
        <f>IFERROR(Inv_SY_B!AH121/Inv_SY_B!$DA121-1,"")</f>
        <v>-5.0877257753326854E-2</v>
      </c>
      <c r="AI121" s="169">
        <f>IFERROR(Inv_SY_B!AI121/Inv_SY_B!$DC121-1,"")</f>
        <v>5.4974541948871192E-2</v>
      </c>
      <c r="AJ121" s="169">
        <f>IFERROR(Inv_SY_B!AJ121/Inv_SY_B!$DC121-1,"")</f>
        <v>5.3866375413210488E-2</v>
      </c>
      <c r="AK121" s="169">
        <f>IFERROR(Inv_SY_B!AK121/Inv_SY_B!$DC121-1,"")</f>
        <v>7.9449737331305448E-2</v>
      </c>
      <c r="AL121" s="169">
        <f>IFERROR(Inv_SY_B!AL121/Inv_SY_B!$DC121-1,"")</f>
        <v>6.2971395404241681E-2</v>
      </c>
      <c r="AM121" s="169">
        <f>IFERROR(Inv_SY_B!AM121/Inv_SY_B!$DC121-1,"")</f>
        <v>6.4399915386586404E-2</v>
      </c>
      <c r="AN121" s="169">
        <f>IFERROR(Inv_SY_B!AN121/Inv_SY_B!$DC121-1,"")</f>
        <v>5.9560158160237409E-2</v>
      </c>
      <c r="AO121" s="169">
        <f>IFERROR(Inv_SY_B!AO121/Inv_SY_B!$DC121-1,"")</f>
        <v>6.9828689129002308E-2</v>
      </c>
      <c r="AP121" s="169">
        <f>IFERROR(Inv_SY_B!AP121/Inv_SY_B!$DC121-1,"")</f>
        <v>6.9427366556065406E-2</v>
      </c>
      <c r="AQ121" s="169">
        <f>IFERROR(Inv_SY_B!AQ121/Inv_SY_B!$DC121-1,"")</f>
        <v>5.1267073024418242E-2</v>
      </c>
      <c r="AR121" s="169">
        <f>IFERROR(Inv_SY_B!AR121/Inv_SY_B!$DC121-1,"")</f>
        <v>7.1868369419057387E-2</v>
      </c>
      <c r="AS121" s="169">
        <f>IFERROR(Inv_SY_B!AS121/Inv_SY_B!$DC121-1,"")</f>
        <v>5.8853124823683212E-2</v>
      </c>
      <c r="AT121" s="169">
        <f>IFERROR(Inv_SY_B!AT121/Inv_SY_B!$DC121-1,"")</f>
        <v>5.369460960018313E-2</v>
      </c>
      <c r="AU121" s="169">
        <f>IFERROR(Inv_SY_B!AU121/Inv_SY_B!$DC121-1,"")</f>
        <v>3.6486630245600393E-2</v>
      </c>
      <c r="AV121" s="169">
        <f>IFERROR(Inv_SY_B!AV121/Inv_SY_B!$DC121-1,"")</f>
        <v>6.2047251897057842E-2</v>
      </c>
      <c r="AW121" s="169">
        <f>IFERROR(Inv_SY_B!AW121/Inv_SY_B!$DC121-1,"")</f>
        <v>6.0532511223086338E-2</v>
      </c>
      <c r="AX121" s="169">
        <f>IFERROR(Inv_SY_B!AX121/Inv_SY_B!$DC121-1,"")</f>
        <v>5.9268687274555809E-2</v>
      </c>
      <c r="AY121" s="169">
        <f>IFERROR(Inv_SY_B!AY121/Inv_SY_B!$DC121-1,"")</f>
        <v>6.2880883962910916E-2</v>
      </c>
      <c r="AZ121" s="169">
        <f>IFERROR(Inv_SY_B!AZ121/Inv_SY_B!$DC121-1,"")</f>
        <v>5.7986632904841962E-2</v>
      </c>
      <c r="BA121" s="169">
        <f>IFERROR(Inv_SY_B!BA121/Inv_SY_B!$DC121-1,"")</f>
        <v>6.2351846489106189E-2</v>
      </c>
      <c r="BB121" s="169">
        <f>IFERROR(Inv_SY_B!BB121/Inv_SY_B!$DC121-1,"")</f>
        <v>5.5866719794787745E-2</v>
      </c>
      <c r="BC121" s="169">
        <f>IFERROR(Inv_SY_B!BC121/Inv_SY_B!$DC121-1,"")</f>
        <v>4.4080287109325322E-2</v>
      </c>
      <c r="BD121" s="169">
        <f>IFERROR(Inv_SY_B!BD121/Inv_SY_B!$DC121-1,"")</f>
        <v>8.5845355644322607E-2</v>
      </c>
      <c r="BE121" s="169">
        <f>IFERROR(Inv_SY_B!BE121/Inv_SY_B!$DC121-1,"")</f>
        <v>8.3740698270393432E-2</v>
      </c>
      <c r="BF121" s="169">
        <f>IFERROR(Inv_SY_B!BF121/Inv_SY_B!$DC121-1,"")</f>
        <v>8.2721327130218514E-2</v>
      </c>
      <c r="BG121" s="169">
        <f>IFERROR(Inv_SY_B!BG121/Inv_SY_B!$DC121-1,"")</f>
        <v>2.0956137984373902E-2</v>
      </c>
      <c r="BH121" s="169">
        <f>IFERROR(Inv_SY_B!BH121/Inv_SY_B!$DC121-1,"")</f>
        <v>5.755338694542167E-2</v>
      </c>
      <c r="BI121" s="169">
        <f>IFERROR(Inv_SY_B!BI121/Inv_SY_B!$DC121-1,"")</f>
        <v>7.2268458531856483E-2</v>
      </c>
      <c r="BJ121" s="169">
        <f>IFERROR(Inv_SY_B!BJ121/Inv_SY_B!$DC121-1,"")</f>
        <v>4.7029702834336939E-2</v>
      </c>
      <c r="BK121" s="169">
        <f>IFERROR(Inv_SY_B!BK121/Inv_SY_B!$DC121-1,"")</f>
        <v>3.285836725845348E-2</v>
      </c>
      <c r="BL121" s="169">
        <f>IFERROR(Inv_SY_B!BL121/Inv_SY_B!$DC121-1,"")</f>
        <v>4.8671844777301576E-2</v>
      </c>
      <c r="BM121" s="169">
        <f>IFERROR(Inv_SY_B!BM121/Inv_SY_B!$DC121-1,"")</f>
        <v>4.0705439688378364E-2</v>
      </c>
      <c r="BN121" s="169">
        <f>IFERROR(Inv_SY_B!BN121/Inv_SY_B!$DC121-1,"")</f>
        <v>1.4002257168381327E-2</v>
      </c>
      <c r="BO121" s="169">
        <f>IFERROR(Inv_SY_B!BO121/Inv_SY_B!$DC121-1,"")</f>
        <v>9.3030912449893366E-2</v>
      </c>
      <c r="BP121" s="169">
        <f>IFERROR(Inv_SY_B!BP121/Inv_SY_B!$DC121-1,"")</f>
        <v>4.3970397416434048E-2</v>
      </c>
      <c r="BQ121" s="169">
        <f>IFERROR(Inv_SY_B!BQ121/Inv_SY_B!$DC121-1,"")</f>
        <v>0.11186605164658436</v>
      </c>
      <c r="BR121" s="169">
        <f>IFERROR(Inv_SY_B!BR121/Inv_SY_B!$DC121-1,"")</f>
        <v>0.13322524797594615</v>
      </c>
      <c r="BS121" s="169">
        <f>IFERROR(Inv_SY_B!BS121/Inv_SY_B!$DC121-1,"")</f>
        <v>0.11018900361486939</v>
      </c>
      <c r="BT121" s="169">
        <f>IFERROR(Inv_SY_B!BT121/Inv_SY_B!$DC121-1,"")</f>
        <v>0.13375848665811807</v>
      </c>
      <c r="BU121" s="169">
        <f>IFERROR(Inv_SY_B!BU121/Inv_SY_B!$DC121-1,"")</f>
        <v>8.67020717712228E-2</v>
      </c>
      <c r="BV121" s="169">
        <f>IFERROR(Inv_SY_B!BV121/Inv_SY_B!$DC121-1,"")</f>
        <v>6.1415386162932517E-2</v>
      </c>
      <c r="BW121" s="169">
        <f>IFERROR(Inv_SY_B!BW121/Inv_SY_B!$DC121-1,"")</f>
        <v>0.10952773920336267</v>
      </c>
      <c r="BX121" s="169">
        <f>IFERROR(Inv_SY_B!BX121/Inv_SY_B!$DC121-1,"")</f>
        <v>0.15339939890294874</v>
      </c>
      <c r="BY121" s="169">
        <f>IFERROR(Inv_SY_B!BY121/Inv_SY_B!$DC121-1,"")</f>
        <v>0.12622605275637433</v>
      </c>
      <c r="BZ121" s="169">
        <f>IFERROR(Inv_SY_B!BZ121/Inv_SY_B!$DC121-1,"")</f>
        <v>0.16282049586612146</v>
      </c>
      <c r="CA121" s="169">
        <f>IFERROR(Inv_SY_B!CA121/Inv_SY_B!$DC121-1,"")</f>
        <v>0.10470592543750401</v>
      </c>
      <c r="CB121" s="169">
        <f>IFERROR(Inv_SY_B!CB121/Inv_SY_B!$DC121-1,"")</f>
        <v>5.359931217317726E-2</v>
      </c>
      <c r="CC121" s="169">
        <f>IFERROR(Inv_SY_B!CC121/Inv_SY_B!$DC121-1,"")</f>
        <v>4.2657295216595115E-2</v>
      </c>
      <c r="CD121" s="169">
        <f>IFERROR(Inv_SY_B!CD121/Inv_SY_B!$DC121-1,"")</f>
        <v>3.1810045274203835E-2</v>
      </c>
      <c r="CE121" s="169">
        <f>IFERROR(Inv_SY_B!CE121/Inv_SY_B!$DC121-1,"")</f>
        <v>-2.8610954164957958E-2</v>
      </c>
      <c r="CF121" s="169">
        <f>IFERROR(Inv_SY_B!CF121/Inv_SY_B!$DC121-1,"")</f>
        <v>-4.2766090925075995E-3</v>
      </c>
      <c r="CG121" s="169">
        <f>IFERROR(Inv_SY_B!CG121/Inv_SY_B!$DC121-1,"")</f>
        <v>1.0484900518884066E-2</v>
      </c>
      <c r="CH121" s="169">
        <f>IFERROR(Inv_SY_B!CH121/Inv_SY_B!$DC121-1,"")</f>
        <v>5.8804453373498378E-2</v>
      </c>
      <c r="CI121" s="169">
        <f>IFERROR(Inv_SY_B!CI121/Inv_SY_B!$DC121-1,"")</f>
        <v>-0.94807973653010669</v>
      </c>
      <c r="CJ121" s="169">
        <f>IFERROR(Inv_SY_B!CJ121/Inv_SY_B!$DC121-1,"")</f>
        <v>-0.8010734514014678</v>
      </c>
      <c r="CK121" s="169">
        <f>IFERROR(Inv_SY_B!CK121/Inv_SY_B!$DC121-1,"")</f>
        <v>-0.74886175885592132</v>
      </c>
      <c r="CL121" s="169">
        <f>IFERROR(Inv_SY_B!CL121/Inv_SY_B!$DC121-1,"")</f>
        <v>-0.93530644970528376</v>
      </c>
      <c r="CM121" s="169">
        <f>IFERROR(Inv_SY_B!CM121/Inv_SY_B!$DB121-1,"")</f>
        <v>-0.18127930431836203</v>
      </c>
      <c r="CN121" s="169">
        <f>IFERROR(Inv_SY_B!CN121/Inv_SY_B!$DB121-1,"")</f>
        <v>-0.28972157352941941</v>
      </c>
      <c r="CO121" s="169">
        <f>IFERROR(Inv_SY_B!CO121/Inv_SY_B!$DB121-1,"")</f>
        <v>-0.18925073294846706</v>
      </c>
      <c r="CP121" s="169">
        <f>IFERROR(Inv_SY_B!CP121/Inv_SY_B!$DB121-1,"")</f>
        <v>-0.34022059523304016</v>
      </c>
      <c r="CQ121" s="169">
        <f>IFERROR(Inv_SY_B!CQ121/Inv_SY_B!$DB121-1,"")</f>
        <v>-1.3239355421349797E-2</v>
      </c>
      <c r="CR121" s="169">
        <f>IFERROR(Inv_SY_B!CR121/Inv_SY_B!$DB121-1,"")</f>
        <v>-0.26580049952178919</v>
      </c>
      <c r="CS121" s="169">
        <f>IFERROR(Inv_SY_B!CS121/Inv_SY_B!$DB121-1,"")</f>
        <v>-0.27196461286765461</v>
      </c>
      <c r="CT121" s="169">
        <f>IFERROR(Inv_SY_B!CT121/Inv_SY_B!$DB121-1,"")</f>
        <v>-0.22841381205447397</v>
      </c>
      <c r="CU121" s="169">
        <f>IFERROR(Inv_SY_B!CU121/Inv_SY_B!$DB121-1,"")</f>
        <v>0.18502845699865755</v>
      </c>
      <c r="CV121" s="169">
        <f>IFERROR(Inv_SY_B!CV121/Inv_SY_B!$DB121-1,"")</f>
        <v>0.97698301947834842</v>
      </c>
      <c r="CW121" s="169">
        <f>IFERROR(Inv_SY_B!CW121/Inv_SY_B!$DB121-1,"")</f>
        <v>-1</v>
      </c>
      <c r="CX121" s="169">
        <f>IFERROR(Inv_SY_B!CX121/Inv_SY_B!$DB121-1,"")</f>
        <v>0.27221939360104641</v>
      </c>
      <c r="CY121" s="169">
        <f>IFERROR(Inv_SY_B!CY121/Inv_SY_B!$DB121-1,"")</f>
        <v>0.3456596158165044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3.0726819400971994E-2</v>
      </c>
      <c r="D122" s="169">
        <f>IFERROR(Inv_SY_B!D122/Inv_SY_B!$DA122-1,"")</f>
        <v>3.6340525924053457E-2</v>
      </c>
      <c r="E122" s="169">
        <f>IFERROR(Inv_SY_B!E122/Inv_SY_B!$DA122-1,"")</f>
        <v>3.9112817161668367E-4</v>
      </c>
      <c r="F122" s="169">
        <f>IFERROR(Inv_SY_B!F122/Inv_SY_B!$DA122-1,"")</f>
        <v>-2.0268206897163465E-2</v>
      </c>
      <c r="G122" s="169">
        <f>IFERROR(Inv_SY_B!G122/Inv_SY_B!$DA122-1,"")</f>
        <v>-1.587010194209959E-2</v>
      </c>
      <c r="H122" s="169">
        <f>IFERROR(Inv_SY_B!H122/Inv_SY_B!$DA122-1,"")</f>
        <v>3.729490522409451E-3</v>
      </c>
      <c r="I122" s="169">
        <f>IFERROR(Inv_SY_B!I122/Inv_SY_B!$DA122-1,"")</f>
        <v>5.9831862744430531E-3</v>
      </c>
      <c r="J122" s="169">
        <f>IFERROR(Inv_SY_B!J122/Inv_SY_B!$DA122-1,"")</f>
        <v>-1.770108451675545E-2</v>
      </c>
      <c r="K122" s="169">
        <f>IFERROR(Inv_SY_B!K122/Inv_SY_B!$DA122-1,"")</f>
        <v>-1.720784660227459E-2</v>
      </c>
      <c r="L122" s="169">
        <f>IFERROR(Inv_SY_B!L122/Inv_SY_B!$DA122-1,"")</f>
        <v>-6.8778398051492218E-3</v>
      </c>
      <c r="M122" s="169">
        <f>IFERROR(Inv_SY_B!M122/Inv_SY_B!$DA122-1,"")</f>
        <v>1.21522963451417E-2</v>
      </c>
      <c r="N122" s="169">
        <f>IFERROR(Inv_SY_B!N122/Inv_SY_B!$DA122-1,"")</f>
        <v>1.3473737240158323E-2</v>
      </c>
      <c r="O122" s="169">
        <f>IFERROR(Inv_SY_B!O122/Inv_SY_B!$DA122-1,"")</f>
        <v>3.6368194175251389E-4</v>
      </c>
      <c r="P122" s="169">
        <f>IFERROR(Inv_SY_B!P122/Inv_SY_B!$DA122-1,"")</f>
        <v>-1.5439797709876468E-2</v>
      </c>
      <c r="Q122" s="169">
        <f>IFERROR(Inv_SY_B!Q122/Inv_SY_B!$DA122-1,"")</f>
        <v>-4.9010810497283952E-2</v>
      </c>
      <c r="R122" s="169">
        <f>IFERROR(Inv_SY_B!R122/Inv_SY_B!$DA122-1,"")</f>
        <v>-5.8839149122096757E-2</v>
      </c>
      <c r="S122" s="169">
        <f>IFERROR(Inv_SY_B!S122/Inv_SY_B!$DA122-1,"")</f>
        <v>-4.0972259238014619E-2</v>
      </c>
      <c r="T122" s="169">
        <f>IFERROR(Inv_SY_B!T122/Inv_SY_B!$DA122-1,"")</f>
        <v>-2.9422766703230407E-2</v>
      </c>
      <c r="U122" s="169">
        <f>IFERROR(Inv_SY_B!U122/Inv_SY_B!$DA122-1,"")</f>
        <v>6.66511039137474E-2</v>
      </c>
      <c r="V122" s="169">
        <f>IFERROR(Inv_SY_B!V122/Inv_SY_B!$DA122-1,"")</f>
        <v>9.0206302955304407E-2</v>
      </c>
      <c r="W122" s="169">
        <f>IFERROR(Inv_SY_B!W122/Inv_SY_B!$DA122-1,"")</f>
        <v>0.13082830296882175</v>
      </c>
      <c r="X122" s="169">
        <f>IFERROR(Inv_SY_B!X122/Inv_SY_B!$DA122-1,"")</f>
        <v>8.0004521140142337E-3</v>
      </c>
      <c r="Y122" s="169">
        <f>IFERROR(Inv_SY_B!Y122/Inv_SY_B!$DA122-1,"")</f>
        <v>9.8519502170846263E-3</v>
      </c>
      <c r="Z122" s="169">
        <f>IFERROR(Inv_SY_B!Z122/Inv_SY_B!$DA122-1,"")</f>
        <v>4.4615869020849797E-3</v>
      </c>
      <c r="AA122" s="169">
        <f>IFERROR(Inv_SY_B!AA122/Inv_SY_B!$DA122-1,"")</f>
        <v>-5.1627163424552092E-2</v>
      </c>
      <c r="AB122" s="169">
        <f>IFERROR(Inv_SY_B!AB122/Inv_SY_B!$DA122-1,"")</f>
        <v>-3.242682517100004E-2</v>
      </c>
      <c r="AC122" s="169">
        <f>IFERROR(Inv_SY_B!AC122/Inv_SY_B!$DA122-1,"")</f>
        <v>4.6015418789999707E-3</v>
      </c>
      <c r="AD122" s="169">
        <f>IFERROR(Inv_SY_B!AD122/Inv_SY_B!$DA122-1,"")</f>
        <v>-5.4270198102508105E-2</v>
      </c>
      <c r="AE122" s="169">
        <f>IFERROR(Inv_SY_B!AE122/Inv_SY_B!$DA122-1,"")</f>
        <v>-9.795960289532113E-3</v>
      </c>
      <c r="AF122" s="169">
        <f>IFERROR(Inv_SY_B!AF122/Inv_SY_B!$DA122-1,"")</f>
        <v>1.5137018057823859E-2</v>
      </c>
      <c r="AG122" s="169">
        <f>IFERROR(Inv_SY_B!AG122/Inv_SY_B!$DA122-1,"")</f>
        <v>1.734282094178341E-2</v>
      </c>
      <c r="AH122" s="169">
        <f>IFERROR(Inv_SY_B!AH122/Inv_SY_B!$DA122-1,"")</f>
        <v>-3.0511935748668062E-2</v>
      </c>
      <c r="AI122" s="169">
        <f>IFERROR(Inv_SY_B!AI122/Inv_SY_B!$DC122-1,"")</f>
        <v>6.5362257452772798E-2</v>
      </c>
      <c r="AJ122" s="169">
        <f>IFERROR(Inv_SY_B!AJ122/Inv_SY_B!$DC122-1,"")</f>
        <v>6.1539538891667078E-2</v>
      </c>
      <c r="AK122" s="169">
        <f>IFERROR(Inv_SY_B!AK122/Inv_SY_B!$DC122-1,"")</f>
        <v>7.9328192991666491E-2</v>
      </c>
      <c r="AL122" s="169">
        <f>IFERROR(Inv_SY_B!AL122/Inv_SY_B!$DC122-1,"")</f>
        <v>5.4102253255496668E-2</v>
      </c>
      <c r="AM122" s="169">
        <f>IFERROR(Inv_SY_B!AM122/Inv_SY_B!$DC122-1,"")</f>
        <v>5.8807670540306223E-2</v>
      </c>
      <c r="AN122" s="169">
        <f>IFERROR(Inv_SY_B!AN122/Inv_SY_B!$DC122-1,"")</f>
        <v>5.8889978350516126E-2</v>
      </c>
      <c r="AO122" s="169">
        <f>IFERROR(Inv_SY_B!AO122/Inv_SY_B!$DC122-1,"")</f>
        <v>6.1186046913430658E-2</v>
      </c>
      <c r="AP122" s="169">
        <f>IFERROR(Inv_SY_B!AP122/Inv_SY_B!$DC122-1,"")</f>
        <v>5.9722586830639468E-2</v>
      </c>
      <c r="AQ122" s="169">
        <f>IFERROR(Inv_SY_B!AQ122/Inv_SY_B!$DC122-1,"")</f>
        <v>2.5702273105011386E-2</v>
      </c>
      <c r="AR122" s="169">
        <f>IFERROR(Inv_SY_B!AR122/Inv_SY_B!$DC122-1,"")</f>
        <v>4.5002719105123212E-2</v>
      </c>
      <c r="AS122" s="169">
        <f>IFERROR(Inv_SY_B!AS122/Inv_SY_B!$DC122-1,"")</f>
        <v>4.9630300297452967E-2</v>
      </c>
      <c r="AT122" s="169">
        <f>IFERROR(Inv_SY_B!AT122/Inv_SY_B!$DC122-1,"")</f>
        <v>4.5063621893301375E-2</v>
      </c>
      <c r="AU122" s="169">
        <f>IFERROR(Inv_SY_B!AU122/Inv_SY_B!$DC122-1,"")</f>
        <v>4.6209457277386567E-2</v>
      </c>
      <c r="AV122" s="169">
        <f>IFERROR(Inv_SY_B!AV122/Inv_SY_B!$DC122-1,"")</f>
        <v>3.7850791971149933E-2</v>
      </c>
      <c r="AW122" s="169">
        <f>IFERROR(Inv_SY_B!AW122/Inv_SY_B!$DC122-1,"")</f>
        <v>5.3469692095740484E-2</v>
      </c>
      <c r="AX122" s="169">
        <f>IFERROR(Inv_SY_B!AX122/Inv_SY_B!$DC122-1,"")</f>
        <v>3.6691868244479675E-2</v>
      </c>
      <c r="AY122" s="169">
        <f>IFERROR(Inv_SY_B!AY122/Inv_SY_B!$DC122-1,"")</f>
        <v>4.2810479905894594E-2</v>
      </c>
      <c r="AZ122" s="169">
        <f>IFERROR(Inv_SY_B!AZ122/Inv_SY_B!$DC122-1,"")</f>
        <v>4.2945235186910402E-2</v>
      </c>
      <c r="BA122" s="169">
        <f>IFERROR(Inv_SY_B!BA122/Inv_SY_B!$DC122-1,"")</f>
        <v>4.7082326506327377E-2</v>
      </c>
      <c r="BB122" s="169">
        <f>IFERROR(Inv_SY_B!BB122/Inv_SY_B!$DC122-1,"")</f>
        <v>6.1788519179036161E-2</v>
      </c>
      <c r="BC122" s="169">
        <f>IFERROR(Inv_SY_B!BC122/Inv_SY_B!$DC122-1,"")</f>
        <v>4.3642527709657708E-2</v>
      </c>
      <c r="BD122" s="169">
        <f>IFERROR(Inv_SY_B!BD122/Inv_SY_B!$DC122-1,"")</f>
        <v>7.177334627394738E-2</v>
      </c>
      <c r="BE122" s="169">
        <f>IFERROR(Inv_SY_B!BE122/Inv_SY_B!$DC122-1,"")</f>
        <v>7.1527616362863755E-2</v>
      </c>
      <c r="BF122" s="169">
        <f>IFERROR(Inv_SY_B!BF122/Inv_SY_B!$DC122-1,"")</f>
        <v>8.286985606990771E-2</v>
      </c>
      <c r="BG122" s="169">
        <f>IFERROR(Inv_SY_B!BG122/Inv_SY_B!$DC122-1,"")</f>
        <v>7.4949684613238254E-2</v>
      </c>
      <c r="BH122" s="169">
        <f>IFERROR(Inv_SY_B!BH122/Inv_SY_B!$DC122-1,"")</f>
        <v>7.3142209221569887E-2</v>
      </c>
      <c r="BI122" s="169">
        <f>IFERROR(Inv_SY_B!BI122/Inv_SY_B!$DC122-1,"")</f>
        <v>9.5231354336561935E-2</v>
      </c>
      <c r="BJ122" s="169">
        <f>IFERROR(Inv_SY_B!BJ122/Inv_SY_B!$DC122-1,"")</f>
        <v>9.3512516633520892E-2</v>
      </c>
      <c r="BK122" s="169">
        <f>IFERROR(Inv_SY_B!BK122/Inv_SY_B!$DC122-1,"")</f>
        <v>7.9426858639950471E-2</v>
      </c>
      <c r="BL122" s="169">
        <f>IFERROR(Inv_SY_B!BL122/Inv_SY_B!$DC122-1,"")</f>
        <v>8.8483951492102975E-2</v>
      </c>
      <c r="BM122" s="169">
        <f>IFERROR(Inv_SY_B!BM122/Inv_SY_B!$DC122-1,"")</f>
        <v>8.6113273836297299E-2</v>
      </c>
      <c r="BN122" s="169">
        <f>IFERROR(Inv_SY_B!BN122/Inv_SY_B!$DC122-1,"")</f>
        <v>6.073521123062009E-2</v>
      </c>
      <c r="BO122" s="169">
        <f>IFERROR(Inv_SY_B!BO122/Inv_SY_B!$DC122-1,"")</f>
        <v>6.7198079598737692E-2</v>
      </c>
      <c r="BP122" s="169">
        <f>IFERROR(Inv_SY_B!BP122/Inv_SY_B!$DC122-1,"")</f>
        <v>3.5598378296160638E-2</v>
      </c>
      <c r="BQ122" s="169">
        <f>IFERROR(Inv_SY_B!BQ122/Inv_SY_B!$DC122-1,"")</f>
        <v>8.398682804757307E-2</v>
      </c>
      <c r="BR122" s="169">
        <f>IFERROR(Inv_SY_B!BR122/Inv_SY_B!$DC122-1,"")</f>
        <v>8.5720414475796147E-2</v>
      </c>
      <c r="BS122" s="169">
        <f>IFERROR(Inv_SY_B!BS122/Inv_SY_B!$DC122-1,"")</f>
        <v>9.2121369754705418E-2</v>
      </c>
      <c r="BT122" s="169">
        <f>IFERROR(Inv_SY_B!BT122/Inv_SY_B!$DC122-1,"")</f>
        <v>0.11325619623147443</v>
      </c>
      <c r="BU122" s="169">
        <f>IFERROR(Inv_SY_B!BU122/Inv_SY_B!$DC122-1,"")</f>
        <v>7.6654146883179841E-2</v>
      </c>
      <c r="BV122" s="169">
        <f>IFERROR(Inv_SY_B!BV122/Inv_SY_B!$DC122-1,"")</f>
        <v>4.4699399603762346E-2</v>
      </c>
      <c r="BW122" s="169">
        <f>IFERROR(Inv_SY_B!BW122/Inv_SY_B!$DC122-1,"")</f>
        <v>9.2476791513929957E-2</v>
      </c>
      <c r="BX122" s="169">
        <f>IFERROR(Inv_SY_B!BX122/Inv_SY_B!$DC122-1,"")</f>
        <v>0.13344438873846864</v>
      </c>
      <c r="BY122" s="169">
        <f>IFERROR(Inv_SY_B!BY122/Inv_SY_B!$DC122-1,"")</f>
        <v>0.11277820345507927</v>
      </c>
      <c r="BZ122" s="169">
        <f>IFERROR(Inv_SY_B!BZ122/Inv_SY_B!$DC122-1,"")</f>
        <v>0.12604717272775434</v>
      </c>
      <c r="CA122" s="169">
        <f>IFERROR(Inv_SY_B!CA122/Inv_SY_B!$DC122-1,"")</f>
        <v>7.3268725609040297E-2</v>
      </c>
      <c r="CB122" s="169">
        <f>IFERROR(Inv_SY_B!CB122/Inv_SY_B!$DC122-1,"")</f>
        <v>2.9441752118295916E-2</v>
      </c>
      <c r="CC122" s="169">
        <f>IFERROR(Inv_SY_B!CC122/Inv_SY_B!$DC122-1,"")</f>
        <v>5.6111773514257113E-2</v>
      </c>
      <c r="CD122" s="169">
        <f>IFERROR(Inv_SY_B!CD122/Inv_SY_B!$DC122-1,"")</f>
        <v>5.6570350530803504E-2</v>
      </c>
      <c r="CE122" s="169">
        <f>IFERROR(Inv_SY_B!CE122/Inv_SY_B!$DC122-1,"")</f>
        <v>2.7696301883050722E-2</v>
      </c>
      <c r="CF122" s="169">
        <f>IFERROR(Inv_SY_B!CF122/Inv_SY_B!$DC122-1,"")</f>
        <v>4.7746941851273261E-2</v>
      </c>
      <c r="CG122" s="169">
        <f>IFERROR(Inv_SY_B!CG122/Inv_SY_B!$DC122-1,"")</f>
        <v>-1.3808383304244165E-2</v>
      </c>
      <c r="CH122" s="169">
        <f>IFERROR(Inv_SY_B!CH122/Inv_SY_B!$DC122-1,"")</f>
        <v>9.7921398197583942E-2</v>
      </c>
      <c r="CI122" s="169">
        <f>IFERROR(Inv_SY_B!CI122/Inv_SY_B!$DC122-1,"")</f>
        <v>-0.94428025483932743</v>
      </c>
      <c r="CJ122" s="169">
        <f>IFERROR(Inv_SY_B!CJ122/Inv_SY_B!$DC122-1,"")</f>
        <v>-0.78802573185939617</v>
      </c>
      <c r="CK122" s="169">
        <f>IFERROR(Inv_SY_B!CK122/Inv_SY_B!$DC122-1,"")</f>
        <v>-0.72932212034632138</v>
      </c>
      <c r="CL122" s="169">
        <f>IFERROR(Inv_SY_B!CL122/Inv_SY_B!$DC122-1,"")</f>
        <v>-0.93189633909616632</v>
      </c>
      <c r="CM122" s="169">
        <f>IFERROR(Inv_SY_B!CM122/Inv_SY_B!$DB122-1,"")</f>
        <v>-0.17789901607874303</v>
      </c>
      <c r="CN122" s="169">
        <f>IFERROR(Inv_SY_B!CN122/Inv_SY_B!$DB122-1,"")</f>
        <v>-0.22028804841186733</v>
      </c>
      <c r="CO122" s="169">
        <f>IFERROR(Inv_SY_B!CO122/Inv_SY_B!$DB122-1,"")</f>
        <v>-0.18791486627271548</v>
      </c>
      <c r="CP122" s="169">
        <f>IFERROR(Inv_SY_B!CP122/Inv_SY_B!$DB122-1,"")</f>
        <v>-0.24622532503835126</v>
      </c>
      <c r="CQ122" s="169">
        <f>IFERROR(Inv_SY_B!CQ122/Inv_SY_B!$DB122-1,"")</f>
        <v>1.0398967567938566E-2</v>
      </c>
      <c r="CR122" s="169">
        <f>IFERROR(Inv_SY_B!CR122/Inv_SY_B!$DB122-1,"")</f>
        <v>-0.17892063279852832</v>
      </c>
      <c r="CS122" s="169">
        <f>IFERROR(Inv_SY_B!CS122/Inv_SY_B!$DB122-1,"")</f>
        <v>-0.20418060698772655</v>
      </c>
      <c r="CT122" s="169">
        <f>IFERROR(Inv_SY_B!CT122/Inv_SY_B!$DB122-1,"")</f>
        <v>-0.22774790249414389</v>
      </c>
      <c r="CU122" s="169">
        <f>IFERROR(Inv_SY_B!CU122/Inv_SY_B!$DB122-1,"")</f>
        <v>0.11955504159858155</v>
      </c>
      <c r="CV122" s="169">
        <f>IFERROR(Inv_SY_B!CV122/Inv_SY_B!$DB122-1,"")</f>
        <v>0.83885667774563677</v>
      </c>
      <c r="CW122" s="169">
        <f>IFERROR(Inv_SY_B!CW122/Inv_SY_B!$DB122-1,"")</f>
        <v>-1</v>
      </c>
      <c r="CX122" s="169">
        <f>IFERROR(Inv_SY_B!CX122/Inv_SY_B!$DB122-1,"")</f>
        <v>0.20115083451214333</v>
      </c>
      <c r="CY122" s="169">
        <f>IFERROR(Inv_SY_B!CY122/Inv_SY_B!$DB122-1,"")</f>
        <v>0.27321487665777511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3.766650067678845E-2</v>
      </c>
      <c r="D123" s="169">
        <f>IFERROR(Inv_SY_B!D123/Inv_SY_B!$DA123-1,"")</f>
        <v>2.6805738401606938E-2</v>
      </c>
      <c r="E123" s="169">
        <f>IFERROR(Inv_SY_B!E123/Inv_SY_B!$DA123-1,"")</f>
        <v>-1.0951935765515008E-2</v>
      </c>
      <c r="F123" s="169">
        <f>IFERROR(Inv_SY_B!F123/Inv_SY_B!$DA123-1,"")</f>
        <v>-2.8711271321027132E-2</v>
      </c>
      <c r="G123" s="169">
        <f>IFERROR(Inv_SY_B!G123/Inv_SY_B!$DA123-1,"")</f>
        <v>-1.7533146169166569E-2</v>
      </c>
      <c r="H123" s="169">
        <f>IFERROR(Inv_SY_B!H123/Inv_SY_B!$DA123-1,"")</f>
        <v>-9.5478431978690548E-4</v>
      </c>
      <c r="I123" s="169">
        <f>IFERROR(Inv_SY_B!I123/Inv_SY_B!$DA123-1,"")</f>
        <v>8.7496226164354152E-3</v>
      </c>
      <c r="J123" s="169">
        <f>IFERROR(Inv_SY_B!J123/Inv_SY_B!$DA123-1,"")</f>
        <v>-3.7707761807606044E-2</v>
      </c>
      <c r="K123" s="169">
        <f>IFERROR(Inv_SY_B!K123/Inv_SY_B!$DA123-1,"")</f>
        <v>-1.5330079315037382E-2</v>
      </c>
      <c r="L123" s="169">
        <f>IFERROR(Inv_SY_B!L123/Inv_SY_B!$DA123-1,"")</f>
        <v>-9.648315533486107E-3</v>
      </c>
      <c r="M123" s="169">
        <f>IFERROR(Inv_SY_B!M123/Inv_SY_B!$DA123-1,"")</f>
        <v>7.6214842804183114E-3</v>
      </c>
      <c r="N123" s="169">
        <f>IFERROR(Inv_SY_B!N123/Inv_SY_B!$DA123-1,"")</f>
        <v>7.0813635518962581E-3</v>
      </c>
      <c r="O123" s="169">
        <f>IFERROR(Inv_SY_B!O123/Inv_SY_B!$DA123-1,"")</f>
        <v>-8.7710240909272263E-3</v>
      </c>
      <c r="P123" s="169">
        <f>IFERROR(Inv_SY_B!P123/Inv_SY_B!$DA123-1,"")</f>
        <v>-1.6853325514575968E-2</v>
      </c>
      <c r="Q123" s="169">
        <f>IFERROR(Inv_SY_B!Q123/Inv_SY_B!$DA123-1,"")</f>
        <v>-3.6203022105334992E-2</v>
      </c>
      <c r="R123" s="169">
        <f>IFERROR(Inv_SY_B!R123/Inv_SY_B!$DA123-1,"")</f>
        <v>-3.8791705600893178E-2</v>
      </c>
      <c r="S123" s="169">
        <f>IFERROR(Inv_SY_B!S123/Inv_SY_B!$DA123-1,"")</f>
        <v>-3.2278614188899213E-2</v>
      </c>
      <c r="T123" s="169">
        <f>IFERROR(Inv_SY_B!T123/Inv_SY_B!$DA123-1,"")</f>
        <v>-1.8573100648786367E-2</v>
      </c>
      <c r="U123" s="169">
        <f>IFERROR(Inv_SY_B!U123/Inv_SY_B!$DA123-1,"")</f>
        <v>9.2923005570669348E-2</v>
      </c>
      <c r="V123" s="169">
        <f>IFERROR(Inv_SY_B!V123/Inv_SY_B!$DA123-1,"")</f>
        <v>9.8021930685361802E-2</v>
      </c>
      <c r="W123" s="169">
        <f>IFERROR(Inv_SY_B!W123/Inv_SY_B!$DA123-1,"")</f>
        <v>0.12423252614989222</v>
      </c>
      <c r="X123" s="169">
        <f>IFERROR(Inv_SY_B!X123/Inv_SY_B!$DA123-1,"")</f>
        <v>1.3046679542987993E-2</v>
      </c>
      <c r="Y123" s="169">
        <f>IFERROR(Inv_SY_B!Y123/Inv_SY_B!$DA123-1,"")</f>
        <v>2.7741042642160929E-2</v>
      </c>
      <c r="Z123" s="169">
        <f>IFERROR(Inv_SY_B!Z123/Inv_SY_B!$DA123-1,"")</f>
        <v>2.6015010065195909E-2</v>
      </c>
      <c r="AA123" s="169">
        <f>IFERROR(Inv_SY_B!AA123/Inv_SY_B!$DA123-1,"")</f>
        <v>-5.747180516162298E-2</v>
      </c>
      <c r="AB123" s="169">
        <f>IFERROR(Inv_SY_B!AB123/Inv_SY_B!$DA123-1,"")</f>
        <v>-3.3451324087280909E-2</v>
      </c>
      <c r="AC123" s="169">
        <f>IFERROR(Inv_SY_B!AC123/Inv_SY_B!$DA123-1,"")</f>
        <v>-1.5586370288667162E-2</v>
      </c>
      <c r="AD123" s="169">
        <f>IFERROR(Inv_SY_B!AD123/Inv_SY_B!$DA123-1,"")</f>
        <v>-8.4328118238812699E-2</v>
      </c>
      <c r="AE123" s="169">
        <f>IFERROR(Inv_SY_B!AE123/Inv_SY_B!$DA123-1,"")</f>
        <v>-2.6145244896428887E-2</v>
      </c>
      <c r="AF123" s="169">
        <f>IFERROR(Inv_SY_B!AF123/Inv_SY_B!$DA123-1,"")</f>
        <v>3.8255342726092323E-3</v>
      </c>
      <c r="AG123" s="169">
        <f>IFERROR(Inv_SY_B!AG123/Inv_SY_B!$DA123-1,"")</f>
        <v>3.5441089543616799E-2</v>
      </c>
      <c r="AH123" s="169">
        <f>IFERROR(Inv_SY_B!AH123/Inv_SY_B!$DA123-1,"")</f>
        <v>-1.98805789457841E-2</v>
      </c>
      <c r="AI123" s="169">
        <f>IFERROR(Inv_SY_B!AI123/Inv_SY_B!$DC123-1,"")</f>
        <v>4.570336707937428E-2</v>
      </c>
      <c r="AJ123" s="169">
        <f>IFERROR(Inv_SY_B!AJ123/Inv_SY_B!$DC123-1,"")</f>
        <v>4.444181156353455E-2</v>
      </c>
      <c r="AK123" s="169">
        <f>IFERROR(Inv_SY_B!AK123/Inv_SY_B!$DC123-1,"")</f>
        <v>6.3096882496034956E-2</v>
      </c>
      <c r="AL123" s="169">
        <f>IFERROR(Inv_SY_B!AL123/Inv_SY_B!$DC123-1,"")</f>
        <v>3.9623803475513641E-2</v>
      </c>
      <c r="AM123" s="169">
        <f>IFERROR(Inv_SY_B!AM123/Inv_SY_B!$DC123-1,"")</f>
        <v>4.515940604512525E-2</v>
      </c>
      <c r="AN123" s="169">
        <f>IFERROR(Inv_SY_B!AN123/Inv_SY_B!$DC123-1,"")</f>
        <v>4.4178987497734745E-2</v>
      </c>
      <c r="AO123" s="169">
        <f>IFERROR(Inv_SY_B!AO123/Inv_SY_B!$DC123-1,"")</f>
        <v>2.5623161092149793E-2</v>
      </c>
      <c r="AP123" s="169">
        <f>IFERROR(Inv_SY_B!AP123/Inv_SY_B!$DC123-1,"")</f>
        <v>3.9553615927950148E-2</v>
      </c>
      <c r="AQ123" s="169">
        <f>IFERROR(Inv_SY_B!AQ123/Inv_SY_B!$DC123-1,"")</f>
        <v>1.4755678729044153E-2</v>
      </c>
      <c r="AR123" s="169">
        <f>IFERROR(Inv_SY_B!AR123/Inv_SY_B!$DC123-1,"")</f>
        <v>4.8326622208702208E-2</v>
      </c>
      <c r="AS123" s="169">
        <f>IFERROR(Inv_SY_B!AS123/Inv_SY_B!$DC123-1,"")</f>
        <v>5.2011144658571817E-2</v>
      </c>
      <c r="AT123" s="169">
        <f>IFERROR(Inv_SY_B!AT123/Inv_SY_B!$DC123-1,"")</f>
        <v>4.2221473855657221E-2</v>
      </c>
      <c r="AU123" s="169">
        <f>IFERROR(Inv_SY_B!AU123/Inv_SY_B!$DC123-1,"")</f>
        <v>3.5451125920651805E-2</v>
      </c>
      <c r="AV123" s="169">
        <f>IFERROR(Inv_SY_B!AV123/Inv_SY_B!$DC123-1,"")</f>
        <v>3.5967126863012622E-2</v>
      </c>
      <c r="AW123" s="169">
        <f>IFERROR(Inv_SY_B!AW123/Inv_SY_B!$DC123-1,"")</f>
        <v>5.6611270286947235E-2</v>
      </c>
      <c r="AX123" s="169">
        <f>IFERROR(Inv_SY_B!AX123/Inv_SY_B!$DC123-1,"")</f>
        <v>4.1414078325519688E-2</v>
      </c>
      <c r="AY123" s="169">
        <f>IFERROR(Inv_SY_B!AY123/Inv_SY_B!$DC123-1,"")</f>
        <v>4.9653006271271671E-2</v>
      </c>
      <c r="AZ123" s="169">
        <f>IFERROR(Inv_SY_B!AZ123/Inv_SY_B!$DC123-1,"")</f>
        <v>5.4689937009226419E-2</v>
      </c>
      <c r="BA123" s="169">
        <f>IFERROR(Inv_SY_B!BA123/Inv_SY_B!$DC123-1,"")</f>
        <v>4.6669692593053203E-2</v>
      </c>
      <c r="BB123" s="169">
        <f>IFERROR(Inv_SY_B!BB123/Inv_SY_B!$DC123-1,"")</f>
        <v>6.597534895901469E-2</v>
      </c>
      <c r="BC123" s="169">
        <f>IFERROR(Inv_SY_B!BC123/Inv_SY_B!$DC123-1,"")</f>
        <v>3.4755044112499967E-2</v>
      </c>
      <c r="BD123" s="169">
        <f>IFERROR(Inv_SY_B!BD123/Inv_SY_B!$DC123-1,"")</f>
        <v>6.367026470495829E-2</v>
      </c>
      <c r="BE123" s="169">
        <f>IFERROR(Inv_SY_B!BE123/Inv_SY_B!$DC123-1,"")</f>
        <v>6.6810592587720041E-2</v>
      </c>
      <c r="BF123" s="169">
        <f>IFERROR(Inv_SY_B!BF123/Inv_SY_B!$DC123-1,"")</f>
        <v>8.3482102642168154E-2</v>
      </c>
      <c r="BG123" s="169">
        <f>IFERROR(Inv_SY_B!BG123/Inv_SY_B!$DC123-1,"")</f>
        <v>4.4822906458944489E-2</v>
      </c>
      <c r="BH123" s="169">
        <f>IFERROR(Inv_SY_B!BH123/Inv_SY_B!$DC123-1,"")</f>
        <v>6.2186797766119684E-2</v>
      </c>
      <c r="BI123" s="169">
        <f>IFERROR(Inv_SY_B!BI123/Inv_SY_B!$DC123-1,"")</f>
        <v>7.0656935182679792E-2</v>
      </c>
      <c r="BJ123" s="169">
        <f>IFERROR(Inv_SY_B!BJ123/Inv_SY_B!$DC123-1,"")</f>
        <v>5.9782597938404791E-2</v>
      </c>
      <c r="BK123" s="169">
        <f>IFERROR(Inv_SY_B!BK123/Inv_SY_B!$DC123-1,"")</f>
        <v>4.7719171744045275E-2</v>
      </c>
      <c r="BL123" s="169">
        <f>IFERROR(Inv_SY_B!BL123/Inv_SY_B!$DC123-1,"")</f>
        <v>6.0282560823293529E-2</v>
      </c>
      <c r="BM123" s="169">
        <f>IFERROR(Inv_SY_B!BM123/Inv_SY_B!$DC123-1,"")</f>
        <v>5.8814248771883015E-2</v>
      </c>
      <c r="BN123" s="169">
        <f>IFERROR(Inv_SY_B!BN123/Inv_SY_B!$DC123-1,"")</f>
        <v>-1.9909887935612325E-2</v>
      </c>
      <c r="BO123" s="169">
        <f>IFERROR(Inv_SY_B!BO123/Inv_SY_B!$DC123-1,"")</f>
        <v>4.2158280340826693E-2</v>
      </c>
      <c r="BP123" s="169">
        <f>IFERROR(Inv_SY_B!BP123/Inv_SY_B!$DC123-1,"")</f>
        <v>2.1385437773590477E-2</v>
      </c>
      <c r="BQ123" s="169">
        <f>IFERROR(Inv_SY_B!BQ123/Inv_SY_B!$DC123-1,"")</f>
        <v>4.8222279402881041E-2</v>
      </c>
      <c r="BR123" s="169">
        <f>IFERROR(Inv_SY_B!BR123/Inv_SY_B!$DC123-1,"")</f>
        <v>3.9911399813533421E-2</v>
      </c>
      <c r="BS123" s="169">
        <f>IFERROR(Inv_SY_B!BS123/Inv_SY_B!$DC123-1,"")</f>
        <v>2.6039295662577677E-2</v>
      </c>
      <c r="BT123" s="169">
        <f>IFERROR(Inv_SY_B!BT123/Inv_SY_B!$DC123-1,"")</f>
        <v>4.1909361588776894E-2</v>
      </c>
      <c r="BU123" s="169">
        <f>IFERROR(Inv_SY_B!BU123/Inv_SY_B!$DC123-1,"")</f>
        <v>2.6766969985604572E-2</v>
      </c>
      <c r="BV123" s="169">
        <f>IFERROR(Inv_SY_B!BV123/Inv_SY_B!$DC123-1,"")</f>
        <v>1.8499791225352169E-2</v>
      </c>
      <c r="BW123" s="169">
        <f>IFERROR(Inv_SY_B!BW123/Inv_SY_B!$DC123-1,"")</f>
        <v>3.6571685568237644E-2</v>
      </c>
      <c r="BX123" s="169">
        <f>IFERROR(Inv_SY_B!BX123/Inv_SY_B!$DC123-1,"")</f>
        <v>5.3638643271701758E-2</v>
      </c>
      <c r="BY123" s="169">
        <f>IFERROR(Inv_SY_B!BY123/Inv_SY_B!$DC123-1,"")</f>
        <v>4.5983544581727598E-2</v>
      </c>
      <c r="BZ123" s="169">
        <f>IFERROR(Inv_SY_B!BZ123/Inv_SY_B!$DC123-1,"")</f>
        <v>5.3862583472184644E-2</v>
      </c>
      <c r="CA123" s="169">
        <f>IFERROR(Inv_SY_B!CA123/Inv_SY_B!$DC123-1,"")</f>
        <v>3.7284389714273614E-2</v>
      </c>
      <c r="CB123" s="169">
        <f>IFERROR(Inv_SY_B!CB123/Inv_SY_B!$DC123-1,"")</f>
        <v>4.8338979918729486E-3</v>
      </c>
      <c r="CC123" s="169">
        <f>IFERROR(Inv_SY_B!CC123/Inv_SY_B!$DC123-1,"")</f>
        <v>6.7207193928285225E-2</v>
      </c>
      <c r="CD123" s="169">
        <f>IFERROR(Inv_SY_B!CD123/Inv_SY_B!$DC123-1,"")</f>
        <v>5.445420013865121E-2</v>
      </c>
      <c r="CE123" s="169">
        <f>IFERROR(Inv_SY_B!CE123/Inv_SY_B!$DC123-1,"")</f>
        <v>1.3841500654550476E-2</v>
      </c>
      <c r="CF123" s="169">
        <f>IFERROR(Inv_SY_B!CF123/Inv_SY_B!$DC123-1,"")</f>
        <v>2.5582135296924546E-2</v>
      </c>
      <c r="CG123" s="169">
        <f>IFERROR(Inv_SY_B!CG123/Inv_SY_B!$DC123-1,"")</f>
        <v>3.9152648502699838E-2</v>
      </c>
      <c r="CH123" s="169">
        <f>IFERROR(Inv_SY_B!CH123/Inv_SY_B!$DC123-1,"")</f>
        <v>9.6369301723437273E-2</v>
      </c>
      <c r="CI123" s="169">
        <f>IFERROR(Inv_SY_B!CI123/Inv_SY_B!$DC123-1,"")</f>
        <v>-0.98102288265056092</v>
      </c>
      <c r="CJ123" s="169">
        <f>IFERROR(Inv_SY_B!CJ123/Inv_SY_B!$DC123-1,"")</f>
        <v>-0.75011981726838772</v>
      </c>
      <c r="CK123" s="169">
        <f>IFERROR(Inv_SY_B!CK123/Inv_SY_B!$DC123-1,"")</f>
        <v>-0.63440121150970841</v>
      </c>
      <c r="CL123" s="169">
        <f>IFERROR(Inv_SY_B!CL123/Inv_SY_B!$DC123-1,"")</f>
        <v>-0.93335438751479061</v>
      </c>
      <c r="CM123" s="169">
        <f>IFERROR(Inv_SY_B!CM123/Inv_SY_B!$DB123-1,"")</f>
        <v>-0.18397824054765466</v>
      </c>
      <c r="CN123" s="169">
        <f>IFERROR(Inv_SY_B!CN123/Inv_SY_B!$DB123-1,"")</f>
        <v>-0.18385269616323863</v>
      </c>
      <c r="CO123" s="169">
        <f>IFERROR(Inv_SY_B!CO123/Inv_SY_B!$DB123-1,"")</f>
        <v>-0.1867234777535498</v>
      </c>
      <c r="CP123" s="169">
        <f>IFERROR(Inv_SY_B!CP123/Inv_SY_B!$DB123-1,"")</f>
        <v>-0.21613673353099827</v>
      </c>
      <c r="CQ123" s="169">
        <f>IFERROR(Inv_SY_B!CQ123/Inv_SY_B!$DB123-1,"")</f>
        <v>-8.8192385121388384E-3</v>
      </c>
      <c r="CR123" s="169">
        <f>IFERROR(Inv_SY_B!CR123/Inv_SY_B!$DB123-1,"")</f>
        <v>-0.19378388469246155</v>
      </c>
      <c r="CS123" s="169">
        <f>IFERROR(Inv_SY_B!CS123/Inv_SY_B!$DB123-1,"")</f>
        <v>-0.2163119875133388</v>
      </c>
      <c r="CT123" s="169">
        <f>IFERROR(Inv_SY_B!CT123/Inv_SY_B!$DB123-1,"")</f>
        <v>-0.23716721141187413</v>
      </c>
      <c r="CU123" s="169">
        <f>IFERROR(Inv_SY_B!CU123/Inv_SY_B!$DB123-1,"")</f>
        <v>0.12436051124989622</v>
      </c>
      <c r="CV123" s="169">
        <f>IFERROR(Inv_SY_B!CV123/Inv_SY_B!$DB123-1,"")</f>
        <v>0.83392139993320824</v>
      </c>
      <c r="CW123" s="169">
        <f>IFERROR(Inv_SY_B!CW123/Inv_SY_B!$DB123-1,"")</f>
        <v>-1</v>
      </c>
      <c r="CX123" s="169">
        <f>IFERROR(Inv_SY_B!CX123/Inv_SY_B!$DB123-1,"")</f>
        <v>0.19298572215309706</v>
      </c>
      <c r="CY123" s="169">
        <f>IFERROR(Inv_SY_B!CY123/Inv_SY_B!$DB123-1,"")</f>
        <v>0.27550583678905305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1.6812255383636066E-2</v>
      </c>
      <c r="D124" s="169">
        <f>IFERROR(Inv_SY_B!D124/Inv_SY_B!$DA124-1,"")</f>
        <v>3.0550703442186355E-2</v>
      </c>
      <c r="E124" s="169">
        <f>IFERROR(Inv_SY_B!E124/Inv_SY_B!$DA124-1,"")</f>
        <v>1.4483571199888079E-3</v>
      </c>
      <c r="F124" s="169">
        <f>IFERROR(Inv_SY_B!F124/Inv_SY_B!$DA124-1,"")</f>
        <v>-3.7560082042352727E-3</v>
      </c>
      <c r="G124" s="169">
        <f>IFERROR(Inv_SY_B!G124/Inv_SY_B!$DA124-1,"")</f>
        <v>7.5875637995306278E-3</v>
      </c>
      <c r="H124" s="169">
        <f>IFERROR(Inv_SY_B!H124/Inv_SY_B!$DA124-1,"")</f>
        <v>1.3365665676823957E-2</v>
      </c>
      <c r="I124" s="169">
        <f>IFERROR(Inv_SY_B!I124/Inv_SY_B!$DA124-1,"")</f>
        <v>2.95231091712298E-2</v>
      </c>
      <c r="J124" s="169">
        <f>IFERROR(Inv_SY_B!J124/Inv_SY_B!$DA124-1,"")</f>
        <v>-2.6997108243361989E-2</v>
      </c>
      <c r="K124" s="169">
        <f>IFERROR(Inv_SY_B!K124/Inv_SY_B!$DA124-1,"")</f>
        <v>1.6513249154210152E-2</v>
      </c>
      <c r="L124" s="169">
        <f>IFERROR(Inv_SY_B!L124/Inv_SY_B!$DA124-1,"")</f>
        <v>1.0928002181007423E-2</v>
      </c>
      <c r="M124" s="169">
        <f>IFERROR(Inv_SY_B!M124/Inv_SY_B!$DA124-1,"")</f>
        <v>2.9440388124047701E-2</v>
      </c>
      <c r="N124" s="169">
        <f>IFERROR(Inv_SY_B!N124/Inv_SY_B!$DA124-1,"")</f>
        <v>1.8669159703342375E-2</v>
      </c>
      <c r="O124" s="169">
        <f>IFERROR(Inv_SY_B!O124/Inv_SY_B!$DA124-1,"")</f>
        <v>1.6392543095232304E-2</v>
      </c>
      <c r="P124" s="169">
        <f>IFERROR(Inv_SY_B!P124/Inv_SY_B!$DA124-1,"")</f>
        <v>8.6285138639725645E-3</v>
      </c>
      <c r="Q124" s="169">
        <f>IFERROR(Inv_SY_B!Q124/Inv_SY_B!$DA124-1,"")</f>
        <v>-9.5340644168915301E-3</v>
      </c>
      <c r="R124" s="169">
        <f>IFERROR(Inv_SY_B!R124/Inv_SY_B!$DA124-1,"")</f>
        <v>-1.7049726289743661E-2</v>
      </c>
      <c r="S124" s="169">
        <f>IFERROR(Inv_SY_B!S124/Inv_SY_B!$DA124-1,"")</f>
        <v>-8.077871737179998E-3</v>
      </c>
      <c r="T124" s="169">
        <f>IFERROR(Inv_SY_B!T124/Inv_SY_B!$DA124-1,"")</f>
        <v>-3.3388364843466301E-3</v>
      </c>
      <c r="U124" s="169">
        <f>IFERROR(Inv_SY_B!U124/Inv_SY_B!$DA124-1,"")</f>
        <v>6.6193796693043705E-2</v>
      </c>
      <c r="V124" s="169">
        <f>IFERROR(Inv_SY_B!V124/Inv_SY_B!$DA124-1,"")</f>
        <v>8.8506639901656969E-2</v>
      </c>
      <c r="W124" s="169">
        <f>IFERROR(Inv_SY_B!W124/Inv_SY_B!$DA124-1,"")</f>
        <v>0.12937005256319156</v>
      </c>
      <c r="X124" s="169">
        <f>IFERROR(Inv_SY_B!X124/Inv_SY_B!$DA124-1,"")</f>
        <v>-1.7357898294212415E-3</v>
      </c>
      <c r="Y124" s="169">
        <f>IFERROR(Inv_SY_B!Y124/Inv_SY_B!$DA124-1,"")</f>
        <v>-9.4486719460026292E-3</v>
      </c>
      <c r="Z124" s="169">
        <f>IFERROR(Inv_SY_B!Z124/Inv_SY_B!$DA124-1,"")</f>
        <v>-1.2825672339615291E-2</v>
      </c>
      <c r="AA124" s="169">
        <f>IFERROR(Inv_SY_B!AA124/Inv_SY_B!$DA124-1,"")</f>
        <v>-8.6211640889479302E-2</v>
      </c>
      <c r="AB124" s="169">
        <f>IFERROR(Inv_SY_B!AB124/Inv_SY_B!$DA124-1,"")</f>
        <v>-4.5242813058050446E-2</v>
      </c>
      <c r="AC124" s="169">
        <f>IFERROR(Inv_SY_B!AC124/Inv_SY_B!$DA124-1,"")</f>
        <v>-3.0497683670913101E-2</v>
      </c>
      <c r="AD124" s="169">
        <f>IFERROR(Inv_SY_B!AD124/Inv_SY_B!$DA124-1,"")</f>
        <v>-7.4234618555649168E-2</v>
      </c>
      <c r="AE124" s="169">
        <f>IFERROR(Inv_SY_B!AE124/Inv_SY_B!$DA124-1,"")</f>
        <v>-5.384892081833248E-2</v>
      </c>
      <c r="AF124" s="169">
        <f>IFERROR(Inv_SY_B!AF124/Inv_SY_B!$DA124-1,"")</f>
        <v>-3.0690104673675611E-2</v>
      </c>
      <c r="AG124" s="169">
        <f>IFERROR(Inv_SY_B!AG124/Inv_SY_B!$DA124-1,"")</f>
        <v>-2.7298604220356903E-2</v>
      </c>
      <c r="AH124" s="169">
        <f>IFERROR(Inv_SY_B!AH124/Inv_SY_B!$DA124-1,"")</f>
        <v>-4.3141864495838234E-2</v>
      </c>
      <c r="AI124" s="169">
        <f>IFERROR(Inv_SY_B!AI124/Inv_SY_B!$DC124-1,"")</f>
        <v>4.4431940198348618E-2</v>
      </c>
      <c r="AJ124" s="169">
        <f>IFERROR(Inv_SY_B!AJ124/Inv_SY_B!$DC124-1,"")</f>
        <v>4.621784900328918E-2</v>
      </c>
      <c r="AK124" s="169">
        <f>IFERROR(Inv_SY_B!AK124/Inv_SY_B!$DC124-1,"")</f>
        <v>7.1877458269674621E-2</v>
      </c>
      <c r="AL124" s="169">
        <f>IFERROR(Inv_SY_B!AL124/Inv_SY_B!$DC124-1,"")</f>
        <v>6.2628508461148202E-2</v>
      </c>
      <c r="AM124" s="169">
        <f>IFERROR(Inv_SY_B!AM124/Inv_SY_B!$DC124-1,"")</f>
        <v>6.6367369459420678E-2</v>
      </c>
      <c r="AN124" s="169">
        <f>IFERROR(Inv_SY_B!AN124/Inv_SY_B!$DC124-1,"")</f>
        <v>5.2766181288070646E-2</v>
      </c>
      <c r="AO124" s="169">
        <f>IFERROR(Inv_SY_B!AO124/Inv_SY_B!$DC124-1,"")</f>
        <v>2.8279310465463725E-2</v>
      </c>
      <c r="AP124" s="169">
        <f>IFERROR(Inv_SY_B!AP124/Inv_SY_B!$DC124-1,"")</f>
        <v>4.3247600675072162E-2</v>
      </c>
      <c r="AQ124" s="169">
        <f>IFERROR(Inv_SY_B!AQ124/Inv_SY_B!$DC124-1,"")</f>
        <v>1.5796913994357009E-2</v>
      </c>
      <c r="AR124" s="169">
        <f>IFERROR(Inv_SY_B!AR124/Inv_SY_B!$DC124-1,"")</f>
        <v>4.9294231743195915E-2</v>
      </c>
      <c r="AS124" s="169">
        <f>IFERROR(Inv_SY_B!AS124/Inv_SY_B!$DC124-1,"")</f>
        <v>4.3782518814733828E-2</v>
      </c>
      <c r="AT124" s="169">
        <f>IFERROR(Inv_SY_B!AT124/Inv_SY_B!$DC124-1,"")</f>
        <v>3.6112852274244212E-2</v>
      </c>
      <c r="AU124" s="169">
        <f>IFERROR(Inv_SY_B!AU124/Inv_SY_B!$DC124-1,"")</f>
        <v>3.0263730345821083E-2</v>
      </c>
      <c r="AV124" s="169">
        <f>IFERROR(Inv_SY_B!AV124/Inv_SY_B!$DC124-1,"")</f>
        <v>2.6716106865918077E-2</v>
      </c>
      <c r="AW124" s="169">
        <f>IFERROR(Inv_SY_B!AW124/Inv_SY_B!$DC124-1,"")</f>
        <v>4.3061125473656814E-2</v>
      </c>
      <c r="AX124" s="169">
        <f>IFERROR(Inv_SY_B!AX124/Inv_SY_B!$DC124-1,"")</f>
        <v>3.7937726362201607E-2</v>
      </c>
      <c r="AY124" s="169">
        <f>IFERROR(Inv_SY_B!AY124/Inv_SY_B!$DC124-1,"")</f>
        <v>3.5077774499744585E-2</v>
      </c>
      <c r="AZ124" s="169">
        <f>IFERROR(Inv_SY_B!AZ124/Inv_SY_B!$DC124-1,"")</f>
        <v>4.2497493523751428E-2</v>
      </c>
      <c r="BA124" s="169">
        <f>IFERROR(Inv_SY_B!BA124/Inv_SY_B!$DC124-1,"")</f>
        <v>4.3717241923081795E-2</v>
      </c>
      <c r="BB124" s="169">
        <f>IFERROR(Inv_SY_B!BB124/Inv_SY_B!$DC124-1,"")</f>
        <v>4.8207632927225408E-2</v>
      </c>
      <c r="BC124" s="169">
        <f>IFERROR(Inv_SY_B!BC124/Inv_SY_B!$DC124-1,"")</f>
        <v>3.685535738951029E-2</v>
      </c>
      <c r="BD124" s="169">
        <f>IFERROR(Inv_SY_B!BD124/Inv_SY_B!$DC124-1,"")</f>
        <v>6.288003833986866E-2</v>
      </c>
      <c r="BE124" s="169">
        <f>IFERROR(Inv_SY_B!BE124/Inv_SY_B!$DC124-1,"")</f>
        <v>8.0344942712241574E-2</v>
      </c>
      <c r="BF124" s="169">
        <f>IFERROR(Inv_SY_B!BF124/Inv_SY_B!$DC124-1,"")</f>
        <v>8.7181351662062756E-2</v>
      </c>
      <c r="BG124" s="169">
        <f>IFERROR(Inv_SY_B!BG124/Inv_SY_B!$DC124-1,"")</f>
        <v>8.1770287353154503E-2</v>
      </c>
      <c r="BH124" s="169">
        <f>IFERROR(Inv_SY_B!BH124/Inv_SY_B!$DC124-1,"")</f>
        <v>7.7535158917389824E-2</v>
      </c>
      <c r="BI124" s="169">
        <f>IFERROR(Inv_SY_B!BI124/Inv_SY_B!$DC124-1,"")</f>
        <v>8.6802865353422076E-2</v>
      </c>
      <c r="BJ124" s="169">
        <f>IFERROR(Inv_SY_B!BJ124/Inv_SY_B!$DC124-1,"")</f>
        <v>9.8017933128599743E-2</v>
      </c>
      <c r="BK124" s="169">
        <f>IFERROR(Inv_SY_B!BK124/Inv_SY_B!$DC124-1,"")</f>
        <v>9.0229965219432273E-2</v>
      </c>
      <c r="BL124" s="169">
        <f>IFERROR(Inv_SY_B!BL124/Inv_SY_B!$DC124-1,"")</f>
        <v>9.9057455166852826E-2</v>
      </c>
      <c r="BM124" s="169">
        <f>IFERROR(Inv_SY_B!BM124/Inv_SY_B!$DC124-1,"")</f>
        <v>0.10019160199623545</v>
      </c>
      <c r="BN124" s="169">
        <f>IFERROR(Inv_SY_B!BN124/Inv_SY_B!$DC124-1,"")</f>
        <v>8.7774328626395448E-3</v>
      </c>
      <c r="BO124" s="169">
        <f>IFERROR(Inv_SY_B!BO124/Inv_SY_B!$DC124-1,"")</f>
        <v>6.8694382670137388E-2</v>
      </c>
      <c r="BP124" s="169">
        <f>IFERROR(Inv_SY_B!BP124/Inv_SY_B!$DC124-1,"")</f>
        <v>5.9870096545531881E-2</v>
      </c>
      <c r="BQ124" s="169">
        <f>IFERROR(Inv_SY_B!BQ124/Inv_SY_B!$DC124-1,"")</f>
        <v>7.5570843158081269E-2</v>
      </c>
      <c r="BR124" s="169">
        <f>IFERROR(Inv_SY_B!BR124/Inv_SY_B!$DC124-1,"")</f>
        <v>9.0767262220105893E-2</v>
      </c>
      <c r="BS124" s="169">
        <f>IFERROR(Inv_SY_B!BS124/Inv_SY_B!$DC124-1,"")</f>
        <v>2.1628887974996625E-2</v>
      </c>
      <c r="BT124" s="169">
        <f>IFERROR(Inv_SY_B!BT124/Inv_SY_B!$DC124-1,"")</f>
        <v>6.9022637341339399E-2</v>
      </c>
      <c r="BU124" s="169">
        <f>IFERROR(Inv_SY_B!BU124/Inv_SY_B!$DC124-1,"")</f>
        <v>5.3048496635224707E-2</v>
      </c>
      <c r="BV124" s="169">
        <f>IFERROR(Inv_SY_B!BV124/Inv_SY_B!$DC124-1,"")</f>
        <v>5.3491026791274487E-2</v>
      </c>
      <c r="BW124" s="169">
        <f>IFERROR(Inv_SY_B!BW124/Inv_SY_B!$DC124-1,"")</f>
        <v>8.115751384100589E-2</v>
      </c>
      <c r="BX124" s="169">
        <f>IFERROR(Inv_SY_B!BX124/Inv_SY_B!$DC124-1,"")</f>
        <v>0.11141839627334194</v>
      </c>
      <c r="BY124" s="169">
        <f>IFERROR(Inv_SY_B!BY124/Inv_SY_B!$DC124-1,"")</f>
        <v>0.11162425261641928</v>
      </c>
      <c r="BZ124" s="169">
        <f>IFERROR(Inv_SY_B!BZ124/Inv_SY_B!$DC124-1,"")</f>
        <v>0.10599202306982924</v>
      </c>
      <c r="CA124" s="169">
        <f>IFERROR(Inv_SY_B!CA124/Inv_SY_B!$DC124-1,"")</f>
        <v>5.6149517404431304E-2</v>
      </c>
      <c r="CB124" s="169">
        <f>IFERROR(Inv_SY_B!CB124/Inv_SY_B!$DC124-1,"")</f>
        <v>2.4364036078731166E-2</v>
      </c>
      <c r="CC124" s="169">
        <f>IFERROR(Inv_SY_B!CC124/Inv_SY_B!$DC124-1,"")</f>
        <v>6.5566133421861128E-2</v>
      </c>
      <c r="CD124" s="169">
        <f>IFERROR(Inv_SY_B!CD124/Inv_SY_B!$DC124-1,"")</f>
        <v>6.2575354646904335E-2</v>
      </c>
      <c r="CE124" s="169">
        <f>IFERROR(Inv_SY_B!CE124/Inv_SY_B!$DC124-1,"")</f>
        <v>4.8081286745435659E-2</v>
      </c>
      <c r="CF124" s="169">
        <f>IFERROR(Inv_SY_B!CF124/Inv_SY_B!$DC124-1,"")</f>
        <v>8.3224595465283935E-2</v>
      </c>
      <c r="CG124" s="169">
        <f>IFERROR(Inv_SY_B!CG124/Inv_SY_B!$DC124-1,"")</f>
        <v>9.7250967949788159E-2</v>
      </c>
      <c r="CH124" s="169">
        <f>IFERROR(Inv_SY_B!CH124/Inv_SY_B!$DC124-1,"")</f>
        <v>0.14224715827278733</v>
      </c>
      <c r="CI124" s="169">
        <f>IFERROR(Inv_SY_B!CI124/Inv_SY_B!$DC124-1,"")</f>
        <v>-0.94575771854179824</v>
      </c>
      <c r="CJ124" s="169">
        <f>IFERROR(Inv_SY_B!CJ124/Inv_SY_B!$DC124-1,"")</f>
        <v>-0.75001647836300511</v>
      </c>
      <c r="CK124" s="169">
        <f>IFERROR(Inv_SY_B!CK124/Inv_SY_B!$DC124-1,"")</f>
        <v>-0.63102041720957869</v>
      </c>
      <c r="CL124" s="169">
        <f>IFERROR(Inv_SY_B!CL124/Inv_SY_B!$DC124-1,"")</f>
        <v>-0.93287621167794887</v>
      </c>
      <c r="CM124" s="169">
        <f>IFERROR(Inv_SY_B!CM124/Inv_SY_B!$DB124-1,"")</f>
        <v>-0.19206250730359531</v>
      </c>
      <c r="CN124" s="169">
        <f>IFERROR(Inv_SY_B!CN124/Inv_SY_B!$DB124-1,"")</f>
        <v>-0.18326722412843532</v>
      </c>
      <c r="CO124" s="169">
        <f>IFERROR(Inv_SY_B!CO124/Inv_SY_B!$DB124-1,"")</f>
        <v>-0.17588835349365783</v>
      </c>
      <c r="CP124" s="169">
        <f>IFERROR(Inv_SY_B!CP124/Inv_SY_B!$DB124-1,"")</f>
        <v>-0.21106138655319051</v>
      </c>
      <c r="CQ124" s="169">
        <f>IFERROR(Inv_SY_B!CQ124/Inv_SY_B!$DB124-1,"")</f>
        <v>-1.7579009342640894E-2</v>
      </c>
      <c r="CR124" s="169">
        <f>IFERROR(Inv_SY_B!CR124/Inv_SY_B!$DB124-1,"")</f>
        <v>-0.19724208751177785</v>
      </c>
      <c r="CS124" s="169">
        <f>IFERROR(Inv_SY_B!CS124/Inv_SY_B!$DB124-1,"")</f>
        <v>-0.22502697316384901</v>
      </c>
      <c r="CT124" s="169">
        <f>IFERROR(Inv_SY_B!CT124/Inv_SY_B!$DB124-1,"")</f>
        <v>-0.24620356168786017</v>
      </c>
      <c r="CU124" s="169">
        <f>IFERROR(Inv_SY_B!CU124/Inv_SY_B!$DB124-1,"")</f>
        <v>0.15182118313519011</v>
      </c>
      <c r="CV124" s="169">
        <f>IFERROR(Inv_SY_B!CV124/Inv_SY_B!$DB124-1,"")</f>
        <v>0.83230056732578328</v>
      </c>
      <c r="CW124" s="169">
        <f>IFERROR(Inv_SY_B!CW124/Inv_SY_B!$DB124-1,"")</f>
        <v>-1</v>
      </c>
      <c r="CX124" s="169">
        <f>IFERROR(Inv_SY_B!CX124/Inv_SY_B!$DB124-1,"")</f>
        <v>0.17597651165253136</v>
      </c>
      <c r="CY124" s="169">
        <f>IFERROR(Inv_SY_B!CY124/Inv_SY_B!$DB124-1,"")</f>
        <v>0.28823284107150271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-3.0697446895067704E-2</v>
      </c>
      <c r="D125" s="169">
        <f>IFERROR(Inv_SY_B!D125/Inv_SY_B!$DA125-1,"")</f>
        <v>-4.5856775375014869E-2</v>
      </c>
      <c r="E125" s="169">
        <f>IFERROR(Inv_SY_B!E125/Inv_SY_B!$DA125-1,"")</f>
        <v>3.1681570040991813E-2</v>
      </c>
      <c r="F125" s="169">
        <f>IFERROR(Inv_SY_B!F125/Inv_SY_B!$DA125-1,"")</f>
        <v>1.596963638168325E-2</v>
      </c>
      <c r="G125" s="169">
        <f>IFERROR(Inv_SY_B!G125/Inv_SY_B!$DA125-1,"")</f>
        <v>3.0183048333258578E-2</v>
      </c>
      <c r="H125" s="169">
        <f>IFERROR(Inv_SY_B!H125/Inv_SY_B!$DA125-1,"")</f>
        <v>3.6802324028431199E-2</v>
      </c>
      <c r="I125" s="169">
        <f>IFERROR(Inv_SY_B!I125/Inv_SY_B!$DA125-1,"")</f>
        <v>4.6679443551666644E-2</v>
      </c>
      <c r="J125" s="169">
        <f>IFERROR(Inv_SY_B!J125/Inv_SY_B!$DA125-1,"")</f>
        <v>1.178888187354854E-2</v>
      </c>
      <c r="K125" s="169">
        <f>IFERROR(Inv_SY_B!K125/Inv_SY_B!$DA125-1,"")</f>
        <v>3.0244726707653546E-2</v>
      </c>
      <c r="L125" s="169">
        <f>IFERROR(Inv_SY_B!L125/Inv_SY_B!$DA125-1,"")</f>
        <v>2.3786486922038774E-2</v>
      </c>
      <c r="M125" s="169">
        <f>IFERROR(Inv_SY_B!M125/Inv_SY_B!$DA125-1,"")</f>
        <v>3.2291460169924902E-2</v>
      </c>
      <c r="N125" s="169">
        <f>IFERROR(Inv_SY_B!N125/Inv_SY_B!$DA125-1,"")</f>
        <v>3.2745189188980062E-2</v>
      </c>
      <c r="O125" s="169">
        <f>IFERROR(Inv_SY_B!O125/Inv_SY_B!$DA125-1,"")</f>
        <v>1.6180918264366184E-2</v>
      </c>
      <c r="P125" s="169">
        <f>IFERROR(Inv_SY_B!P125/Inv_SY_B!$DA125-1,"")</f>
        <v>7.8822270015441731E-3</v>
      </c>
      <c r="Q125" s="169">
        <f>IFERROR(Inv_SY_B!Q125/Inv_SY_B!$DA125-1,"")</f>
        <v>-1.5502263698036312E-2</v>
      </c>
      <c r="R125" s="169">
        <f>IFERROR(Inv_SY_B!R125/Inv_SY_B!$DA125-1,"")</f>
        <v>-1.8992657557059256E-2</v>
      </c>
      <c r="S125" s="169">
        <f>IFERROR(Inv_SY_B!S125/Inv_SY_B!$DA125-1,"")</f>
        <v>-2.3594949736823745E-2</v>
      </c>
      <c r="T125" s="169">
        <f>IFERROR(Inv_SY_B!T125/Inv_SY_B!$DA125-1,"")</f>
        <v>5.1496682087124324E-3</v>
      </c>
      <c r="U125" s="169">
        <f>IFERROR(Inv_SY_B!U125/Inv_SY_B!$DA125-1,"")</f>
        <v>-1.1587052165381806E-2</v>
      </c>
      <c r="V125" s="169">
        <f>IFERROR(Inv_SY_B!V125/Inv_SY_B!$DA125-1,"")</f>
        <v>-6.2329289584772685E-4</v>
      </c>
      <c r="W125" s="169">
        <f>IFERROR(Inv_SY_B!W125/Inv_SY_B!$DA125-1,"")</f>
        <v>4.4613031814391357E-2</v>
      </c>
      <c r="X125" s="169">
        <f>IFERROR(Inv_SY_B!X125/Inv_SY_B!$DA125-1,"")</f>
        <v>-5.6779531537203165E-2</v>
      </c>
      <c r="Y125" s="169">
        <f>IFERROR(Inv_SY_B!Y125/Inv_SY_B!$DA125-1,"")</f>
        <v>3.7814033876467645E-2</v>
      </c>
      <c r="Z125" s="169">
        <f>IFERROR(Inv_SY_B!Z125/Inv_SY_B!$DA125-1,"")</f>
        <v>3.1167907749282575E-2</v>
      </c>
      <c r="AA125" s="169">
        <f>IFERROR(Inv_SY_B!AA125/Inv_SY_B!$DA125-1,"")</f>
        <v>-6.9514763193594398E-2</v>
      </c>
      <c r="AB125" s="169">
        <f>IFERROR(Inv_SY_B!AB125/Inv_SY_B!$DA125-1,"")</f>
        <v>-2.448143147282289E-2</v>
      </c>
      <c r="AC125" s="169">
        <f>IFERROR(Inv_SY_B!AC125/Inv_SY_B!$DA125-1,"")</f>
        <v>-2.3214549729311251E-3</v>
      </c>
      <c r="AD125" s="169">
        <f>IFERROR(Inv_SY_B!AD125/Inv_SY_B!$DA125-1,"")</f>
        <v>-7.3461820264031918E-2</v>
      </c>
      <c r="AE125" s="169">
        <f>IFERROR(Inv_SY_B!AE125/Inv_SY_B!$DA125-1,"")</f>
        <v>-6.0365410723037027E-2</v>
      </c>
      <c r="AF125" s="169">
        <f>IFERROR(Inv_SY_B!AF125/Inv_SY_B!$DA125-1,"")</f>
        <v>6.4466494395707397E-3</v>
      </c>
      <c r="AG125" s="169">
        <f>IFERROR(Inv_SY_B!AG125/Inv_SY_B!$DA125-1,"")</f>
        <v>4.5328112645637297E-4</v>
      </c>
      <c r="AH125" s="169">
        <f>IFERROR(Inv_SY_B!AH125/Inv_SY_B!$DA125-1,"")</f>
        <v>-8.1016341921167356E-3</v>
      </c>
      <c r="AI125" s="169">
        <f>IFERROR(Inv_SY_B!AI125/Inv_SY_B!$DC125-1,"")</f>
        <v>5.5050720683971655E-2</v>
      </c>
      <c r="AJ125" s="169">
        <f>IFERROR(Inv_SY_B!AJ125/Inv_SY_B!$DC125-1,"")</f>
        <v>5.7430023211287429E-2</v>
      </c>
      <c r="AK125" s="169">
        <f>IFERROR(Inv_SY_B!AK125/Inv_SY_B!$DC125-1,"")</f>
        <v>9.1580242244565069E-2</v>
      </c>
      <c r="AL125" s="169">
        <f>IFERROR(Inv_SY_B!AL125/Inv_SY_B!$DC125-1,"")</f>
        <v>8.5015419928463842E-2</v>
      </c>
      <c r="AM125" s="169">
        <f>IFERROR(Inv_SY_B!AM125/Inv_SY_B!$DC125-1,"")</f>
        <v>8.5627133807662847E-2</v>
      </c>
      <c r="AN125" s="169">
        <f>IFERROR(Inv_SY_B!AN125/Inv_SY_B!$DC125-1,"")</f>
        <v>6.6101023046698071E-2</v>
      </c>
      <c r="AO125" s="169">
        <f>IFERROR(Inv_SY_B!AO125/Inv_SY_B!$DC125-1,"")</f>
        <v>4.5020044071853782E-2</v>
      </c>
      <c r="AP125" s="169">
        <f>IFERROR(Inv_SY_B!AP125/Inv_SY_B!$DC125-1,"")</f>
        <v>5.7687631905974035E-2</v>
      </c>
      <c r="AQ125" s="169">
        <f>IFERROR(Inv_SY_B!AQ125/Inv_SY_B!$DC125-1,"")</f>
        <v>2.4453023476951552E-2</v>
      </c>
      <c r="AR125" s="169">
        <f>IFERROR(Inv_SY_B!AR125/Inv_SY_B!$DC125-1,"")</f>
        <v>5.4766886361861777E-2</v>
      </c>
      <c r="AS125" s="169">
        <f>IFERROR(Inv_SY_B!AS125/Inv_SY_B!$DC125-1,"")</f>
        <v>4.9102464365682552E-2</v>
      </c>
      <c r="AT125" s="169">
        <f>IFERROR(Inv_SY_B!AT125/Inv_SY_B!$DC125-1,"")</f>
        <v>4.6774146892523794E-2</v>
      </c>
      <c r="AU125" s="169">
        <f>IFERROR(Inv_SY_B!AU125/Inv_SY_B!$DC125-1,"")</f>
        <v>4.1024165784844246E-2</v>
      </c>
      <c r="AV125" s="169">
        <f>IFERROR(Inv_SY_B!AV125/Inv_SY_B!$DC125-1,"")</f>
        <v>4.5843419727426671E-2</v>
      </c>
      <c r="AW125" s="169">
        <f>IFERROR(Inv_SY_B!AW125/Inv_SY_B!$DC125-1,"")</f>
        <v>5.3564970652187016E-2</v>
      </c>
      <c r="AX125" s="169">
        <f>IFERROR(Inv_SY_B!AX125/Inv_SY_B!$DC125-1,"")</f>
        <v>4.6043361116276715E-2</v>
      </c>
      <c r="AY125" s="169">
        <f>IFERROR(Inv_SY_B!AY125/Inv_SY_B!$DC125-1,"")</f>
        <v>4.6527065476225316E-2</v>
      </c>
      <c r="AZ125" s="169">
        <f>IFERROR(Inv_SY_B!AZ125/Inv_SY_B!$DC125-1,"")</f>
        <v>4.9981142958596791E-2</v>
      </c>
      <c r="BA125" s="169">
        <f>IFERROR(Inv_SY_B!BA125/Inv_SY_B!$DC125-1,"")</f>
        <v>4.8757307813487305E-2</v>
      </c>
      <c r="BB125" s="169">
        <f>IFERROR(Inv_SY_B!BB125/Inv_SY_B!$DC125-1,"")</f>
        <v>6.1349921526413276E-2</v>
      </c>
      <c r="BC125" s="169">
        <f>IFERROR(Inv_SY_B!BC125/Inv_SY_B!$DC125-1,"")</f>
        <v>-8.8540520075176321E-2</v>
      </c>
      <c r="BD125" s="169">
        <f>IFERROR(Inv_SY_B!BD125/Inv_SY_B!$DC125-1,"")</f>
        <v>6.3797226486213443E-2</v>
      </c>
      <c r="BE125" s="169">
        <f>IFERROR(Inv_SY_B!BE125/Inv_SY_B!$DC125-1,"")</f>
        <v>6.2596508699172659E-2</v>
      </c>
      <c r="BF125" s="169">
        <f>IFERROR(Inv_SY_B!BF125/Inv_SY_B!$DC125-1,"")</f>
        <v>8.496195245593996E-2</v>
      </c>
      <c r="BG125" s="169">
        <f>IFERROR(Inv_SY_B!BG125/Inv_SY_B!$DC125-1,"")</f>
        <v>5.7426482582526361E-2</v>
      </c>
      <c r="BH125" s="169">
        <f>IFERROR(Inv_SY_B!BH125/Inv_SY_B!$DC125-1,"")</f>
        <v>7.3014816361333779E-2</v>
      </c>
      <c r="BI125" s="169">
        <f>IFERROR(Inv_SY_B!BI125/Inv_SY_B!$DC125-1,"")</f>
        <v>8.9636582127254227E-2</v>
      </c>
      <c r="BJ125" s="169">
        <f>IFERROR(Inv_SY_B!BJ125/Inv_SY_B!$DC125-1,"")</f>
        <v>7.0762888986475536E-2</v>
      </c>
      <c r="BK125" s="169">
        <f>IFERROR(Inv_SY_B!BK125/Inv_SY_B!$DC125-1,"")</f>
        <v>5.0335507164792848E-2</v>
      </c>
      <c r="BL125" s="169">
        <f>IFERROR(Inv_SY_B!BL125/Inv_SY_B!$DC125-1,"")</f>
        <v>-3.5451445013426341E-2</v>
      </c>
      <c r="BM125" s="169">
        <f>IFERROR(Inv_SY_B!BM125/Inv_SY_B!$DC125-1,"")</f>
        <v>6.2245874642515631E-2</v>
      </c>
      <c r="BN125" s="169">
        <f>IFERROR(Inv_SY_B!BN125/Inv_SY_B!$DC125-1,"")</f>
        <v>-2.616547146692072E-2</v>
      </c>
      <c r="BO125" s="169">
        <f>IFERROR(Inv_SY_B!BO125/Inv_SY_B!$DC125-1,"")</f>
        <v>-0.14747844169195723</v>
      </c>
      <c r="BP125" s="169">
        <f>IFERROR(Inv_SY_B!BP125/Inv_SY_B!$DC125-1,"")</f>
        <v>9.7483432055975872E-3</v>
      </c>
      <c r="BQ125" s="169">
        <f>IFERROR(Inv_SY_B!BQ125/Inv_SY_B!$DC125-1,"")</f>
        <v>8.159558911320075E-2</v>
      </c>
      <c r="BR125" s="169">
        <f>IFERROR(Inv_SY_B!BR125/Inv_SY_B!$DC125-1,"")</f>
        <v>6.1063422942275514E-2</v>
      </c>
      <c r="BS125" s="169">
        <f>IFERROR(Inv_SY_B!BS125/Inv_SY_B!$DC125-1,"")</f>
        <v>3.3109520376648938E-2</v>
      </c>
      <c r="BT125" s="169">
        <f>IFERROR(Inv_SY_B!BT125/Inv_SY_B!$DC125-1,"")</f>
        <v>-0.21408498740245996</v>
      </c>
      <c r="BU125" s="169">
        <f>IFERROR(Inv_SY_B!BU125/Inv_SY_B!$DC125-1,"")</f>
        <v>-0.10869672132468744</v>
      </c>
      <c r="BV125" s="169">
        <f>IFERROR(Inv_SY_B!BV125/Inv_SY_B!$DC125-1,"")</f>
        <v>-4.0960033647023941E-2</v>
      </c>
      <c r="BW125" s="169">
        <f>IFERROR(Inv_SY_B!BW125/Inv_SY_B!$DC125-1,"")</f>
        <v>6.0426759421969178E-2</v>
      </c>
      <c r="BX125" s="169">
        <f>IFERROR(Inv_SY_B!BX125/Inv_SY_B!$DC125-1,"")</f>
        <v>9.2730086959965874E-2</v>
      </c>
      <c r="BY125" s="169">
        <f>IFERROR(Inv_SY_B!BY125/Inv_SY_B!$DC125-1,"")</f>
        <v>8.937466031887964E-2</v>
      </c>
      <c r="BZ125" s="169">
        <f>IFERROR(Inv_SY_B!BZ125/Inv_SY_B!$DC125-1,"")</f>
        <v>0.10371987880278932</v>
      </c>
      <c r="CA125" s="169">
        <f>IFERROR(Inv_SY_B!CA125/Inv_SY_B!$DC125-1,"")</f>
        <v>0.10120835098475411</v>
      </c>
      <c r="CB125" s="169">
        <f>IFERROR(Inv_SY_B!CB125/Inv_SY_B!$DC125-1,"")</f>
        <v>4.7693489015845802E-2</v>
      </c>
      <c r="CC125" s="169">
        <f>IFERROR(Inv_SY_B!CC125/Inv_SY_B!$DC125-1,"")</f>
        <v>7.4732311913022764E-2</v>
      </c>
      <c r="CD125" s="169">
        <f>IFERROR(Inv_SY_B!CD125/Inv_SY_B!$DC125-1,"")</f>
        <v>7.0853693808054174E-2</v>
      </c>
      <c r="CE125" s="169">
        <f>IFERROR(Inv_SY_B!CE125/Inv_SY_B!$DC125-1,"")</f>
        <v>-0.16468280435638871</v>
      </c>
      <c r="CF125" s="169">
        <f>IFERROR(Inv_SY_B!CF125/Inv_SY_B!$DC125-1,"")</f>
        <v>4.8466266806010516E-2</v>
      </c>
      <c r="CG125" s="169">
        <f>IFERROR(Inv_SY_B!CG125/Inv_SY_B!$DC125-1,"")</f>
        <v>-0.11021650685625917</v>
      </c>
      <c r="CH125" s="169">
        <f>IFERROR(Inv_SY_B!CH125/Inv_SY_B!$DC125-1,"")</f>
        <v>0.10719737885853076</v>
      </c>
      <c r="CI125" s="169">
        <f>IFERROR(Inv_SY_B!CI125/Inv_SY_B!$DC125-1,"")</f>
        <v>-0.97980225107680774</v>
      </c>
      <c r="CJ125" s="169">
        <f>IFERROR(Inv_SY_B!CJ125/Inv_SY_B!$DC125-1,"")</f>
        <v>-0.90615481762453043</v>
      </c>
      <c r="CK125" s="169">
        <f>IFERROR(Inv_SY_B!CK125/Inv_SY_B!$DC125-1,"")</f>
        <v>-0.86596595762788464</v>
      </c>
      <c r="CL125" s="169">
        <f>IFERROR(Inv_SY_B!CL125/Inv_SY_B!$DC125-1,"")</f>
        <v>-0.97670885885369907</v>
      </c>
      <c r="CM125" s="169">
        <f>IFERROR(Inv_SY_B!CM125/Inv_SY_B!$DB125-1,"")</f>
        <v>0.26843570491572954</v>
      </c>
      <c r="CN125" s="169">
        <f>IFERROR(Inv_SY_B!CN125/Inv_SY_B!$DB125-1,"")</f>
        <v>0.24904216166465964</v>
      </c>
      <c r="CO125" s="169">
        <f>IFERROR(Inv_SY_B!CO125/Inv_SY_B!$DB125-1,"")</f>
        <v>0.28308604278919725</v>
      </c>
      <c r="CP125" s="169">
        <f>IFERROR(Inv_SY_B!CP125/Inv_SY_B!$DB125-1,"")</f>
        <v>0.2013706684920249</v>
      </c>
      <c r="CQ125" s="169">
        <f>IFERROR(Inv_SY_B!CQ125/Inv_SY_B!$DB125-1,"")</f>
        <v>0.47650151653906736</v>
      </c>
      <c r="CR125" s="169">
        <f>IFERROR(Inv_SY_B!CR125/Inv_SY_B!$DB125-1,"")</f>
        <v>0.26160675710051606</v>
      </c>
      <c r="CS125" s="169">
        <f>IFERROR(Inv_SY_B!CS125/Inv_SY_B!$DB125-1,"")</f>
        <v>0.20424005101614284</v>
      </c>
      <c r="CT125" s="169">
        <f>IFERROR(Inv_SY_B!CT125/Inv_SY_B!$DB125-1,"")</f>
        <v>0.20101461372625828</v>
      </c>
      <c r="CU125" s="169">
        <f>IFERROR(Inv_SY_B!CU125/Inv_SY_B!$DB125-1,"")</f>
        <v>-0.70068709911131832</v>
      </c>
      <c r="CV125" s="169">
        <f>IFERROR(Inv_SY_B!CV125/Inv_SY_B!$DB125-1,"")</f>
        <v>-0.53062207819586349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-0.91398833893641473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-8.8574200958302374E-4</v>
      </c>
      <c r="D126" s="169">
        <f>IFERROR(Inv_SY_B!D126/Inv_SY_B!$DA126-1,"")</f>
        <v>1.2307863756614079E-2</v>
      </c>
      <c r="E126" s="169">
        <f>IFERROR(Inv_SY_B!E126/Inv_SY_B!$DA126-1,"")</f>
        <v>-1.2974644628670484E-2</v>
      </c>
      <c r="F126" s="169">
        <f>IFERROR(Inv_SY_B!F126/Inv_SY_B!$DA126-1,"")</f>
        <v>-1.516187778329936E-2</v>
      </c>
      <c r="G126" s="169">
        <f>IFERROR(Inv_SY_B!G126/Inv_SY_B!$DA126-1,"")</f>
        <v>-1.0334928071882965E-2</v>
      </c>
      <c r="H126" s="169">
        <f>IFERROR(Inv_SY_B!H126/Inv_SY_B!$DA126-1,"")</f>
        <v>-7.8575756679377662E-3</v>
      </c>
      <c r="I126" s="169">
        <f>IFERROR(Inv_SY_B!I126/Inv_SY_B!$DA126-1,"")</f>
        <v>2.1686358007727558E-2</v>
      </c>
      <c r="J126" s="169">
        <f>IFERROR(Inv_SY_B!J126/Inv_SY_B!$DA126-1,"")</f>
        <v>-2.6470994214638277E-2</v>
      </c>
      <c r="K126" s="169">
        <f>IFERROR(Inv_SY_B!K126/Inv_SY_B!$DA126-1,"")</f>
        <v>3.7193373105239846E-3</v>
      </c>
      <c r="L126" s="169">
        <f>IFERROR(Inv_SY_B!L126/Inv_SY_B!$DA126-1,"")</f>
        <v>-1.1371588412590117E-2</v>
      </c>
      <c r="M126" s="169">
        <f>IFERROR(Inv_SY_B!M126/Inv_SY_B!$DA126-1,"")</f>
        <v>7.3410117620646975E-3</v>
      </c>
      <c r="N126" s="169">
        <f>IFERROR(Inv_SY_B!N126/Inv_SY_B!$DA126-1,"")</f>
        <v>-6.073183514322178E-3</v>
      </c>
      <c r="O126" s="169">
        <f>IFERROR(Inv_SY_B!O126/Inv_SY_B!$DA126-1,"")</f>
        <v>-5.6471706176050018E-3</v>
      </c>
      <c r="P126" s="169">
        <f>IFERROR(Inv_SY_B!P126/Inv_SY_B!$DA126-1,"")</f>
        <v>-1.1308636998278887E-2</v>
      </c>
      <c r="Q126" s="169">
        <f>IFERROR(Inv_SY_B!Q126/Inv_SY_B!$DA126-1,"")</f>
        <v>-1.6115330086494462E-2</v>
      </c>
      <c r="R126" s="169">
        <f>IFERROR(Inv_SY_B!R126/Inv_SY_B!$DA126-1,"")</f>
        <v>-2.0468980860941621E-2</v>
      </c>
      <c r="S126" s="169">
        <f>IFERROR(Inv_SY_B!S126/Inv_SY_B!$DA126-1,"")</f>
        <v>-3.6729805364188683E-2</v>
      </c>
      <c r="T126" s="169">
        <f>IFERROR(Inv_SY_B!T126/Inv_SY_B!$DA126-1,"")</f>
        <v>-1.8342891437710174E-2</v>
      </c>
      <c r="U126" s="169">
        <f>IFERROR(Inv_SY_B!U126/Inv_SY_B!$DA126-1,"")</f>
        <v>2.8402685160493935E-2</v>
      </c>
      <c r="V126" s="169">
        <f>IFERROR(Inv_SY_B!V126/Inv_SY_B!$DA126-1,"")</f>
        <v>6.8283496274745836E-2</v>
      </c>
      <c r="W126" s="169">
        <f>IFERROR(Inv_SY_B!W126/Inv_SY_B!$DA126-1,"")</f>
        <v>0.1013149520272536</v>
      </c>
      <c r="X126" s="169">
        <f>IFERROR(Inv_SY_B!X126/Inv_SY_B!$DA126-1,"")</f>
        <v>-2.6056205217128148E-2</v>
      </c>
      <c r="Y126" s="169">
        <f>IFERROR(Inv_SY_B!Y126/Inv_SY_B!$DA126-1,"")</f>
        <v>-3.3026271085132675E-2</v>
      </c>
      <c r="Z126" s="169">
        <f>IFERROR(Inv_SY_B!Z126/Inv_SY_B!$DA126-1,"")</f>
        <v>-3.9516143035660534E-2</v>
      </c>
      <c r="AA126" s="169">
        <f>IFERROR(Inv_SY_B!AA126/Inv_SY_B!$DA126-1,"")</f>
        <v>-4.5666584615425387E-2</v>
      </c>
      <c r="AB126" s="169">
        <f>IFERROR(Inv_SY_B!AB126/Inv_SY_B!$DA126-1,"")</f>
        <v>6.3183649415865517E-3</v>
      </c>
      <c r="AC126" s="169">
        <f>IFERROR(Inv_SY_B!AC126/Inv_SY_B!$DA126-1,"")</f>
        <v>3.4592295650556215E-2</v>
      </c>
      <c r="AD126" s="169">
        <f>IFERROR(Inv_SY_B!AD126/Inv_SY_B!$DA126-1,"")</f>
        <v>-3.2411953846195107E-2</v>
      </c>
      <c r="AE126" s="169">
        <f>IFERROR(Inv_SY_B!AE126/Inv_SY_B!$DA126-1,"")</f>
        <v>7.8113832131498917E-3</v>
      </c>
      <c r="AF126" s="169">
        <f>IFERROR(Inv_SY_B!AF126/Inv_SY_B!$DA126-1,"")</f>
        <v>3.132532156592327E-2</v>
      </c>
      <c r="AG126" s="169">
        <f>IFERROR(Inv_SY_B!AG126/Inv_SY_B!$DA126-1,"")</f>
        <v>2.856789246313185E-2</v>
      </c>
      <c r="AH126" s="169">
        <f>IFERROR(Inv_SY_B!AH126/Inv_SY_B!$DA126-1,"")</f>
        <v>2.474954533391327E-2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>
        <f>IFERROR(Inv_SY_B!CJ126/Inv_SY_B!$DC126-1,"")</f>
        <v>-1</v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2.8611793998263746E-2</v>
      </c>
      <c r="CN126" s="169">
        <f>IFERROR(Inv_SY_B!CN126/Inv_SY_B!$DB126-1,"")</f>
        <v>2.9084461554741203E-2</v>
      </c>
      <c r="CO126" s="169">
        <f>IFERROR(Inv_SY_B!CO126/Inv_SY_B!$DB126-1,"")</f>
        <v>4.2534836390045516E-2</v>
      </c>
      <c r="CP126" s="169">
        <f>IFERROR(Inv_SY_B!CP126/Inv_SY_B!$DB126-1,"")</f>
        <v>-6.1140271655042766E-2</v>
      </c>
      <c r="CQ126" s="169">
        <f>IFERROR(Inv_SY_B!CQ126/Inv_SY_B!$DB126-1,"")</f>
        <v>-4.3561071440554877E-2</v>
      </c>
      <c r="CR126" s="169">
        <f>IFERROR(Inv_SY_B!CR126/Inv_SY_B!$DB126-1,"")</f>
        <v>4.1420052252595374E-2</v>
      </c>
      <c r="CS126" s="169">
        <f>IFERROR(Inv_SY_B!CS126/Inv_SY_B!$DB126-1,"")</f>
        <v>-1.7282504858700976E-2</v>
      </c>
      <c r="CT126" s="169">
        <f>IFERROR(Inv_SY_B!CT126/Inv_SY_B!$DB126-1,"")</f>
        <v>-1.9667296241347665E-2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2.8005377407861465E-2</v>
      </c>
      <c r="D127" s="169">
        <f>IFERROR(Inv_SY_B!D127/Inv_SY_B!$DA127-1,"")</f>
        <v>2.2309191775479853E-2</v>
      </c>
      <c r="E127" s="169">
        <f>IFERROR(Inv_SY_B!E127/Inv_SY_B!$DA127-1,"")</f>
        <v>1.3606055218258195E-3</v>
      </c>
      <c r="F127" s="169">
        <f>IFERROR(Inv_SY_B!F127/Inv_SY_B!$DA127-1,"")</f>
        <v>-1.0012550906702278E-2</v>
      </c>
      <c r="G127" s="169">
        <f>IFERROR(Inv_SY_B!G127/Inv_SY_B!$DA127-1,"")</f>
        <v>-6.8349338036565177E-3</v>
      </c>
      <c r="H127" s="169">
        <f>IFERROR(Inv_SY_B!H127/Inv_SY_B!$DA127-1,"")</f>
        <v>3.8921428343168252E-3</v>
      </c>
      <c r="I127" s="169">
        <f>IFERROR(Inv_SY_B!I127/Inv_SY_B!$DA127-1,"")</f>
        <v>1.4326763164773659E-2</v>
      </c>
      <c r="J127" s="169">
        <f>IFERROR(Inv_SY_B!J127/Inv_SY_B!$DA127-1,"")</f>
        <v>-1.1896205959948003E-2</v>
      </c>
      <c r="K127" s="169">
        <f>IFERROR(Inv_SY_B!K127/Inv_SY_B!$DA127-1,"")</f>
        <v>-2.6869235944222414E-3</v>
      </c>
      <c r="L127" s="169">
        <f>IFERROR(Inv_SY_B!L127/Inv_SY_B!$DA127-1,"")</f>
        <v>-1.0242325688403997E-2</v>
      </c>
      <c r="M127" s="169">
        <f>IFERROR(Inv_SY_B!M127/Inv_SY_B!$DA127-1,"")</f>
        <v>1.1881329208164093E-2</v>
      </c>
      <c r="N127" s="169">
        <f>IFERROR(Inv_SY_B!N127/Inv_SY_B!$DA127-1,"")</f>
        <v>6.6703511950945149E-3</v>
      </c>
      <c r="O127" s="169">
        <f>IFERROR(Inv_SY_B!O127/Inv_SY_B!$DA127-1,"")</f>
        <v>1.897270432391629E-4</v>
      </c>
      <c r="P127" s="169">
        <f>IFERROR(Inv_SY_B!P127/Inv_SY_B!$DA127-1,"")</f>
        <v>-1.6431664896588427E-2</v>
      </c>
      <c r="Q127" s="169">
        <f>IFERROR(Inv_SY_B!Q127/Inv_SY_B!$DA127-1,"")</f>
        <v>-2.930278814766929E-2</v>
      </c>
      <c r="R127" s="169">
        <f>IFERROR(Inv_SY_B!R127/Inv_SY_B!$DA127-1,"")</f>
        <v>-4.004969376216716E-2</v>
      </c>
      <c r="S127" s="169">
        <f>IFERROR(Inv_SY_B!S127/Inv_SY_B!$DA127-1,"")</f>
        <v>-5.3720971731656908E-2</v>
      </c>
      <c r="T127" s="169">
        <f>IFERROR(Inv_SY_B!T127/Inv_SY_B!$DA127-1,"")</f>
        <v>-2.7856781274161913E-2</v>
      </c>
      <c r="U127" s="169">
        <f>IFERROR(Inv_SY_B!U127/Inv_SY_B!$DA127-1,"")</f>
        <v>8.0529713500335776E-2</v>
      </c>
      <c r="V127" s="169">
        <f>IFERROR(Inv_SY_B!V127/Inv_SY_B!$DA127-1,"")</f>
        <v>9.0696618516342475E-2</v>
      </c>
      <c r="W127" s="169">
        <f>IFERROR(Inv_SY_B!W127/Inv_SY_B!$DA127-1,"")</f>
        <v>0.11187039639220298</v>
      </c>
      <c r="X127" s="169">
        <f>IFERROR(Inv_SY_B!X127/Inv_SY_B!$DA127-1,"")</f>
        <v>3.86401427091565E-3</v>
      </c>
      <c r="Y127" s="169">
        <f>IFERROR(Inv_SY_B!Y127/Inv_SY_B!$DA127-1,"")</f>
        <v>2.9929031268616679E-2</v>
      </c>
      <c r="Z127" s="169">
        <f>IFERROR(Inv_SY_B!Z127/Inv_SY_B!$DA127-1,"")</f>
        <v>3.0809653366088652E-2</v>
      </c>
      <c r="AA127" s="169">
        <f>IFERROR(Inv_SY_B!AA127/Inv_SY_B!$DA127-1,"")</f>
        <v>-7.8883952690367964E-2</v>
      </c>
      <c r="AB127" s="169">
        <f>IFERROR(Inv_SY_B!AB127/Inv_SY_B!$DA127-1,"")</f>
        <v>-8.044527002670443E-3</v>
      </c>
      <c r="AC127" s="169">
        <f>IFERROR(Inv_SY_B!AC127/Inv_SY_B!$DA127-1,"")</f>
        <v>1.4693004964143608E-3</v>
      </c>
      <c r="AD127" s="169">
        <f>IFERROR(Inv_SY_B!AD127/Inv_SY_B!$DA127-1,"")</f>
        <v>-4.1431917194840739E-2</v>
      </c>
      <c r="AE127" s="169">
        <f>IFERROR(Inv_SY_B!AE127/Inv_SY_B!$DA127-1,"")</f>
        <v>-3.3557704924886078E-2</v>
      </c>
      <c r="AF127" s="169">
        <f>IFERROR(Inv_SY_B!AF127/Inv_SY_B!$DA127-1,"")</f>
        <v>-3.2734332564898772E-3</v>
      </c>
      <c r="AG127" s="169">
        <f>IFERROR(Inv_SY_B!AG127/Inv_SY_B!$DA127-1,"")</f>
        <v>-2.6194069882990223E-2</v>
      </c>
      <c r="AH127" s="169">
        <f>IFERROR(Inv_SY_B!AH127/Inv_SY_B!$DA127-1,"")</f>
        <v>-3.7383771244047459E-2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>
        <f>IFERROR(Inv_SY_B!CJ127/Inv_SY_B!$DC127-1,"")</f>
        <v>-1</v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2.1616014014613549E-2</v>
      </c>
      <c r="CN127" s="169">
        <f>IFERROR(Inv_SY_B!CN127/Inv_SY_B!$DB127-1,"")</f>
        <v>2.4500933735010166E-2</v>
      </c>
      <c r="CO127" s="169">
        <f>IFERROR(Inv_SY_B!CO127/Inv_SY_B!$DB127-1,"")</f>
        <v>3.4458028084264569E-2</v>
      </c>
      <c r="CP127" s="169">
        <f>IFERROR(Inv_SY_B!CP127/Inv_SY_B!$DB127-1,"")</f>
        <v>-1.5782072754865983E-2</v>
      </c>
      <c r="CQ127" s="169">
        <f>IFERROR(Inv_SY_B!CQ127/Inv_SY_B!$DB127-1,"")</f>
        <v>-5.1042749800517706E-2</v>
      </c>
      <c r="CR127" s="169">
        <f>IFERROR(Inv_SY_B!CR127/Inv_SY_B!$DB127-1,"")</f>
        <v>2.8366520094647019E-2</v>
      </c>
      <c r="CS127" s="169">
        <f>IFERROR(Inv_SY_B!CS127/Inv_SY_B!$DB127-1,"")</f>
        <v>-2.072883764136757E-2</v>
      </c>
      <c r="CT127" s="169">
        <f>IFERROR(Inv_SY_B!CT127/Inv_SY_B!$DB127-1,"")</f>
        <v>-2.1387835731784044E-2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-1.3555065448014325E-2</v>
      </c>
      <c r="D128" s="169">
        <f>IFERROR(Inv_SY_B!D128/Inv_SY_B!$DA128-1,"")</f>
        <v>-1.7986030751374615E-3</v>
      </c>
      <c r="E128" s="169">
        <f>IFERROR(Inv_SY_B!E128/Inv_SY_B!$DA128-1,"")</f>
        <v>5.1192311090023424E-2</v>
      </c>
      <c r="F128" s="169">
        <f>IFERROR(Inv_SY_B!F128/Inv_SY_B!$DA128-1,"")</f>
        <v>5.6442887438961975E-2</v>
      </c>
      <c r="G128" s="169">
        <f>IFERROR(Inv_SY_B!G128/Inv_SY_B!$DA128-1,"")</f>
        <v>5.4316961465434854E-2</v>
      </c>
      <c r="H128" s="169">
        <f>IFERROR(Inv_SY_B!H128/Inv_SY_B!$DA128-1,"")</f>
        <v>5.5508082139626991E-2</v>
      </c>
      <c r="I128" s="169">
        <f>IFERROR(Inv_SY_B!I128/Inv_SY_B!$DA128-1,"")</f>
        <v>8.8758741254127305E-2</v>
      </c>
      <c r="J128" s="169">
        <f>IFERROR(Inv_SY_B!J128/Inv_SY_B!$DA128-1,"")</f>
        <v>4.6751788163822638E-2</v>
      </c>
      <c r="K128" s="169">
        <f>IFERROR(Inv_SY_B!K128/Inv_SY_B!$DA128-1,"")</f>
        <v>8.158183136566266E-2</v>
      </c>
      <c r="L128" s="169">
        <f>IFERROR(Inv_SY_B!L128/Inv_SY_B!$DA128-1,"")</f>
        <v>7.2818743996550417E-2</v>
      </c>
      <c r="M128" s="169">
        <f>IFERROR(Inv_SY_B!M128/Inv_SY_B!$DA128-1,"")</f>
        <v>5.4637131485634649E-2</v>
      </c>
      <c r="N128" s="169">
        <f>IFERROR(Inv_SY_B!N128/Inv_SY_B!$DA128-1,"")</f>
        <v>4.7107885177755326E-2</v>
      </c>
      <c r="O128" s="169">
        <f>IFERROR(Inv_SY_B!O128/Inv_SY_B!$DA128-1,"")</f>
        <v>4.2732782593447372E-2</v>
      </c>
      <c r="P128" s="169">
        <f>IFERROR(Inv_SY_B!P128/Inv_SY_B!$DA128-1,"")</f>
        <v>-0.1585011024628985</v>
      </c>
      <c r="Q128" s="169">
        <f>IFERROR(Inv_SY_B!Q128/Inv_SY_B!$DA128-1,"")</f>
        <v>1.4488072712437239E-2</v>
      </c>
      <c r="R128" s="169">
        <f>IFERROR(Inv_SY_B!R128/Inv_SY_B!$DA128-1,"")</f>
        <v>1.3496438121236576E-3</v>
      </c>
      <c r="S128" s="169">
        <f>IFERROR(Inv_SY_B!S128/Inv_SY_B!$DA128-1,"")</f>
        <v>-2.0130533486349078E-2</v>
      </c>
      <c r="T128" s="169">
        <f>IFERROR(Inv_SY_B!T128/Inv_SY_B!$DA128-1,"")</f>
        <v>-8.5420939059825951E-3</v>
      </c>
      <c r="U128" s="169">
        <f>IFERROR(Inv_SY_B!U128/Inv_SY_B!$DA128-1,"")</f>
        <v>-0.10893744032923602</v>
      </c>
      <c r="V128" s="169">
        <f>IFERROR(Inv_SY_B!V128/Inv_SY_B!$DA128-1,"")</f>
        <v>-2.5021538302341551E-2</v>
      </c>
      <c r="W128" s="169">
        <f>IFERROR(Inv_SY_B!W128/Inv_SY_B!$DA128-1,"")</f>
        <v>1.9167198891675064E-2</v>
      </c>
      <c r="X128" s="169">
        <f>IFERROR(Inv_SY_B!X128/Inv_SY_B!$DA128-1,"")</f>
        <v>-8.8782003461905235E-2</v>
      </c>
      <c r="Y128" s="169">
        <f>IFERROR(Inv_SY_B!Y128/Inv_SY_B!$DA128-1,"")</f>
        <v>1.4182325513321548E-2</v>
      </c>
      <c r="Z128" s="169">
        <f>IFERROR(Inv_SY_B!Z128/Inv_SY_B!$DA128-1,"")</f>
        <v>1.5868940361737804E-2</v>
      </c>
      <c r="AA128" s="169">
        <f>IFERROR(Inv_SY_B!AA128/Inv_SY_B!$DA128-1,"")</f>
        <v>-0.11523657100728268</v>
      </c>
      <c r="AB128" s="169">
        <f>IFERROR(Inv_SY_B!AB128/Inv_SY_B!$DA128-1,"")</f>
        <v>-1.4813942896982124E-2</v>
      </c>
      <c r="AC128" s="169">
        <f>IFERROR(Inv_SY_B!AC128/Inv_SY_B!$DA128-1,"")</f>
        <v>-6.7573900770910855E-3</v>
      </c>
      <c r="AD128" s="169">
        <f>IFERROR(Inv_SY_B!AD128/Inv_SY_B!$DA128-1,"")</f>
        <v>-6.6158107092946783E-2</v>
      </c>
      <c r="AE128" s="169">
        <f>IFERROR(Inv_SY_B!AE128/Inv_SY_B!$DA128-1,"")</f>
        <v>-2.3910194145307595E-2</v>
      </c>
      <c r="AF128" s="169">
        <f>IFERROR(Inv_SY_B!AF128/Inv_SY_B!$DA128-1,"")</f>
        <v>-3.0090306689494195E-3</v>
      </c>
      <c r="AG128" s="169">
        <f>IFERROR(Inv_SY_B!AG128/Inv_SY_B!$DA128-1,"")</f>
        <v>-2.63172371159337E-2</v>
      </c>
      <c r="AH128" s="169">
        <f>IFERROR(Inv_SY_B!AH128/Inv_SY_B!$DA128-1,"")</f>
        <v>-3.5434473985988202E-2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>
        <f>IFERROR(Inv_SY_B!CJ128/Inv_SY_B!$DC128-1,"")</f>
        <v>-1</v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2.603956102037408E-2</v>
      </c>
      <c r="CN128" s="169">
        <f>IFERROR(Inv_SY_B!CN128/Inv_SY_B!$DB128-1,"")</f>
        <v>-7.2370306267109941E-3</v>
      </c>
      <c r="CO128" s="169">
        <f>IFERROR(Inv_SY_B!CO128/Inv_SY_B!$DB128-1,"")</f>
        <v>2.882392889288532E-2</v>
      </c>
      <c r="CP128" s="169">
        <f>IFERROR(Inv_SY_B!CP128/Inv_SY_B!$DB128-1,"")</f>
        <v>-2.0336436336711672E-2</v>
      </c>
      <c r="CQ128" s="169">
        <f>IFERROR(Inv_SY_B!CQ128/Inv_SY_B!$DB128-1,"")</f>
        <v>-5.3793486574282734E-2</v>
      </c>
      <c r="CR128" s="169">
        <f>IFERROR(Inv_SY_B!CR128/Inv_SY_B!$DB128-1,"")</f>
        <v>3.115583698611335E-2</v>
      </c>
      <c r="CS128" s="169">
        <f>IFERROR(Inv_SY_B!CS128/Inv_SY_B!$DB128-1,"")</f>
        <v>-1.8737269015505209E-3</v>
      </c>
      <c r="CT128" s="169">
        <f>IFERROR(Inv_SY_B!CT128/Inv_SY_B!$DB128-1,"")</f>
        <v>-2.7786464601169403E-3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5.6830948181777696E-2</v>
      </c>
      <c r="D129" s="169">
        <f>IFERROR(Inv_SY_B!D129/Inv_SY_B!$DA129-1,"")</f>
        <v>4.2710693816647494E-2</v>
      </c>
      <c r="E129" s="169">
        <f>IFERROR(Inv_SY_B!E129/Inv_SY_B!$DA129-1,"")</f>
        <v>6.5176407185960405E-2</v>
      </c>
      <c r="F129" s="169">
        <f>IFERROR(Inv_SY_B!F129/Inv_SY_B!$DA129-1,"")</f>
        <v>4.9074343854564439E-2</v>
      </c>
      <c r="G129" s="169">
        <f>IFERROR(Inv_SY_B!G129/Inv_SY_B!$DA129-1,"")</f>
        <v>6.013278470547756E-2</v>
      </c>
      <c r="H129" s="169">
        <f>IFERROR(Inv_SY_B!H129/Inv_SY_B!$DA129-1,"")</f>
        <v>7.1004047193505171E-2</v>
      </c>
      <c r="I129" s="169">
        <f>IFERROR(Inv_SY_B!I129/Inv_SY_B!$DA129-1,"")</f>
        <v>5.1636947058012028E-2</v>
      </c>
      <c r="J129" s="169">
        <f>IFERROR(Inv_SY_B!J129/Inv_SY_B!$DA129-1,"")</f>
        <v>3.9824859739458596E-2</v>
      </c>
      <c r="K129" s="169">
        <f>IFERROR(Inv_SY_B!K129/Inv_SY_B!$DA129-1,"")</f>
        <v>4.6823672957705398E-2</v>
      </c>
      <c r="L129" s="169">
        <f>IFERROR(Inv_SY_B!L129/Inv_SY_B!$DA129-1,"")</f>
        <v>5.5700173758973515E-2</v>
      </c>
      <c r="M129" s="169">
        <f>IFERROR(Inv_SY_B!M129/Inv_SY_B!$DA129-1,"")</f>
        <v>7.8146472992981053E-2</v>
      </c>
      <c r="N129" s="169">
        <f>IFERROR(Inv_SY_B!N129/Inv_SY_B!$DA129-1,"")</f>
        <v>7.3448865178854517E-2</v>
      </c>
      <c r="O129" s="169">
        <f>IFERROR(Inv_SY_B!O129/Inv_SY_B!$DA129-1,"")</f>
        <v>7.0231546647817611E-2</v>
      </c>
      <c r="P129" s="169">
        <f>IFERROR(Inv_SY_B!P129/Inv_SY_B!$DA129-1,"")</f>
        <v>5.0373391512973376E-2</v>
      </c>
      <c r="Q129" s="169">
        <f>IFERROR(Inv_SY_B!Q129/Inv_SY_B!$DA129-1,"")</f>
        <v>3.5335420683931362E-2</v>
      </c>
      <c r="R129" s="169">
        <f>IFERROR(Inv_SY_B!R129/Inv_SY_B!$DA129-1,"")</f>
        <v>2.3274162015513022E-2</v>
      </c>
      <c r="S129" s="169">
        <f>IFERROR(Inv_SY_B!S129/Inv_SY_B!$DA129-1,"")</f>
        <v>1.1313778502051619E-2</v>
      </c>
      <c r="T129" s="169">
        <f>IFERROR(Inv_SY_B!T129/Inv_SY_B!$DA129-1,"")</f>
        <v>4.3671463854833892E-2</v>
      </c>
      <c r="U129" s="169">
        <f>IFERROR(Inv_SY_B!U129/Inv_SY_B!$DA129-1,"")</f>
        <v>-9.7889117768122924E-2</v>
      </c>
      <c r="V129" s="169">
        <f>IFERROR(Inv_SY_B!V129/Inv_SY_B!$DA129-1,"")</f>
        <v>-0.10319960656814664</v>
      </c>
      <c r="W129" s="169">
        <f>IFERROR(Inv_SY_B!W129/Inv_SY_B!$DA129-1,"")</f>
        <v>-0.43206103336123969</v>
      </c>
      <c r="X129" s="169">
        <f>IFERROR(Inv_SY_B!X129/Inv_SY_B!$DA129-1,"")</f>
        <v>-0.63490421545504572</v>
      </c>
      <c r="Y129" s="169">
        <f>IFERROR(Inv_SY_B!Y129/Inv_SY_B!$DA129-1,"")</f>
        <v>0.1227434143248427</v>
      </c>
      <c r="Z129" s="169">
        <f>IFERROR(Inv_SY_B!Z129/Inv_SY_B!$DA129-1,"")</f>
        <v>0.12454347337214799</v>
      </c>
      <c r="AA129" s="169">
        <f>IFERROR(Inv_SY_B!AA129/Inv_SY_B!$DA129-1,"")</f>
        <v>-3.5846398437539451E-2</v>
      </c>
      <c r="AB129" s="169">
        <f>IFERROR(Inv_SY_B!AB129/Inv_SY_B!$DA129-1,"")</f>
        <v>2.8304600127536217E-2</v>
      </c>
      <c r="AC129" s="169">
        <f>IFERROR(Inv_SY_B!AC129/Inv_SY_B!$DA129-1,"")</f>
        <v>3.8076879601436353E-2</v>
      </c>
      <c r="AD129" s="169">
        <f>IFERROR(Inv_SY_B!AD129/Inv_SY_B!$DA129-1,"")</f>
        <v>-1.1620104991051594E-2</v>
      </c>
      <c r="AE129" s="169">
        <f>IFERROR(Inv_SY_B!AE129/Inv_SY_B!$DA129-1,"")</f>
        <v>1.5433902148608514E-2</v>
      </c>
      <c r="AF129" s="169">
        <f>IFERROR(Inv_SY_B!AF129/Inv_SY_B!$DA129-1,"")</f>
        <v>3.879434923670666E-2</v>
      </c>
      <c r="AG129" s="169">
        <f>IFERROR(Inv_SY_B!AG129/Inv_SY_B!$DA129-1,"")</f>
        <v>1.7265269440785103E-2</v>
      </c>
      <c r="AH129" s="169">
        <f>IFERROR(Inv_SY_B!AH129/Inv_SY_B!$DA129-1,"")</f>
        <v>5.6486084880353893E-3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-0.99686699248598787</v>
      </c>
      <c r="CJ129" s="169">
        <f>IFERROR(Inv_SY_B!CJ129/Inv_SY_B!$DC129-1,"")</f>
        <v>-0.9923879419709819</v>
      </c>
      <c r="CK129" s="169">
        <f>IFERROR(Inv_SY_B!CK129/Inv_SY_B!$DC129-1,"")</f>
        <v>-1</v>
      </c>
      <c r="CL129" s="169">
        <f>IFERROR(Inv_SY_B!CL129/Inv_SY_B!$DC129-1,"")</f>
        <v>-0.99690760142571144</v>
      </c>
      <c r="CM129" s="169">
        <f>IFERROR(Inv_SY_B!CM129/Inv_SY_B!$DB129-1,"")</f>
        <v>1.5242002866467264E-2</v>
      </c>
      <c r="CN129" s="169">
        <f>IFERROR(Inv_SY_B!CN129/Inv_SY_B!$DB129-1,"")</f>
        <v>-5.1858595537272567E-2</v>
      </c>
      <c r="CO129" s="169">
        <f>IFERROR(Inv_SY_B!CO129/Inv_SY_B!$DB129-1,"")</f>
        <v>-2.5386778156035739E-3</v>
      </c>
      <c r="CP129" s="169">
        <f>IFERROR(Inv_SY_B!CP129/Inv_SY_B!$DB129-1,"")</f>
        <v>-9.0089076843784532E-3</v>
      </c>
      <c r="CQ129" s="169">
        <f>IFERROR(Inv_SY_B!CQ129/Inv_SY_B!$DB129-1,"")</f>
        <v>0.29511340321023649</v>
      </c>
      <c r="CR129" s="169">
        <f>IFERROR(Inv_SY_B!CR129/Inv_SY_B!$DB129-1,"")</f>
        <v>-0.2290506040732766</v>
      </c>
      <c r="CS129" s="169">
        <f>IFERROR(Inv_SY_B!CS129/Inv_SY_B!$DB129-1,"")</f>
        <v>-6.3998746499942527E-3</v>
      </c>
      <c r="CT129" s="169">
        <f>IFERROR(Inv_SY_B!CT129/Inv_SY_B!$DB129-1,"")</f>
        <v>-1.1498746316176534E-2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1.5309403207402372E-2</v>
      </c>
      <c r="D130" s="169">
        <f>IFERROR(Inv_SY_B!D130/Inv_SY_B!$DA130-1,"")</f>
        <v>1.2469674664502994E-2</v>
      </c>
      <c r="E130" s="169">
        <f>IFERROR(Inv_SY_B!E130/Inv_SY_B!$DA130-1,"")</f>
        <v>-6.9408702722931759E-3</v>
      </c>
      <c r="F130" s="169">
        <f>IFERROR(Inv_SY_B!F130/Inv_SY_B!$DA130-1,"")</f>
        <v>-2.0331171037636708E-2</v>
      </c>
      <c r="G130" s="169">
        <f>IFERROR(Inv_SY_B!G130/Inv_SY_B!$DA130-1,"")</f>
        <v>-7.3279328701516544E-3</v>
      </c>
      <c r="H130" s="169">
        <f>IFERROR(Inv_SY_B!H130/Inv_SY_B!$DA130-1,"")</f>
        <v>9.3193939637847834E-4</v>
      </c>
      <c r="I130" s="169">
        <f>IFERROR(Inv_SY_B!I130/Inv_SY_B!$DA130-1,"")</f>
        <v>-3.6457697551928403E-2</v>
      </c>
      <c r="J130" s="169">
        <f>IFERROR(Inv_SY_B!J130/Inv_SY_B!$DA130-1,"")</f>
        <v>-4.7188835000789742E-2</v>
      </c>
      <c r="K130" s="169">
        <f>IFERROR(Inv_SY_B!K130/Inv_SY_B!$DA130-1,"")</f>
        <v>-3.0873661982172118E-2</v>
      </c>
      <c r="L130" s="169">
        <f>IFERROR(Inv_SY_B!L130/Inv_SY_B!$DA130-1,"")</f>
        <v>-2.5282917135212468E-2</v>
      </c>
      <c r="M130" s="169">
        <f>IFERROR(Inv_SY_B!M130/Inv_SY_B!$DA130-1,"")</f>
        <v>1.8852754691896845E-2</v>
      </c>
      <c r="N130" s="169">
        <f>IFERROR(Inv_SY_B!N130/Inv_SY_B!$DA130-1,"")</f>
        <v>3.038465208964336E-3</v>
      </c>
      <c r="O130" s="169">
        <f>IFERROR(Inv_SY_B!O130/Inv_SY_B!$DA130-1,"")</f>
        <v>1.2700076259090975E-2</v>
      </c>
      <c r="P130" s="169">
        <f>IFERROR(Inv_SY_B!P130/Inv_SY_B!$DA130-1,"")</f>
        <v>-1.2336483045585322E-2</v>
      </c>
      <c r="Q130" s="169">
        <f>IFERROR(Inv_SY_B!Q130/Inv_SY_B!$DA130-1,"")</f>
        <v>-1.5050172571856257E-2</v>
      </c>
      <c r="R130" s="169">
        <f>IFERROR(Inv_SY_B!R130/Inv_SY_B!$DA130-1,"")</f>
        <v>-1.2992929074899906E-2</v>
      </c>
      <c r="S130" s="169">
        <f>IFERROR(Inv_SY_B!S130/Inv_SY_B!$DA130-1,"")</f>
        <v>-2.9546538535098144E-2</v>
      </c>
      <c r="T130" s="169">
        <f>IFERROR(Inv_SY_B!T130/Inv_SY_B!$DA130-1,"")</f>
        <v>-2.5290322190809622E-3</v>
      </c>
      <c r="U130" s="169">
        <f>IFERROR(Inv_SY_B!U130/Inv_SY_B!$DA130-1,"")</f>
        <v>5.0810370577953234E-2</v>
      </c>
      <c r="V130" s="169">
        <f>IFERROR(Inv_SY_B!V130/Inv_SY_B!$DA130-1,"")</f>
        <v>7.9779272849206384E-2</v>
      </c>
      <c r="W130" s="169">
        <f>IFERROR(Inv_SY_B!W130/Inv_SY_B!$DA130-1,"")</f>
        <v>3.3253277686212224E-2</v>
      </c>
      <c r="X130" s="169">
        <f>IFERROR(Inv_SY_B!X130/Inv_SY_B!$DA130-1,"")</f>
        <v>-0.30430331136579847</v>
      </c>
      <c r="Y130" s="169">
        <f>IFERROR(Inv_SY_B!Y130/Inv_SY_B!$DA130-1,"")</f>
        <v>-6.7328835233226858E-4</v>
      </c>
      <c r="Z130" s="169">
        <f>IFERROR(Inv_SY_B!Z130/Inv_SY_B!$DA130-1,"")</f>
        <v>-1.0270144048123431E-2</v>
      </c>
      <c r="AA130" s="169">
        <f>IFERROR(Inv_SY_B!AA130/Inv_SY_B!$DA130-1,"")</f>
        <v>-2.1803375687926341E-2</v>
      </c>
      <c r="AB130" s="169">
        <f>IFERROR(Inv_SY_B!AB130/Inv_SY_B!$DA130-1,"")</f>
        <v>5.5695923642007816E-2</v>
      </c>
      <c r="AC130" s="169">
        <f>IFERROR(Inv_SY_B!AC130/Inv_SY_B!$DA130-1,"")</f>
        <v>7.0214059176606503E-2</v>
      </c>
      <c r="AD130" s="169">
        <f>IFERROR(Inv_SY_B!AD130/Inv_SY_B!$DA130-1,"")</f>
        <v>1.0658441227539894E-2</v>
      </c>
      <c r="AE130" s="169">
        <f>IFERROR(Inv_SY_B!AE130/Inv_SY_B!$DA130-1,"")</f>
        <v>5.3604051968793254E-2</v>
      </c>
      <c r="AF130" s="169">
        <f>IFERROR(Inv_SY_B!AF130/Inv_SY_B!$DA130-1,"")</f>
        <v>8.5058611559397423E-2</v>
      </c>
      <c r="AG130" s="169">
        <f>IFERROR(Inv_SY_B!AG130/Inv_SY_B!$DA130-1,"")</f>
        <v>5.5767240453616251E-2</v>
      </c>
      <c r="AH130" s="169">
        <f>IFERROR(Inv_SY_B!AH130/Inv_SY_B!$DA130-1,"")</f>
        <v>2.5764798181316717E-2</v>
      </c>
      <c r="AI130" s="169">
        <f>IFERROR(Inv_SY_B!AI130/Inv_SY_B!$DC130-1,"")</f>
        <v>9.9482192146729931E-2</v>
      </c>
      <c r="AJ130" s="169">
        <f>IFERROR(Inv_SY_B!AJ130/Inv_SY_B!$DC130-1,"")</f>
        <v>0.10340891426153975</v>
      </c>
      <c r="AK130" s="169">
        <f>IFERROR(Inv_SY_B!AK130/Inv_SY_B!$DC130-1,"")</f>
        <v>0.11464746376254675</v>
      </c>
      <c r="AL130" s="169">
        <f>IFERROR(Inv_SY_B!AL130/Inv_SY_B!$DC130-1,"")</f>
        <v>0.10627674501954676</v>
      </c>
      <c r="AM130" s="169">
        <f>IFERROR(Inv_SY_B!AM130/Inv_SY_B!$DC130-1,"")</f>
        <v>9.4162117023439462E-2</v>
      </c>
      <c r="AN130" s="169">
        <f>IFERROR(Inv_SY_B!AN130/Inv_SY_B!$DC130-1,"")</f>
        <v>0.10368160329729026</v>
      </c>
      <c r="AO130" s="169">
        <f>IFERROR(Inv_SY_B!AO130/Inv_SY_B!$DC130-1,"")</f>
        <v>7.2969855598510991E-2</v>
      </c>
      <c r="AP130" s="169">
        <f>IFERROR(Inv_SY_B!AP130/Inv_SY_B!$DC130-1,"")</f>
        <v>8.7330020549318599E-2</v>
      </c>
      <c r="AQ130" s="169">
        <f>IFERROR(Inv_SY_B!AQ130/Inv_SY_B!$DC130-1,"")</f>
        <v>2.5285109572122044E-2</v>
      </c>
      <c r="AR130" s="169">
        <f>IFERROR(Inv_SY_B!AR130/Inv_SY_B!$DC130-1,"")</f>
        <v>5.5465121567659814E-2</v>
      </c>
      <c r="AS130" s="169">
        <f>IFERROR(Inv_SY_B!AS130/Inv_SY_B!$DC130-1,"")</f>
        <v>7.4612952086268169E-2</v>
      </c>
      <c r="AT130" s="169">
        <f>IFERROR(Inv_SY_B!AT130/Inv_SY_B!$DC130-1,"")</f>
        <v>7.5843325015575225E-2</v>
      </c>
      <c r="AU130" s="169">
        <f>IFERROR(Inv_SY_B!AU130/Inv_SY_B!$DC130-1,"")</f>
        <v>8.1681051892925627E-2</v>
      </c>
      <c r="AV130" s="169">
        <f>IFERROR(Inv_SY_B!AV130/Inv_SY_B!$DC130-1,"")</f>
        <v>5.5826281576198067E-2</v>
      </c>
      <c r="AW130" s="169">
        <f>IFERROR(Inv_SY_B!AW130/Inv_SY_B!$DC130-1,"")</f>
        <v>7.397873923610998E-2</v>
      </c>
      <c r="AX130" s="169">
        <f>IFERROR(Inv_SY_B!AX130/Inv_SY_B!$DC130-1,"")</f>
        <v>6.3580732811326479E-2</v>
      </c>
      <c r="AY130" s="169">
        <f>IFERROR(Inv_SY_B!AY130/Inv_SY_B!$DC130-1,"")</f>
        <v>4.4306712174531304E-2</v>
      </c>
      <c r="AZ130" s="169">
        <f>IFERROR(Inv_SY_B!AZ130/Inv_SY_B!$DC130-1,"")</f>
        <v>4.5092913492662756E-2</v>
      </c>
      <c r="BA130" s="169">
        <f>IFERROR(Inv_SY_B!BA130/Inv_SY_B!$DC130-1,"")</f>
        <v>5.0553345451540332E-2</v>
      </c>
      <c r="BB130" s="169">
        <f>IFERROR(Inv_SY_B!BB130/Inv_SY_B!$DC130-1,"")</f>
        <v>7.1427744009958438E-2</v>
      </c>
      <c r="BC130" s="169">
        <f>IFERROR(Inv_SY_B!BC130/Inv_SY_B!$DC130-1,"")</f>
        <v>4.3250504868637352E-2</v>
      </c>
      <c r="BD130" s="169">
        <f>IFERROR(Inv_SY_B!BD130/Inv_SY_B!$DC130-1,"")</f>
        <v>5.0261187033184385E-2</v>
      </c>
      <c r="BE130" s="169">
        <f>IFERROR(Inv_SY_B!BE130/Inv_SY_B!$DC130-1,"")</f>
        <v>5.6928159154383984E-2</v>
      </c>
      <c r="BF130" s="169">
        <f>IFERROR(Inv_SY_B!BF130/Inv_SY_B!$DC130-1,"")</f>
        <v>7.2095822525492625E-2</v>
      </c>
      <c r="BG130" s="169">
        <f>IFERROR(Inv_SY_B!BG130/Inv_SY_B!$DC130-1,"")</f>
        <v>5.1188963915284935E-2</v>
      </c>
      <c r="BH130" s="169">
        <f>IFERROR(Inv_SY_B!BH130/Inv_SY_B!$DC130-1,"")</f>
        <v>6.2832785741838926E-2</v>
      </c>
      <c r="BI130" s="169">
        <f>IFERROR(Inv_SY_B!BI130/Inv_SY_B!$DC130-1,"")</f>
        <v>6.4557463690304351E-2</v>
      </c>
      <c r="BJ130" s="169">
        <f>IFERROR(Inv_SY_B!BJ130/Inv_SY_B!$DC130-1,"")</f>
        <v>5.9877188451121999E-2</v>
      </c>
      <c r="BK130" s="169">
        <f>IFERROR(Inv_SY_B!BK130/Inv_SY_B!$DC130-1,"")</f>
        <v>2.0530013455342111E-2</v>
      </c>
      <c r="BL130" s="169">
        <f>IFERROR(Inv_SY_B!BL130/Inv_SY_B!$DC130-1,"")</f>
        <v>-2.6400551591808652E-2</v>
      </c>
      <c r="BM130" s="169">
        <f>IFERROR(Inv_SY_B!BM130/Inv_SY_B!$DC130-1,"")</f>
        <v>2.2325547083801522E-2</v>
      </c>
      <c r="BN130" s="169">
        <f>IFERROR(Inv_SY_B!BN130/Inv_SY_B!$DC130-1,"")</f>
        <v>-1.2442220550559657E-2</v>
      </c>
      <c r="BO130" s="169">
        <f>IFERROR(Inv_SY_B!BO130/Inv_SY_B!$DC130-1,"")</f>
        <v>4.4712224056065342E-2</v>
      </c>
      <c r="BP130" s="169">
        <f>IFERROR(Inv_SY_B!BP130/Inv_SY_B!$DC130-1,"")</f>
        <v>7.6366167464745782E-2</v>
      </c>
      <c r="BQ130" s="169">
        <f>IFERROR(Inv_SY_B!BQ130/Inv_SY_B!$DC130-1,"")</f>
        <v>6.4754468271473353E-2</v>
      </c>
      <c r="BR130" s="169">
        <f>IFERROR(Inv_SY_B!BR130/Inv_SY_B!$DC130-1,"")</f>
        <v>5.6892667884165249E-2</v>
      </c>
      <c r="BS130" s="169">
        <f>IFERROR(Inv_SY_B!BS130/Inv_SY_B!$DC130-1,"")</f>
        <v>5.9455054890320103E-2</v>
      </c>
      <c r="BT130" s="169">
        <f>IFERROR(Inv_SY_B!BT130/Inv_SY_B!$DC130-1,"")</f>
        <v>-5.3732552351851703E-3</v>
      </c>
      <c r="BU130" s="169">
        <f>IFERROR(Inv_SY_B!BU130/Inv_SY_B!$DC130-1,"")</f>
        <v>1.1916453129037663E-2</v>
      </c>
      <c r="BV130" s="169">
        <f>IFERROR(Inv_SY_B!BV130/Inv_SY_B!$DC130-1,"")</f>
        <v>9.2386872990712909E-4</v>
      </c>
      <c r="BW130" s="169">
        <f>IFERROR(Inv_SY_B!BW130/Inv_SY_B!$DC130-1,"")</f>
        <v>7.4638302993567107E-2</v>
      </c>
      <c r="BX130" s="169">
        <f>IFERROR(Inv_SY_B!BX130/Inv_SY_B!$DC130-1,"")</f>
        <v>0.10340491148670305</v>
      </c>
      <c r="BY130" s="169">
        <f>IFERROR(Inv_SY_B!BY130/Inv_SY_B!$DC130-1,"")</f>
        <v>9.5953592175294311E-2</v>
      </c>
      <c r="BZ130" s="169">
        <f>IFERROR(Inv_SY_B!BZ130/Inv_SY_B!$DC130-1,"")</f>
        <v>9.6500925448350428E-2</v>
      </c>
      <c r="CA130" s="169">
        <f>IFERROR(Inv_SY_B!CA130/Inv_SY_B!$DC130-1,"")</f>
        <v>9.9047407983432478E-2</v>
      </c>
      <c r="CB130" s="169">
        <f>IFERROR(Inv_SY_B!CB130/Inv_SY_B!$DC130-1,"")</f>
        <v>6.7789110495201532E-2</v>
      </c>
      <c r="CC130" s="169">
        <f>IFERROR(Inv_SY_B!CC130/Inv_SY_B!$DC130-1,"")</f>
        <v>1.6435056306368878E-2</v>
      </c>
      <c r="CD130" s="169">
        <f>IFERROR(Inv_SY_B!CD130/Inv_SY_B!$DC130-1,"")</f>
        <v>6.216505524654381E-2</v>
      </c>
      <c r="CE130" s="169">
        <f>IFERROR(Inv_SY_B!CE130/Inv_SY_B!$DC130-1,"")</f>
        <v>-1.2962376312867341E-2</v>
      </c>
      <c r="CF130" s="169">
        <f>IFERROR(Inv_SY_B!CF130/Inv_SY_B!$DC130-1,"")</f>
        <v>2.131379670801592E-2</v>
      </c>
      <c r="CG130" s="169">
        <f>IFERROR(Inv_SY_B!CG130/Inv_SY_B!$DC130-1,"")</f>
        <v>-0.21646176064244926</v>
      </c>
      <c r="CH130" s="169">
        <f>IFERROR(Inv_SY_B!CH130/Inv_SY_B!$DC130-1,"")</f>
        <v>-8.8273738658262157E-3</v>
      </c>
      <c r="CI130" s="169">
        <f>IFERROR(Inv_SY_B!CI130/Inv_SY_B!$DC130-1,"")</f>
        <v>-0.9541564552525359</v>
      </c>
      <c r="CJ130" s="169">
        <f>IFERROR(Inv_SY_B!CJ130/Inv_SY_B!$DC130-1,"")</f>
        <v>-0.78997070944889392</v>
      </c>
      <c r="CK130" s="169">
        <f>IFERROR(Inv_SY_B!CK130/Inv_SY_B!$DC130-1,"")</f>
        <v>-1</v>
      </c>
      <c r="CL130" s="169">
        <f>IFERROR(Inv_SY_B!CL130/Inv_SY_B!$DC130-1,"")</f>
        <v>-0.92913493683429282</v>
      </c>
      <c r="CM130" s="169">
        <f>IFERROR(Inv_SY_B!CM130/Inv_SY_B!$DB130-1,"")</f>
        <v>-0.21744009605620951</v>
      </c>
      <c r="CN130" s="169">
        <f>IFERROR(Inv_SY_B!CN130/Inv_SY_B!$DB130-1,"")</f>
        <v>-5.3507660040543525E-2</v>
      </c>
      <c r="CO130" s="169">
        <f>IFERROR(Inv_SY_B!CO130/Inv_SY_B!$DB130-1,"")</f>
        <v>6.2507611723847667E-3</v>
      </c>
      <c r="CP130" s="169">
        <f>IFERROR(Inv_SY_B!CP130/Inv_SY_B!$DB130-1,"")</f>
        <v>5.2449841735709102E-2</v>
      </c>
      <c r="CQ130" s="169">
        <f>IFERROR(Inv_SY_B!CQ130/Inv_SY_B!$DB130-1,"")</f>
        <v>0.2659377625487902</v>
      </c>
      <c r="CR130" s="169">
        <f>IFERROR(Inv_SY_B!CR130/Inv_SY_B!$DB130-1,"")</f>
        <v>1.0189821091564744E-2</v>
      </c>
      <c r="CS130" s="169">
        <f>IFERROR(Inv_SY_B!CS130/Inv_SY_B!$DB130-1,"")</f>
        <v>-2.1000371541216034E-2</v>
      </c>
      <c r="CT130" s="169">
        <f>IFERROR(Inv_SY_B!CT130/Inv_SY_B!$DB130-1,"")</f>
        <v>-4.2880058910480523E-2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-2.7760623200380974E-2</v>
      </c>
      <c r="D131" s="169">
        <f>IFERROR(Inv_SY_B!D131/Inv_SY_B!$DA131-1,"")</f>
        <v>-2.0180569946687044E-2</v>
      </c>
      <c r="E131" s="169">
        <f>IFERROR(Inv_SY_B!E131/Inv_SY_B!$DA131-1,"")</f>
        <v>3.8754483815613971E-2</v>
      </c>
      <c r="F131" s="169">
        <f>IFERROR(Inv_SY_B!F131/Inv_SY_B!$DA131-1,"")</f>
        <v>2.8204633589361761E-2</v>
      </c>
      <c r="G131" s="169">
        <f>IFERROR(Inv_SY_B!G131/Inv_SY_B!$DA131-1,"")</f>
        <v>3.7028303343975555E-2</v>
      </c>
      <c r="H131" s="169">
        <f>IFERROR(Inv_SY_B!H131/Inv_SY_B!$DA131-1,"")</f>
        <v>4.3961144007444108E-2</v>
      </c>
      <c r="I131" s="169">
        <f>IFERROR(Inv_SY_B!I131/Inv_SY_B!$DA131-1,"")</f>
        <v>6.0661744801266071E-2</v>
      </c>
      <c r="J131" s="169">
        <f>IFERROR(Inv_SY_B!J131/Inv_SY_B!$DA131-1,"")</f>
        <v>1.6068185172663618E-2</v>
      </c>
      <c r="K131" s="169">
        <f>IFERROR(Inv_SY_B!K131/Inv_SY_B!$DA131-1,"")</f>
        <v>3.9931107953893319E-2</v>
      </c>
      <c r="L131" s="169">
        <f>IFERROR(Inv_SY_B!L131/Inv_SY_B!$DA131-1,"")</f>
        <v>4.4136105286017635E-2</v>
      </c>
      <c r="M131" s="169">
        <f>IFERROR(Inv_SY_B!M131/Inv_SY_B!$DA131-1,"")</f>
        <v>5.2347459067877189E-2</v>
      </c>
      <c r="N131" s="169">
        <f>IFERROR(Inv_SY_B!N131/Inv_SY_B!$DA131-1,"")</f>
        <v>4.40703944847185E-2</v>
      </c>
      <c r="O131" s="169">
        <f>IFERROR(Inv_SY_B!O131/Inv_SY_B!$DA131-1,"")</f>
        <v>4.4480083774497192E-2</v>
      </c>
      <c r="P131" s="169">
        <f>IFERROR(Inv_SY_B!P131/Inv_SY_B!$DA131-1,"")</f>
        <v>2.5120639081307461E-2</v>
      </c>
      <c r="Q131" s="169">
        <f>IFERROR(Inv_SY_B!Q131/Inv_SY_B!$DA131-1,"")</f>
        <v>1.422717737621837E-2</v>
      </c>
      <c r="R131" s="169">
        <f>IFERROR(Inv_SY_B!R131/Inv_SY_B!$DA131-1,"")</f>
        <v>3.5968126529206668E-3</v>
      </c>
      <c r="S131" s="169">
        <f>IFERROR(Inv_SY_B!S131/Inv_SY_B!$DA131-1,"")</f>
        <v>-7.0664955798129814E-3</v>
      </c>
      <c r="T131" s="169">
        <f>IFERROR(Inv_SY_B!T131/Inv_SY_B!$DA131-1,"")</f>
        <v>1.5967364516166871E-2</v>
      </c>
      <c r="U131" s="169">
        <f>IFERROR(Inv_SY_B!U131/Inv_SY_B!$DA131-1,"")</f>
        <v>2.6304185918445633E-2</v>
      </c>
      <c r="V131" s="169">
        <f>IFERROR(Inv_SY_B!V131/Inv_SY_B!$DA131-1,"")</f>
        <v>3.3178181600185264E-2</v>
      </c>
      <c r="W131" s="169">
        <f>IFERROR(Inv_SY_B!W131/Inv_SY_B!$DA131-1,"")</f>
        <v>-1.1749589384758563E-3</v>
      </c>
      <c r="X131" s="169">
        <f>IFERROR(Inv_SY_B!X131/Inv_SY_B!$DA131-1,"")</f>
        <v>-0.34304840343001486</v>
      </c>
      <c r="Y131" s="169">
        <f>IFERROR(Inv_SY_B!Y131/Inv_SY_B!$DA131-1,"")</f>
        <v>4.2003764703404833E-2</v>
      </c>
      <c r="Z131" s="169">
        <f>IFERROR(Inv_SY_B!Z131/Inv_SY_B!$DA131-1,"")</f>
        <v>3.3278142170076741E-2</v>
      </c>
      <c r="AA131" s="169">
        <f>IFERROR(Inv_SY_B!AA131/Inv_SY_B!$DA131-1,"")</f>
        <v>-7.6711132801185578E-2</v>
      </c>
      <c r="AB131" s="169">
        <f>IFERROR(Inv_SY_B!AB131/Inv_SY_B!$DA131-1,"")</f>
        <v>-1.2270430539555566E-2</v>
      </c>
      <c r="AC131" s="169">
        <f>IFERROR(Inv_SY_B!AC131/Inv_SY_B!$DA131-1,"")</f>
        <v>-4.831766871945975E-3</v>
      </c>
      <c r="AD131" s="169">
        <f>IFERROR(Inv_SY_B!AD131/Inv_SY_B!$DA131-1,"")</f>
        <v>-5.3462900130650914E-2</v>
      </c>
      <c r="AE131" s="169">
        <f>IFERROR(Inv_SY_B!AE131/Inv_SY_B!$DA131-1,"")</f>
        <v>-2.8056991319808766E-2</v>
      </c>
      <c r="AF131" s="169">
        <f>IFERROR(Inv_SY_B!AF131/Inv_SY_B!$DA131-1,"")</f>
        <v>-6.5721151131722388E-3</v>
      </c>
      <c r="AG131" s="169">
        <f>IFERROR(Inv_SY_B!AG131/Inv_SY_B!$DA131-1,"")</f>
        <v>-2.5884856409691737E-2</v>
      </c>
      <c r="AH131" s="169">
        <f>IFERROR(Inv_SY_B!AH131/Inv_SY_B!$DA131-1,"")</f>
        <v>-3.6298669034672382E-2</v>
      </c>
      <c r="AI131" s="169">
        <f>IFERROR(Inv_SY_B!AI131/Inv_SY_B!$DC131-1,"")</f>
        <v>6.393968022967722E-2</v>
      </c>
      <c r="AJ131" s="169">
        <f>IFERROR(Inv_SY_B!AJ131/Inv_SY_B!$DC131-1,"")</f>
        <v>6.3178998856777024E-2</v>
      </c>
      <c r="AK131" s="169">
        <f>IFERROR(Inv_SY_B!AK131/Inv_SY_B!$DC131-1,"")</f>
        <v>5.3080297871723081E-2</v>
      </c>
      <c r="AL131" s="169">
        <f>IFERROR(Inv_SY_B!AL131/Inv_SY_B!$DC131-1,"")</f>
        <v>3.8350016966047118E-2</v>
      </c>
      <c r="AM131" s="169">
        <f>IFERROR(Inv_SY_B!AM131/Inv_SY_B!$DC131-1,"")</f>
        <v>2.8692050162103078E-2</v>
      </c>
      <c r="AN131" s="169">
        <f>IFERROR(Inv_SY_B!AN131/Inv_SY_B!$DC131-1,"")</f>
        <v>5.5561620108707244E-2</v>
      </c>
      <c r="AO131" s="169">
        <f>IFERROR(Inv_SY_B!AO131/Inv_SY_B!$DC131-1,"")</f>
        <v>3.3080833045358915E-2</v>
      </c>
      <c r="AP131" s="169">
        <f>IFERROR(Inv_SY_B!AP131/Inv_SY_B!$DC131-1,"")</f>
        <v>4.8886196218600464E-2</v>
      </c>
      <c r="AQ131" s="169">
        <f>IFERROR(Inv_SY_B!AQ131/Inv_SY_B!$DC131-1,"")</f>
        <v>2.7332510630567075E-2</v>
      </c>
      <c r="AR131" s="169">
        <f>IFERROR(Inv_SY_B!AR131/Inv_SY_B!$DC131-1,"")</f>
        <v>4.2117796721187428E-2</v>
      </c>
      <c r="AS131" s="169">
        <f>IFERROR(Inv_SY_B!AS131/Inv_SY_B!$DC131-1,"")</f>
        <v>5.9629152449909517E-2</v>
      </c>
      <c r="AT131" s="169">
        <f>IFERROR(Inv_SY_B!AT131/Inv_SY_B!$DC131-1,"")</f>
        <v>5.9061177024811062E-2</v>
      </c>
      <c r="AU131" s="169">
        <f>IFERROR(Inv_SY_B!AU131/Inv_SY_B!$DC131-1,"")</f>
        <v>5.9510824236347126E-2</v>
      </c>
      <c r="AV131" s="169">
        <f>IFERROR(Inv_SY_B!AV131/Inv_SY_B!$DC131-1,"")</f>
        <v>-9.6972597312648956E-3</v>
      </c>
      <c r="AW131" s="169">
        <f>IFERROR(Inv_SY_B!AW131/Inv_SY_B!$DC131-1,"")</f>
        <v>5.7744440182346146E-2</v>
      </c>
      <c r="AX131" s="169">
        <f>IFERROR(Inv_SY_B!AX131/Inv_SY_B!$DC131-1,"")</f>
        <v>5.4304382839608367E-2</v>
      </c>
      <c r="AY131" s="169">
        <f>IFERROR(Inv_SY_B!AY131/Inv_SY_B!$DC131-1,"")</f>
        <v>2.8909327775095806E-2</v>
      </c>
      <c r="AZ131" s="169">
        <f>IFERROR(Inv_SY_B!AZ131/Inv_SY_B!$DC131-1,"")</f>
        <v>4.4447894412029898E-2</v>
      </c>
      <c r="BA131" s="169">
        <f>IFERROR(Inv_SY_B!BA131/Inv_SY_B!$DC131-1,"")</f>
        <v>5.0059205693251396E-2</v>
      </c>
      <c r="BB131" s="169">
        <f>IFERROR(Inv_SY_B!BB131/Inv_SY_B!$DC131-1,"")</f>
        <v>5.7931576817267683E-2</v>
      </c>
      <c r="BC131" s="169">
        <f>IFERROR(Inv_SY_B!BC131/Inv_SY_B!$DC131-1,"")</f>
        <v>6.1438878069096647E-2</v>
      </c>
      <c r="BD131" s="169">
        <f>IFERROR(Inv_SY_B!BD131/Inv_SY_B!$DC131-1,"")</f>
        <v>4.6833194471666673E-2</v>
      </c>
      <c r="BE131" s="169">
        <f>IFERROR(Inv_SY_B!BE131/Inv_SY_B!$DC131-1,"")</f>
        <v>6.7399371807163488E-2</v>
      </c>
      <c r="BF131" s="169">
        <f>IFERROR(Inv_SY_B!BF131/Inv_SY_B!$DC131-1,"")</f>
        <v>7.1780549765724677E-2</v>
      </c>
      <c r="BG131" s="169">
        <f>IFERROR(Inv_SY_B!BG131/Inv_SY_B!$DC131-1,"")</f>
        <v>6.1256165386390338E-2</v>
      </c>
      <c r="BH131" s="169">
        <f>IFERROR(Inv_SY_B!BH131/Inv_SY_B!$DC131-1,"")</f>
        <v>6.956116952444269E-2</v>
      </c>
      <c r="BI131" s="169">
        <f>IFERROR(Inv_SY_B!BI131/Inv_SY_B!$DC131-1,"")</f>
        <v>6.236462232814266E-2</v>
      </c>
      <c r="BJ131" s="169">
        <f>IFERROR(Inv_SY_B!BJ131/Inv_SY_B!$DC131-1,"")</f>
        <v>6.8503768467078174E-2</v>
      </c>
      <c r="BK131" s="169">
        <f>IFERROR(Inv_SY_B!BK131/Inv_SY_B!$DC131-1,"")</f>
        <v>4.6827046791100502E-2</v>
      </c>
      <c r="BL131" s="169">
        <f>IFERROR(Inv_SY_B!BL131/Inv_SY_B!$DC131-1,"")</f>
        <v>-1.387581934446358E-2</v>
      </c>
      <c r="BM131" s="169">
        <f>IFERROR(Inv_SY_B!BM131/Inv_SY_B!$DC131-1,"")</f>
        <v>3.6069382349595003E-2</v>
      </c>
      <c r="BN131" s="169">
        <f>IFERROR(Inv_SY_B!BN131/Inv_SY_B!$DC131-1,"")</f>
        <v>3.439740102854838E-2</v>
      </c>
      <c r="BO131" s="169">
        <f>IFERROR(Inv_SY_B!BO131/Inv_SY_B!$DC131-1,"")</f>
        <v>5.9857124237506332E-2</v>
      </c>
      <c r="BP131" s="169">
        <f>IFERROR(Inv_SY_B!BP131/Inv_SY_B!$DC131-1,"")</f>
        <v>6.4058318608936515E-2</v>
      </c>
      <c r="BQ131" s="169">
        <f>IFERROR(Inv_SY_B!BQ131/Inv_SY_B!$DC131-1,"")</f>
        <v>8.3248717444427633E-2</v>
      </c>
      <c r="BR131" s="169">
        <f>IFERROR(Inv_SY_B!BR131/Inv_SY_B!$DC131-1,"")</f>
        <v>7.0327542767853801E-2</v>
      </c>
      <c r="BS131" s="169">
        <f>IFERROR(Inv_SY_B!BS131/Inv_SY_B!$DC131-1,"")</f>
        <v>7.2755181269363867E-2</v>
      </c>
      <c r="BT131" s="169">
        <f>IFERROR(Inv_SY_B!BT131/Inv_SY_B!$DC131-1,"")</f>
        <v>2.577478048489068E-2</v>
      </c>
      <c r="BU131" s="169">
        <f>IFERROR(Inv_SY_B!BU131/Inv_SY_B!$DC131-1,"")</f>
        <v>6.1528487800531328E-2</v>
      </c>
      <c r="BV131" s="169">
        <f>IFERROR(Inv_SY_B!BV131/Inv_SY_B!$DC131-1,"")</f>
        <v>4.0691210380245701E-2</v>
      </c>
      <c r="BW131" s="169">
        <f>IFERROR(Inv_SY_B!BW131/Inv_SY_B!$DC131-1,"")</f>
        <v>9.2491466562005131E-2</v>
      </c>
      <c r="BX131" s="169">
        <f>IFERROR(Inv_SY_B!BX131/Inv_SY_B!$DC131-1,"")</f>
        <v>8.0235547382645933E-2</v>
      </c>
      <c r="BY131" s="169">
        <f>IFERROR(Inv_SY_B!BY131/Inv_SY_B!$DC131-1,"")</f>
        <v>8.8778226456335263E-2</v>
      </c>
      <c r="BZ131" s="169">
        <f>IFERROR(Inv_SY_B!BZ131/Inv_SY_B!$DC131-1,"")</f>
        <v>7.4294251872041306E-2</v>
      </c>
      <c r="CA131" s="169">
        <f>IFERROR(Inv_SY_B!CA131/Inv_SY_B!$DC131-1,"")</f>
        <v>3.2044004643808188E-2</v>
      </c>
      <c r="CB131" s="169">
        <f>IFERROR(Inv_SY_B!CB131/Inv_SY_B!$DC131-1,"")</f>
        <v>3.0758654267426522E-3</v>
      </c>
      <c r="CC131" s="169">
        <f>IFERROR(Inv_SY_B!CC131/Inv_SY_B!$DC131-1,"")</f>
        <v>4.4870693152856855E-2</v>
      </c>
      <c r="CD131" s="169">
        <f>IFERROR(Inv_SY_B!CD131/Inv_SY_B!$DC131-1,"")</f>
        <v>6.3295736925073731E-2</v>
      </c>
      <c r="CE131" s="169">
        <f>IFERROR(Inv_SY_B!CE131/Inv_SY_B!$DC131-1,"")</f>
        <v>6.142824008083414E-3</v>
      </c>
      <c r="CF131" s="169">
        <f>IFERROR(Inv_SY_B!CF131/Inv_SY_B!$DC131-1,"")</f>
        <v>5.2710826353893792E-2</v>
      </c>
      <c r="CG131" s="169">
        <f>IFERROR(Inv_SY_B!CG131/Inv_SY_B!$DC131-1,"")</f>
        <v>1.338143938660652E-2</v>
      </c>
      <c r="CH131" s="169">
        <f>IFERROR(Inv_SY_B!CH131/Inv_SY_B!$DC131-1,"")</f>
        <v>7.7441834760104689E-2</v>
      </c>
      <c r="CI131" s="169">
        <f>IFERROR(Inv_SY_B!CI131/Inv_SY_B!$DC131-1,"")</f>
        <v>-0.94984620672866282</v>
      </c>
      <c r="CJ131" s="169">
        <f>IFERROR(Inv_SY_B!CJ131/Inv_SY_B!$DC131-1,"")</f>
        <v>-0.76154589424638996</v>
      </c>
      <c r="CK131" s="169">
        <f>IFERROR(Inv_SY_B!CK131/Inv_SY_B!$DC131-1,"")</f>
        <v>-1</v>
      </c>
      <c r="CL131" s="169">
        <f>IFERROR(Inv_SY_B!CL131/Inv_SY_B!$DC131-1,"")</f>
        <v>-0.92428843210353184</v>
      </c>
      <c r="CM131" s="169">
        <f>IFERROR(Inv_SY_B!CM131/Inv_SY_B!$DB131-1,"")</f>
        <v>5.5672857830808331E-2</v>
      </c>
      <c r="CN131" s="169">
        <f>IFERROR(Inv_SY_B!CN131/Inv_SY_B!$DB131-1,"")</f>
        <v>1.0570911310396891E-3</v>
      </c>
      <c r="CO131" s="169">
        <f>IFERROR(Inv_SY_B!CO131/Inv_SY_B!$DB131-1,"")</f>
        <v>2.3861653354390722E-2</v>
      </c>
      <c r="CP131" s="169">
        <f>IFERROR(Inv_SY_B!CP131/Inv_SY_B!$DB131-1,"")</f>
        <v>2.6087533226162307E-3</v>
      </c>
      <c r="CQ131" s="169">
        <f>IFERROR(Inv_SY_B!CQ131/Inv_SY_B!$DB131-1,"")</f>
        <v>-3.3550191837906862E-2</v>
      </c>
      <c r="CR131" s="169">
        <f>IFERROR(Inv_SY_B!CR131/Inv_SY_B!$DB131-1,"")</f>
        <v>2.1926745040876439E-2</v>
      </c>
      <c r="CS131" s="169">
        <f>IFERROR(Inv_SY_B!CS131/Inv_SY_B!$DB131-1,"")</f>
        <v>-4.2343366271143323E-2</v>
      </c>
      <c r="CT131" s="169">
        <f>IFERROR(Inv_SY_B!CT131/Inv_SY_B!$DB131-1,"")</f>
        <v>-2.923354257068167E-2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5.0702017173244629E-2</v>
      </c>
      <c r="D132" s="169">
        <f>IFERROR(Inv_SY_B!D132/Inv_SY_B!$DA132-1,"")</f>
        <v>4.7189398598892263E-2</v>
      </c>
      <c r="E132" s="169">
        <f>IFERROR(Inv_SY_B!E132/Inv_SY_B!$DA132-1,"")</f>
        <v>2.0319476228652711E-2</v>
      </c>
      <c r="F132" s="169">
        <f>IFERROR(Inv_SY_B!F132/Inv_SY_B!$DA132-1,"")</f>
        <v>5.789515665772127E-3</v>
      </c>
      <c r="G132" s="169">
        <f>IFERROR(Inv_SY_B!G132/Inv_SY_B!$DA132-1,"")</f>
        <v>1.4004029227505432E-2</v>
      </c>
      <c r="H132" s="169">
        <f>IFERROR(Inv_SY_B!H132/Inv_SY_B!$DA132-1,"")</f>
        <v>2.4151272155679138E-2</v>
      </c>
      <c r="I132" s="169">
        <f>IFERROR(Inv_SY_B!I132/Inv_SY_B!$DA132-1,"")</f>
        <v>1.3040147070444874E-2</v>
      </c>
      <c r="J132" s="169">
        <f>IFERROR(Inv_SY_B!J132/Inv_SY_B!$DA132-1,"")</f>
        <v>-1.8492569210529997E-2</v>
      </c>
      <c r="K132" s="169">
        <f>IFERROR(Inv_SY_B!K132/Inv_SY_B!$DA132-1,"")</f>
        <v>-1.0167654615199417E-2</v>
      </c>
      <c r="L132" s="169">
        <f>IFERROR(Inv_SY_B!L132/Inv_SY_B!$DA132-1,"")</f>
        <v>-1.8311776384865031E-3</v>
      </c>
      <c r="M132" s="169">
        <f>IFERROR(Inv_SY_B!M132/Inv_SY_B!$DA132-1,"")</f>
        <v>-2.9470646198521688E-3</v>
      </c>
      <c r="N132" s="169">
        <f>IFERROR(Inv_SY_B!N132/Inv_SY_B!$DA132-1,"")</f>
        <v>-3.1384774327130049E-3</v>
      </c>
      <c r="O132" s="169">
        <f>IFERROR(Inv_SY_B!O132/Inv_SY_B!$DA132-1,"")</f>
        <v>-1.178076593338484E-2</v>
      </c>
      <c r="P132" s="169">
        <f>IFERROR(Inv_SY_B!P132/Inv_SY_B!$DA132-1,"")</f>
        <v>-3.3202555097440634E-2</v>
      </c>
      <c r="Q132" s="169">
        <f>IFERROR(Inv_SY_B!Q132/Inv_SY_B!$DA132-1,"")</f>
        <v>-8.5520559021053932E-3</v>
      </c>
      <c r="R132" s="169">
        <f>IFERROR(Inv_SY_B!R132/Inv_SY_B!$DA132-1,"")</f>
        <v>-2.1913692740295199E-2</v>
      </c>
      <c r="S132" s="169">
        <f>IFERROR(Inv_SY_B!S132/Inv_SY_B!$DA132-1,"")</f>
        <v>-2.840997712576232E-2</v>
      </c>
      <c r="T132" s="169">
        <f>IFERROR(Inv_SY_B!T132/Inv_SY_B!$DA132-1,"")</f>
        <v>2.6016696604975742E-3</v>
      </c>
      <c r="U132" s="169">
        <f>IFERROR(Inv_SY_B!U132/Inv_SY_B!$DA132-1,"")</f>
        <v>9.8822049679197166E-2</v>
      </c>
      <c r="V132" s="169">
        <f>IFERROR(Inv_SY_B!V132/Inv_SY_B!$DA132-1,"")</f>
        <v>9.9215825987756023E-2</v>
      </c>
      <c r="W132" s="169">
        <f>IFERROR(Inv_SY_B!W132/Inv_SY_B!$DA132-1,"")</f>
        <v>6.3369067183938643E-2</v>
      </c>
      <c r="X132" s="169">
        <f>IFERROR(Inv_SY_B!X132/Inv_SY_B!$DA132-1,"")</f>
        <v>-0.29438452544117444</v>
      </c>
      <c r="Y132" s="169">
        <f>IFERROR(Inv_SY_B!Y132/Inv_SY_B!$DA132-1,"")</f>
        <v>4.3333586292342074E-2</v>
      </c>
      <c r="Z132" s="169">
        <f>IFERROR(Inv_SY_B!Z132/Inv_SY_B!$DA132-1,"")</f>
        <v>3.1152499842668657E-2</v>
      </c>
      <c r="AA132" s="169">
        <f>IFERROR(Inv_SY_B!AA132/Inv_SY_B!$DA132-1,"")</f>
        <v>-5.9450958953012889E-2</v>
      </c>
      <c r="AB132" s="169">
        <f>IFERROR(Inv_SY_B!AB132/Inv_SY_B!$DA132-1,"")</f>
        <v>7.3299762227563292E-3</v>
      </c>
      <c r="AC132" s="169">
        <f>IFERROR(Inv_SY_B!AC132/Inv_SY_B!$DA132-1,"")</f>
        <v>2.0218283657756908E-2</v>
      </c>
      <c r="AD132" s="169">
        <f>IFERROR(Inv_SY_B!AD132/Inv_SY_B!$DA132-1,"")</f>
        <v>-2.568726102573049E-2</v>
      </c>
      <c r="AE132" s="169">
        <f>IFERROR(Inv_SY_B!AE132/Inv_SY_B!$DA132-1,"")</f>
        <v>-1.0113093292700714E-3</v>
      </c>
      <c r="AF132" s="169">
        <f>IFERROR(Inv_SY_B!AF132/Inv_SY_B!$DA132-1,"")</f>
        <v>1.8899778180273108E-2</v>
      </c>
      <c r="AG132" s="169">
        <f>IFERROR(Inv_SY_B!AG132/Inv_SY_B!$DA132-1,"")</f>
        <v>-1.911397309200491E-2</v>
      </c>
      <c r="AH132" s="169">
        <f>IFERROR(Inv_SY_B!AH132/Inv_SY_B!$DA132-1,"")</f>
        <v>-2.0054574670409164E-2</v>
      </c>
      <c r="AI132" s="169">
        <f>IFERROR(Inv_SY_B!AI132/Inv_SY_B!$DC132-1,"")</f>
        <v>7.1707643739298721E-2</v>
      </c>
      <c r="AJ132" s="169">
        <f>IFERROR(Inv_SY_B!AJ132/Inv_SY_B!$DC132-1,"")</f>
        <v>7.541800183533498E-2</v>
      </c>
      <c r="AK132" s="169">
        <f>IFERROR(Inv_SY_B!AK132/Inv_SY_B!$DC132-1,"")</f>
        <v>7.1487670906018819E-2</v>
      </c>
      <c r="AL132" s="169">
        <f>IFERROR(Inv_SY_B!AL132/Inv_SY_B!$DC132-1,"")</f>
        <v>6.009604406796587E-2</v>
      </c>
      <c r="AM132" s="169">
        <f>IFERROR(Inv_SY_B!AM132/Inv_SY_B!$DC132-1,"")</f>
        <v>4.8660167529851472E-2</v>
      </c>
      <c r="AN132" s="169">
        <f>IFERROR(Inv_SY_B!AN132/Inv_SY_B!$DC132-1,"")</f>
        <v>7.1707643739298721E-2</v>
      </c>
      <c r="AO132" s="169">
        <f>IFERROR(Inv_SY_B!AO132/Inv_SY_B!$DC132-1,"")</f>
        <v>6.600707116621729E-2</v>
      </c>
      <c r="AP132" s="169">
        <f>IFERROR(Inv_SY_B!AP132/Inv_SY_B!$DC132-1,"")</f>
        <v>6.0426510647306086E-2</v>
      </c>
      <c r="AQ132" s="169">
        <f>IFERROR(Inv_SY_B!AQ132/Inv_SY_B!$DC132-1,"")</f>
        <v>4.6566042853257716E-2</v>
      </c>
      <c r="AR132" s="169">
        <f>IFERROR(Inv_SY_B!AR132/Inv_SY_B!$DC132-1,"")</f>
        <v>2.1594657452519872E-2</v>
      </c>
      <c r="AS132" s="169">
        <f>IFERROR(Inv_SY_B!AS132/Inv_SY_B!$DC132-1,"")</f>
        <v>6.6239747597771625E-2</v>
      </c>
      <c r="AT132" s="169">
        <f>IFERROR(Inv_SY_B!AT132/Inv_SY_B!$DC132-1,"")</f>
        <v>6.3287083681347278E-2</v>
      </c>
      <c r="AU132" s="169">
        <f>IFERROR(Inv_SY_B!AU132/Inv_SY_B!$DC132-1,"")</f>
        <v>6.3323536322290597E-2</v>
      </c>
      <c r="AV132" s="169">
        <f>IFERROR(Inv_SY_B!AV132/Inv_SY_B!$DC132-1,"")</f>
        <v>2.3300680839309473E-2</v>
      </c>
      <c r="AW132" s="169">
        <f>IFERROR(Inv_SY_B!AW132/Inv_SY_B!$DC132-1,"")</f>
        <v>6.4802310983246514E-2</v>
      </c>
      <c r="AX132" s="169">
        <f>IFERROR(Inv_SY_B!AX132/Inv_SY_B!$DC132-1,"")</f>
        <v>6.233410749668078E-2</v>
      </c>
      <c r="AY132" s="169">
        <f>IFERROR(Inv_SY_B!AY132/Inv_SY_B!$DC132-1,"")</f>
        <v>3.9320874285638574E-2</v>
      </c>
      <c r="AZ132" s="169">
        <f>IFERROR(Inv_SY_B!AZ132/Inv_SY_B!$DC132-1,"")</f>
        <v>5.9899314837915663E-2</v>
      </c>
      <c r="BA132" s="169">
        <f>IFERROR(Inv_SY_B!BA132/Inv_SY_B!$DC132-1,"")</f>
        <v>5.691050211918669E-2</v>
      </c>
      <c r="BB132" s="169">
        <f>IFERROR(Inv_SY_B!BB132/Inv_SY_B!$DC132-1,"")</f>
        <v>6.2628971380459753E-2</v>
      </c>
      <c r="BC132" s="169">
        <f>IFERROR(Inv_SY_B!BC132/Inv_SY_B!$DC132-1,"")</f>
        <v>6.0637834393952206E-2</v>
      </c>
      <c r="BD132" s="169">
        <f>IFERROR(Inv_SY_B!BD132/Inv_SY_B!$DC132-1,"")</f>
        <v>5.5462905783947969E-2</v>
      </c>
      <c r="BE132" s="169">
        <f>IFERROR(Inv_SY_B!BE132/Inv_SY_B!$DC132-1,"")</f>
        <v>7.1707643739298499E-2</v>
      </c>
      <c r="BF132" s="169">
        <f>IFERROR(Inv_SY_B!BF132/Inv_SY_B!$DC132-1,"")</f>
        <v>7.7806450974078789E-2</v>
      </c>
      <c r="BG132" s="169">
        <f>IFERROR(Inv_SY_B!BG132/Inv_SY_B!$DC132-1,"")</f>
        <v>5.7553766747949986E-2</v>
      </c>
      <c r="BH132" s="169">
        <f>IFERROR(Inv_SY_B!BH132/Inv_SY_B!$DC132-1,"")</f>
        <v>6.9468133085588191E-2</v>
      </c>
      <c r="BI132" s="169">
        <f>IFERROR(Inv_SY_B!BI132/Inv_SY_B!$DC132-1,"")</f>
        <v>6.472803513511427E-2</v>
      </c>
      <c r="BJ132" s="169">
        <f>IFERROR(Inv_SY_B!BJ132/Inv_SY_B!$DC132-1,"")</f>
        <v>6.4505307423846414E-2</v>
      </c>
      <c r="BK132" s="169">
        <f>IFERROR(Inv_SY_B!BK132/Inv_SY_B!$DC132-1,"")</f>
        <v>4.0354494587351075E-2</v>
      </c>
      <c r="BL132" s="169">
        <f>IFERROR(Inv_SY_B!BL132/Inv_SY_B!$DC132-1,"")</f>
        <v>1.9287161165093769E-2</v>
      </c>
      <c r="BM132" s="169">
        <f>IFERROR(Inv_SY_B!BM132/Inv_SY_B!$DC132-1,"")</f>
        <v>3.9878732515462367E-2</v>
      </c>
      <c r="BN132" s="169">
        <f>IFERROR(Inv_SY_B!BN132/Inv_SY_B!$DC132-1,"")</f>
        <v>3.0805636327679853E-2</v>
      </c>
      <c r="BO132" s="169">
        <f>IFERROR(Inv_SY_B!BO132/Inv_SY_B!$DC132-1,"")</f>
        <v>5.4915182882636415E-2</v>
      </c>
      <c r="BP132" s="169">
        <f>IFERROR(Inv_SY_B!BP132/Inv_SY_B!$DC132-1,"")</f>
        <v>3.9255596532361103E-2</v>
      </c>
      <c r="BQ132" s="169">
        <f>IFERROR(Inv_SY_B!BQ132/Inv_SY_B!$DC132-1,"")</f>
        <v>7.1248842837582149E-2</v>
      </c>
      <c r="BR132" s="169">
        <f>IFERROR(Inv_SY_B!BR132/Inv_SY_B!$DC132-1,"")</f>
        <v>5.4911002533904352E-2</v>
      </c>
      <c r="BS132" s="169">
        <f>IFERROR(Inv_SY_B!BS132/Inv_SY_B!$DC132-1,"")</f>
        <v>4.7631132638915608E-2</v>
      </c>
      <c r="BT132" s="169">
        <f>IFERROR(Inv_SY_B!BT132/Inv_SY_B!$DC132-1,"")</f>
        <v>9.4482685732508731E-3</v>
      </c>
      <c r="BU132" s="169">
        <f>IFERROR(Inv_SY_B!BU132/Inv_SY_B!$DC132-1,"")</f>
        <v>4.0829242197143456E-2</v>
      </c>
      <c r="BV132" s="169">
        <f>IFERROR(Inv_SY_B!BV132/Inv_SY_B!$DC132-1,"")</f>
        <v>1.3517558243402616E-2</v>
      </c>
      <c r="BW132" s="169">
        <f>IFERROR(Inv_SY_B!BW132/Inv_SY_B!$DC132-1,"")</f>
        <v>7.529716985055579E-2</v>
      </c>
      <c r="BX132" s="169">
        <f>IFERROR(Inv_SY_B!BX132/Inv_SY_B!$DC132-1,"")</f>
        <v>6.9654770946572908E-2</v>
      </c>
      <c r="BY132" s="169">
        <f>IFERROR(Inv_SY_B!BY132/Inv_SY_B!$DC132-1,"")</f>
        <v>7.6233996720252328E-2</v>
      </c>
      <c r="BZ132" s="169">
        <f>IFERROR(Inv_SY_B!BZ132/Inv_SY_B!$DC132-1,"")</f>
        <v>6.7891821416679488E-2</v>
      </c>
      <c r="CA132" s="169">
        <f>IFERROR(Inv_SY_B!CA132/Inv_SY_B!$DC132-1,"")</f>
        <v>5.1904034445950931E-2</v>
      </c>
      <c r="CB132" s="169">
        <f>IFERROR(Inv_SY_B!CB132/Inv_SY_B!$DC132-1,"")</f>
        <v>2.646140699631272E-2</v>
      </c>
      <c r="CC132" s="169">
        <f>IFERROR(Inv_SY_B!CC132/Inv_SY_B!$DC132-1,"")</f>
        <v>2.9897976772803814E-2</v>
      </c>
      <c r="CD132" s="169">
        <f>IFERROR(Inv_SY_B!CD132/Inv_SY_B!$DC132-1,"")</f>
        <v>4.5905589314640949E-2</v>
      </c>
      <c r="CE132" s="169">
        <f>IFERROR(Inv_SY_B!CE132/Inv_SY_B!$DC132-1,"")</f>
        <v>-2.0028214495200536E-2</v>
      </c>
      <c r="CF132" s="169">
        <f>IFERROR(Inv_SY_B!CF132/Inv_SY_B!$DC132-1,"")</f>
        <v>2.5331719805625763E-2</v>
      </c>
      <c r="CG132" s="169">
        <f>IFERROR(Inv_SY_B!CG132/Inv_SY_B!$DC132-1,"")</f>
        <v>-1.0925481442372265E-2</v>
      </c>
      <c r="CH132" s="169">
        <f>IFERROR(Inv_SY_B!CH132/Inv_SY_B!$DC132-1,"")</f>
        <v>5.4900912036965011E-2</v>
      </c>
      <c r="CI132" s="169">
        <f>IFERROR(Inv_SY_B!CI132/Inv_SY_B!$DC132-1,"")</f>
        <v>-0.94887679403564174</v>
      </c>
      <c r="CJ132" s="169">
        <f>IFERROR(Inv_SY_B!CJ132/Inv_SY_B!$DC132-1,"")</f>
        <v>-0.76151560675032093</v>
      </c>
      <c r="CK132" s="169">
        <f>IFERROR(Inv_SY_B!CK132/Inv_SY_B!$DC132-1,"")</f>
        <v>-1</v>
      </c>
      <c r="CL132" s="169">
        <f>IFERROR(Inv_SY_B!CL132/Inv_SY_B!$DC132-1,"")</f>
        <v>-0.9218048133823028</v>
      </c>
      <c r="CM132" s="169">
        <f>IFERROR(Inv_SY_B!CM132/Inv_SY_B!$DB132-1,"")</f>
        <v>7.1497377334021728E-2</v>
      </c>
      <c r="CN132" s="169">
        <f>IFERROR(Inv_SY_B!CN132/Inv_SY_B!$DB132-1,"")</f>
        <v>1.3479329856199929E-2</v>
      </c>
      <c r="CO132" s="169">
        <f>IFERROR(Inv_SY_B!CO132/Inv_SY_B!$DB132-1,"")</f>
        <v>3.9171113558675863E-2</v>
      </c>
      <c r="CP132" s="169">
        <f>IFERROR(Inv_SY_B!CP132/Inv_SY_B!$DB132-1,"")</f>
        <v>1.8855843577590736E-2</v>
      </c>
      <c r="CQ132" s="169">
        <f>IFERROR(Inv_SY_B!CQ132/Inv_SY_B!$DB132-1,"")</f>
        <v>-6.4706575524294929E-2</v>
      </c>
      <c r="CR132" s="169">
        <f>IFERROR(Inv_SY_B!CR132/Inv_SY_B!$DB132-1,"")</f>
        <v>2.1647913256064744E-2</v>
      </c>
      <c r="CS132" s="169">
        <f>IFERROR(Inv_SY_B!CS132/Inv_SY_B!$DB132-1,"")</f>
        <v>-4.2925769748833109E-2</v>
      </c>
      <c r="CT132" s="169">
        <f>IFERROR(Inv_SY_B!CT132/Inv_SY_B!$DB132-1,"")</f>
        <v>-5.7019232309426182E-2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6.7507799952554848E-2</v>
      </c>
      <c r="D133" s="169">
        <f>IFERROR(Inv_SY_B!D133/Inv_SY_B!$DA133-1,"")</f>
        <v>6.6783645864662455E-2</v>
      </c>
      <c r="E133" s="169">
        <f>IFERROR(Inv_SY_B!E133/Inv_SY_B!$DA133-1,"")</f>
        <v>5.1289300184591546E-3</v>
      </c>
      <c r="F133" s="169">
        <f>IFERROR(Inv_SY_B!F133/Inv_SY_B!$DA133-1,"")</f>
        <v>-3.62813071890844E-3</v>
      </c>
      <c r="G133" s="169">
        <f>IFERROR(Inv_SY_B!G133/Inv_SY_B!$DA133-1,"")</f>
        <v>1.5423979170872126E-3</v>
      </c>
      <c r="H133" s="169">
        <f>IFERROR(Inv_SY_B!H133/Inv_SY_B!$DA133-1,"")</f>
        <v>1.0939050940670381E-2</v>
      </c>
      <c r="I133" s="169">
        <f>IFERROR(Inv_SY_B!I133/Inv_SY_B!$DA133-1,"")</f>
        <v>-4.5662428314825587E-2</v>
      </c>
      <c r="J133" s="169">
        <f>IFERROR(Inv_SY_B!J133/Inv_SY_B!$DA133-1,"")</f>
        <v>-8.392411797624777E-2</v>
      </c>
      <c r="K133" s="169">
        <f>IFERROR(Inv_SY_B!K133/Inv_SY_B!$DA133-1,"")</f>
        <v>-6.2563087539686202E-2</v>
      </c>
      <c r="L133" s="169">
        <f>IFERROR(Inv_SY_B!L133/Inv_SY_B!$DA133-1,"")</f>
        <v>-5.9583851644236963E-2</v>
      </c>
      <c r="M133" s="169">
        <f>IFERROR(Inv_SY_B!M133/Inv_SY_B!$DA133-1,"")</f>
        <v>-4.3096021269369511E-2</v>
      </c>
      <c r="N133" s="169">
        <f>IFERROR(Inv_SY_B!N133/Inv_SY_B!$DA133-1,"")</f>
        <v>-4.5373789065399572E-2</v>
      </c>
      <c r="O133" s="169">
        <f>IFERROR(Inv_SY_B!O133/Inv_SY_B!$DA133-1,"")</f>
        <v>-5.2106756909182206E-2</v>
      </c>
      <c r="P133" s="169">
        <f>IFERROR(Inv_SY_B!P133/Inv_SY_B!$DA133-1,"")</f>
        <v>-7.1690777532421701E-2</v>
      </c>
      <c r="Q133" s="169">
        <f>IFERROR(Inv_SY_B!Q133/Inv_SY_B!$DA133-1,"")</f>
        <v>-8.3849564180641933E-2</v>
      </c>
      <c r="R133" s="169">
        <f>IFERROR(Inv_SY_B!R133/Inv_SY_B!$DA133-1,"")</f>
        <v>-9.1665876908506583E-2</v>
      </c>
      <c r="S133" s="169">
        <f>IFERROR(Inv_SY_B!S133/Inv_SY_B!$DA133-1,"")</f>
        <v>-0.10114043260496264</v>
      </c>
      <c r="T133" s="169">
        <f>IFERROR(Inv_SY_B!T133/Inv_SY_B!$DA133-1,"")</f>
        <v>-7.2272121372814691E-2</v>
      </c>
      <c r="U133" s="169">
        <f>IFERROR(Inv_SY_B!U133/Inv_SY_B!$DA133-1,"")</f>
        <v>9.7263429541798674E-2</v>
      </c>
      <c r="V133" s="169">
        <f>IFERROR(Inv_SY_B!V133/Inv_SY_B!$DA133-1,"")</f>
        <v>0.12520212167871936</v>
      </c>
      <c r="W133" s="169">
        <f>IFERROR(Inv_SY_B!W133/Inv_SY_B!$DA133-1,"")</f>
        <v>9.9265059943151712E-2</v>
      </c>
      <c r="X133" s="169">
        <f>IFERROR(Inv_SY_B!X133/Inv_SY_B!$DA133-1,"")</f>
        <v>-0.27617965498383601</v>
      </c>
      <c r="Y133" s="169">
        <f>IFERROR(Inv_SY_B!Y133/Inv_SY_B!$DA133-1,"")</f>
        <v>2.0904377490176707E-2</v>
      </c>
      <c r="Z133" s="169">
        <f>IFERROR(Inv_SY_B!Z133/Inv_SY_B!$DA133-1,"")</f>
        <v>8.1890476212820307E-3</v>
      </c>
      <c r="AA133" s="169">
        <f>IFERROR(Inv_SY_B!AA133/Inv_SY_B!$DA133-1,"")</f>
        <v>2.6884166947369836E-2</v>
      </c>
      <c r="AB133" s="169">
        <f>IFERROR(Inv_SY_B!AB133/Inv_SY_B!$DA133-1,"")</f>
        <v>9.0194772100330223E-2</v>
      </c>
      <c r="AC133" s="169">
        <f>IFERROR(Inv_SY_B!AC133/Inv_SY_B!$DA133-1,"")</f>
        <v>9.5127538601728734E-2</v>
      </c>
      <c r="AD133" s="169">
        <f>IFERROR(Inv_SY_B!AD133/Inv_SY_B!$DA133-1,"")</f>
        <v>2.486478240285428E-2</v>
      </c>
      <c r="AE133" s="169">
        <f>IFERROR(Inv_SY_B!AE133/Inv_SY_B!$DA133-1,"")</f>
        <v>7.758540192849539E-2</v>
      </c>
      <c r="AF133" s="169">
        <f>IFERROR(Inv_SY_B!AF133/Inv_SY_B!$DA133-1,"")</f>
        <v>0.1057221362141838</v>
      </c>
      <c r="AG133" s="169">
        <f>IFERROR(Inv_SY_B!AG133/Inv_SY_B!$DA133-1,"")</f>
        <v>7.9035449028962868E-2</v>
      </c>
      <c r="AH133" s="169">
        <f>IFERROR(Inv_SY_B!AH133/Inv_SY_B!$DA133-1,"")</f>
        <v>9.059650282854137E-2</v>
      </c>
      <c r="AI133" s="169">
        <f>IFERROR(Inv_SY_B!AI133/Inv_SY_B!$DC133-1,"")</f>
        <v>4.5376141338025144E-2</v>
      </c>
      <c r="AJ133" s="169">
        <f>IFERROR(Inv_SY_B!AJ133/Inv_SY_B!$DC133-1,"")</f>
        <v>4.9588279636456845E-2</v>
      </c>
      <c r="AK133" s="169">
        <f>IFERROR(Inv_SY_B!AK133/Inv_SY_B!$DC133-1,"")</f>
        <v>6.0442128167211395E-2</v>
      </c>
      <c r="AL133" s="169">
        <f>IFERROR(Inv_SY_B!AL133/Inv_SY_B!$DC133-1,"")</f>
        <v>4.4201561403937273E-2</v>
      </c>
      <c r="AM133" s="169">
        <f>IFERROR(Inv_SY_B!AM133/Inv_SY_B!$DC133-1,"")</f>
        <v>2.8745812318117681E-2</v>
      </c>
      <c r="AN133" s="169">
        <f>IFERROR(Inv_SY_B!AN133/Inv_SY_B!$DC133-1,"")</f>
        <v>4.4678107055614591E-2</v>
      </c>
      <c r="AO133" s="169">
        <f>IFERROR(Inv_SY_B!AO133/Inv_SY_B!$DC133-1,"")</f>
        <v>4.674488260327947E-2</v>
      </c>
      <c r="AP133" s="169">
        <f>IFERROR(Inv_SY_B!AP133/Inv_SY_B!$DC133-1,"")</f>
        <v>4.1849231279529553E-2</v>
      </c>
      <c r="AQ133" s="169">
        <f>IFERROR(Inv_SY_B!AQ133/Inv_SY_B!$DC133-1,"")</f>
        <v>1.1555148530030035E-2</v>
      </c>
      <c r="AR133" s="169">
        <f>IFERROR(Inv_SY_B!AR133/Inv_SY_B!$DC133-1,"")</f>
        <v>3.3714795008533915E-2</v>
      </c>
      <c r="AS133" s="169">
        <f>IFERROR(Inv_SY_B!AS133/Inv_SY_B!$DC133-1,"")</f>
        <v>5.0737044626937955E-2</v>
      </c>
      <c r="AT133" s="169">
        <f>IFERROR(Inv_SY_B!AT133/Inv_SY_B!$DC133-1,"")</f>
        <v>4.2293621946900339E-2</v>
      </c>
      <c r="AU133" s="169">
        <f>IFERROR(Inv_SY_B!AU133/Inv_SY_B!$DC133-1,"")</f>
        <v>3.9121754167626532E-2</v>
      </c>
      <c r="AV133" s="169">
        <f>IFERROR(Inv_SY_B!AV133/Inv_SY_B!$DC133-1,"")</f>
        <v>3.6940602339294415E-2</v>
      </c>
      <c r="AW133" s="169">
        <f>IFERROR(Inv_SY_B!AW133/Inv_SY_B!$DC133-1,"")</f>
        <v>5.6346649614821276E-2</v>
      </c>
      <c r="AX133" s="169">
        <f>IFERROR(Inv_SY_B!AX133/Inv_SY_B!$DC133-1,"")</f>
        <v>4.7865132150734624E-2</v>
      </c>
      <c r="AY133" s="169">
        <f>IFERROR(Inv_SY_B!AY133/Inv_SY_B!$DC133-1,"")</f>
        <v>4.7850404394446322E-2</v>
      </c>
      <c r="AZ133" s="169">
        <f>IFERROR(Inv_SY_B!AZ133/Inv_SY_B!$DC133-1,"")</f>
        <v>6.2114706394364783E-2</v>
      </c>
      <c r="BA133" s="169">
        <f>IFERROR(Inv_SY_B!BA133/Inv_SY_B!$DC133-1,"")</f>
        <v>5.3251695138747612E-2</v>
      </c>
      <c r="BB133" s="169">
        <f>IFERROR(Inv_SY_B!BB133/Inv_SY_B!$DC133-1,"")</f>
        <v>6.4124445605778346E-2</v>
      </c>
      <c r="BC133" s="169">
        <f>IFERROR(Inv_SY_B!BC133/Inv_SY_B!$DC133-1,"")</f>
        <v>4.6138230531056701E-2</v>
      </c>
      <c r="BD133" s="169">
        <f>IFERROR(Inv_SY_B!BD133/Inv_SY_B!$DC133-1,"")</f>
        <v>7.495461355417854E-2</v>
      </c>
      <c r="BE133" s="169">
        <f>IFERROR(Inv_SY_B!BE133/Inv_SY_B!$DC133-1,"")</f>
        <v>8.4719214919436014E-2</v>
      </c>
      <c r="BF133" s="169">
        <f>IFERROR(Inv_SY_B!BF133/Inv_SY_B!$DC133-1,"")</f>
        <v>9.0119064941644567E-2</v>
      </c>
      <c r="BG133" s="169">
        <f>IFERROR(Inv_SY_B!BG133/Inv_SY_B!$DC133-1,"")</f>
        <v>4.8977998235263387E-2</v>
      </c>
      <c r="BH133" s="169">
        <f>IFERROR(Inv_SY_B!BH133/Inv_SY_B!$DC133-1,"")</f>
        <v>7.4490408667706731E-2</v>
      </c>
      <c r="BI133" s="169">
        <f>IFERROR(Inv_SY_B!BI133/Inv_SY_B!$DC133-1,"")</f>
        <v>7.5460269206395481E-2</v>
      </c>
      <c r="BJ133" s="169">
        <f>IFERROR(Inv_SY_B!BJ133/Inv_SY_B!$DC133-1,"")</f>
        <v>6.0421257019813046E-2</v>
      </c>
      <c r="BK133" s="169">
        <f>IFERROR(Inv_SY_B!BK133/Inv_SY_B!$DC133-1,"")</f>
        <v>4.0956247668974433E-2</v>
      </c>
      <c r="BL133" s="169">
        <f>IFERROR(Inv_SY_B!BL133/Inv_SY_B!$DC133-1,"")</f>
        <v>5.1552834257859503E-2</v>
      </c>
      <c r="BM133" s="169">
        <f>IFERROR(Inv_SY_B!BM133/Inv_SY_B!$DC133-1,"")</f>
        <v>4.915698892073217E-2</v>
      </c>
      <c r="BN133" s="169">
        <f>IFERROR(Inv_SY_B!BN133/Inv_SY_B!$DC133-1,"")</f>
        <v>2.2776254923980277E-2</v>
      </c>
      <c r="BO133" s="169">
        <f>IFERROR(Inv_SY_B!BO133/Inv_SY_B!$DC133-1,"")</f>
        <v>-0.13357474505380773</v>
      </c>
      <c r="BP133" s="169">
        <f>IFERROR(Inv_SY_B!BP133/Inv_SY_B!$DC133-1,"")</f>
        <v>-0.16153915112433759</v>
      </c>
      <c r="BQ133" s="169">
        <f>IFERROR(Inv_SY_B!BQ133/Inv_SY_B!$DC133-1,"")</f>
        <v>7.6133215554700762E-2</v>
      </c>
      <c r="BR133" s="169">
        <f>IFERROR(Inv_SY_B!BR133/Inv_SY_B!$DC133-1,"")</f>
        <v>6.2098224991514739E-2</v>
      </c>
      <c r="BS133" s="169">
        <f>IFERROR(Inv_SY_B!BS133/Inv_SY_B!$DC133-1,"")</f>
        <v>7.6565793325310105E-2</v>
      </c>
      <c r="BT133" s="169">
        <f>IFERROR(Inv_SY_B!BT133/Inv_SY_B!$DC133-1,"")</f>
        <v>4.6012123221397916E-2</v>
      </c>
      <c r="BU133" s="169">
        <f>IFERROR(Inv_SY_B!BU133/Inv_SY_B!$DC133-1,"")</f>
        <v>4.1850208972239455E-2</v>
      </c>
      <c r="BV133" s="169">
        <f>IFERROR(Inv_SY_B!BV133/Inv_SY_B!$DC133-1,"")</f>
        <v>2.6404677054675529E-2</v>
      </c>
      <c r="BW133" s="169">
        <f>IFERROR(Inv_SY_B!BW133/Inv_SY_B!$DC133-1,"")</f>
        <v>8.791908945646254E-2</v>
      </c>
      <c r="BX133" s="169">
        <f>IFERROR(Inv_SY_B!BX133/Inv_SY_B!$DC133-1,"")</f>
        <v>0.1239800232476802</v>
      </c>
      <c r="BY133" s="169">
        <f>IFERROR(Inv_SY_B!BY133/Inv_SY_B!$DC133-1,"")</f>
        <v>0.1078191256594847</v>
      </c>
      <c r="BZ133" s="169">
        <f>IFERROR(Inv_SY_B!BZ133/Inv_SY_B!$DC133-1,"")</f>
        <v>0.11970744259775379</v>
      </c>
      <c r="CA133" s="169">
        <f>IFERROR(Inv_SY_B!CA133/Inv_SY_B!$DC133-1,"")</f>
        <v>6.5273894529157994E-2</v>
      </c>
      <c r="CB133" s="169">
        <f>IFERROR(Inv_SY_B!CB133/Inv_SY_B!$DC133-1,"")</f>
        <v>4.5298724284073666E-2</v>
      </c>
      <c r="CC133" s="169">
        <f>IFERROR(Inv_SY_B!CC133/Inv_SY_B!$DC133-1,"")</f>
        <v>2.1134109579491689E-2</v>
      </c>
      <c r="CD133" s="169">
        <f>IFERROR(Inv_SY_B!CD133/Inv_SY_B!$DC133-1,"")</f>
        <v>3.9441325608891908E-2</v>
      </c>
      <c r="CE133" s="169">
        <f>IFERROR(Inv_SY_B!CE133/Inv_SY_B!$DC133-1,"")</f>
        <v>-5.0112544020349814E-3</v>
      </c>
      <c r="CF133" s="169">
        <f>IFERROR(Inv_SY_B!CF133/Inv_SY_B!$DC133-1,"")</f>
        <v>0.29269338424077662</v>
      </c>
      <c r="CG133" s="169">
        <f>IFERROR(Inv_SY_B!CG133/Inv_SY_B!$DC133-1,"")</f>
        <v>-7.1936564972967521E-3</v>
      </c>
      <c r="CH133" s="169">
        <f>IFERROR(Inv_SY_B!CH133/Inv_SY_B!$DC133-1,"")</f>
        <v>7.2565073498761956E-2</v>
      </c>
      <c r="CI133" s="169">
        <f>IFERROR(Inv_SY_B!CI133/Inv_SY_B!$DC133-1,"")</f>
        <v>-0.94780858319914219</v>
      </c>
      <c r="CJ133" s="169">
        <f>IFERROR(Inv_SY_B!CJ133/Inv_SY_B!$DC133-1,"")</f>
        <v>-0.75824388052882952</v>
      </c>
      <c r="CK133" s="169">
        <f>IFERROR(Inv_SY_B!CK133/Inv_SY_B!$DC133-1,"")</f>
        <v>-1</v>
      </c>
      <c r="CL133" s="169">
        <f>IFERROR(Inv_SY_B!CL133/Inv_SY_B!$DC133-1,"")</f>
        <v>-0.91879069158435778</v>
      </c>
      <c r="CM133" s="169">
        <f>IFERROR(Inv_SY_B!CM133/Inv_SY_B!$DB133-1,"")</f>
        <v>4.0669836814492211E-2</v>
      </c>
      <c r="CN133" s="169">
        <f>IFERROR(Inv_SY_B!CN133/Inv_SY_B!$DB133-1,"")</f>
        <v>-1.7836582480462604E-2</v>
      </c>
      <c r="CO133" s="169">
        <f>IFERROR(Inv_SY_B!CO133/Inv_SY_B!$DB133-1,"")</f>
        <v>9.4700893714332324E-3</v>
      </c>
      <c r="CP133" s="169">
        <f>IFERROR(Inv_SY_B!CP133/Inv_SY_B!$DB133-1,"")</f>
        <v>-9.0248484361921122E-3</v>
      </c>
      <c r="CQ133" s="169">
        <f>IFERROR(Inv_SY_B!CQ133/Inv_SY_B!$DB133-1,"")</f>
        <v>2.4190594918651609E-3</v>
      </c>
      <c r="CR133" s="169">
        <f>IFERROR(Inv_SY_B!CR133/Inv_SY_B!$DB133-1,"")</f>
        <v>3.2508163751489016E-2</v>
      </c>
      <c r="CS133" s="169">
        <f>IFERROR(Inv_SY_B!CS133/Inv_SY_B!$DB133-1,"")</f>
        <v>-8.9332399174433252E-3</v>
      </c>
      <c r="CT133" s="169">
        <f>IFERROR(Inv_SY_B!CT133/Inv_SY_B!$DB133-1,"")</f>
        <v>-4.9272478595181024E-2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4.420576939769072E-2</v>
      </c>
      <c r="D134" s="169">
        <f>IFERROR(Inv_SY_B!D134/Inv_SY_B!$DA134-1,"")</f>
        <v>3.9321338262692018E-2</v>
      </c>
      <c r="E134" s="169">
        <f>IFERROR(Inv_SY_B!E134/Inv_SY_B!$DA134-1,"")</f>
        <v>1.7485615262443632E-2</v>
      </c>
      <c r="F134" s="169">
        <f>IFERROR(Inv_SY_B!F134/Inv_SY_B!$DA134-1,"")</f>
        <v>1.4984413660461771E-2</v>
      </c>
      <c r="G134" s="169">
        <f>IFERROR(Inv_SY_B!G134/Inv_SY_B!$DA134-1,"")</f>
        <v>1.8623735848106948E-2</v>
      </c>
      <c r="H134" s="169">
        <f>IFERROR(Inv_SY_B!H134/Inv_SY_B!$DA134-1,"")</f>
        <v>2.4745923043551388E-2</v>
      </c>
      <c r="I134" s="169">
        <f>IFERROR(Inv_SY_B!I134/Inv_SY_B!$DA134-1,"")</f>
        <v>-3.2262361996841071E-2</v>
      </c>
      <c r="J134" s="169">
        <f>IFERROR(Inv_SY_B!J134/Inv_SY_B!$DA134-1,"")</f>
        <v>-7.0646654537210085E-2</v>
      </c>
      <c r="K134" s="169">
        <f>IFERROR(Inv_SY_B!K134/Inv_SY_B!$DA134-1,"")</f>
        <v>-4.8500283489077423E-2</v>
      </c>
      <c r="L134" s="169">
        <f>IFERROR(Inv_SY_B!L134/Inv_SY_B!$DA134-1,"")</f>
        <v>-4.5144918413283608E-2</v>
      </c>
      <c r="M134" s="169">
        <f>IFERROR(Inv_SY_B!M134/Inv_SY_B!$DA134-1,"")</f>
        <v>-2.3420316191541501E-2</v>
      </c>
      <c r="N134" s="169">
        <f>IFERROR(Inv_SY_B!N134/Inv_SY_B!$DA134-1,"")</f>
        <v>-3.212053568766926E-2</v>
      </c>
      <c r="O134" s="169">
        <f>IFERROR(Inv_SY_B!O134/Inv_SY_B!$DA134-1,"")</f>
        <v>-2.9465946066466797E-2</v>
      </c>
      <c r="P134" s="169">
        <f>IFERROR(Inv_SY_B!P134/Inv_SY_B!$DA134-1,"")</f>
        <v>-5.1978245061858219E-2</v>
      </c>
      <c r="Q134" s="169">
        <f>IFERROR(Inv_SY_B!Q134/Inv_SY_B!$DA134-1,"")</f>
        <v>-5.9473041897972312E-2</v>
      </c>
      <c r="R134" s="169">
        <f>IFERROR(Inv_SY_B!R134/Inv_SY_B!$DA134-1,"")</f>
        <v>-6.315792718796176E-2</v>
      </c>
      <c r="S134" s="169">
        <f>IFERROR(Inv_SY_B!S134/Inv_SY_B!$DA134-1,"")</f>
        <v>-7.2403686218025509E-2</v>
      </c>
      <c r="T134" s="169">
        <f>IFERROR(Inv_SY_B!T134/Inv_SY_B!$DA134-1,"")</f>
        <v>-5.2830722484487613E-2</v>
      </c>
      <c r="U134" s="169">
        <f>IFERROR(Inv_SY_B!U134/Inv_SY_B!$DA134-1,"")</f>
        <v>9.6668558854396958E-2</v>
      </c>
      <c r="V134" s="169">
        <f>IFERROR(Inv_SY_B!V134/Inv_SY_B!$DA134-1,"")</f>
        <v>0.10252285217998613</v>
      </c>
      <c r="W134" s="169">
        <f>IFERROR(Inv_SY_B!W134/Inv_SY_B!$DA134-1,"")</f>
        <v>6.9915143240464994E-2</v>
      </c>
      <c r="X134" s="169">
        <f>IFERROR(Inv_SY_B!X134/Inv_SY_B!$DA134-1,"")</f>
        <v>-0.29187415257053451</v>
      </c>
      <c r="Y134" s="169">
        <f>IFERROR(Inv_SY_B!Y134/Inv_SY_B!$DA134-1,"")</f>
        <v>3.5886361446139547E-2</v>
      </c>
      <c r="Z134" s="169">
        <f>IFERROR(Inv_SY_B!Z134/Inv_SY_B!$DA134-1,"")</f>
        <v>2.2582718484144726E-2</v>
      </c>
      <c r="AA134" s="169">
        <f>IFERROR(Inv_SY_B!AA134/Inv_SY_B!$DA134-1,"")</f>
        <v>-4.3936865271889669E-3</v>
      </c>
      <c r="AB134" s="169">
        <f>IFERROR(Inv_SY_B!AB134/Inv_SY_B!$DA134-1,"")</f>
        <v>6.404229905948311E-2</v>
      </c>
      <c r="AC134" s="169">
        <f>IFERROR(Inv_SY_B!AC134/Inv_SY_B!$DA134-1,"")</f>
        <v>7.4558615726796118E-2</v>
      </c>
      <c r="AD134" s="169">
        <f>IFERROR(Inv_SY_B!AD134/Inv_SY_B!$DA134-1,"")</f>
        <v>1.2504521550296799E-2</v>
      </c>
      <c r="AE134" s="169">
        <f>IFERROR(Inv_SY_B!AE134/Inv_SY_B!$DA134-1,"")</f>
        <v>5.5920509502572324E-2</v>
      </c>
      <c r="AF134" s="169">
        <f>IFERROR(Inv_SY_B!AF134/Inv_SY_B!$DA134-1,"")</f>
        <v>8.1822946222115611E-2</v>
      </c>
      <c r="AG134" s="169">
        <f>IFERROR(Inv_SY_B!AG134/Inv_SY_B!$DA134-1,"")</f>
        <v>4.704133401494115E-2</v>
      </c>
      <c r="AH134" s="169">
        <f>IFERROR(Inv_SY_B!AH134/Inv_SY_B!$DA134-1,"")</f>
        <v>5.4839822573830466E-2</v>
      </c>
      <c r="AI134" s="169">
        <f>IFERROR(Inv_SY_B!AI134/Inv_SY_B!$DC134-1,"")</f>
        <v>7.2163174624450432E-2</v>
      </c>
      <c r="AJ134" s="169">
        <f>IFERROR(Inv_SY_B!AJ134/Inv_SY_B!$DC134-1,"")</f>
        <v>7.5963246635777582E-2</v>
      </c>
      <c r="AK134" s="169">
        <f>IFERROR(Inv_SY_B!AK134/Inv_SY_B!$DC134-1,"")</f>
        <v>8.5830538163821357E-2</v>
      </c>
      <c r="AL134" s="169">
        <f>IFERROR(Inv_SY_B!AL134/Inv_SY_B!$DC134-1,"")</f>
        <v>7.9960540147959946E-2</v>
      </c>
      <c r="AM134" s="169">
        <f>IFERROR(Inv_SY_B!AM134/Inv_SY_B!$DC134-1,"")</f>
        <v>6.5164270873941499E-2</v>
      </c>
      <c r="AN134" s="169">
        <f>IFERROR(Inv_SY_B!AN134/Inv_SY_B!$DC134-1,"")</f>
        <v>7.8982946716207092E-2</v>
      </c>
      <c r="AO134" s="169">
        <f>IFERROR(Inv_SY_B!AO134/Inv_SY_B!$DC134-1,"")</f>
        <v>7.1189093349003807E-2</v>
      </c>
      <c r="AP134" s="169">
        <f>IFERROR(Inv_SY_B!AP134/Inv_SY_B!$DC134-1,"")</f>
        <v>6.2340131335019811E-2</v>
      </c>
      <c r="AQ134" s="169">
        <f>IFERROR(Inv_SY_B!AQ134/Inv_SY_B!$DC134-1,"")</f>
        <v>4.8720526838419875E-2</v>
      </c>
      <c r="AR134" s="169">
        <f>IFERROR(Inv_SY_B!AR134/Inv_SY_B!$DC134-1,"")</f>
        <v>4.8480349791952371E-2</v>
      </c>
      <c r="AS134" s="169">
        <f>IFERROR(Inv_SY_B!AS134/Inv_SY_B!$DC134-1,"")</f>
        <v>6.1848693450848202E-2</v>
      </c>
      <c r="AT134" s="169">
        <f>IFERROR(Inv_SY_B!AT134/Inv_SY_B!$DC134-1,"")</f>
        <v>5.9941419212782066E-2</v>
      </c>
      <c r="AU134" s="169">
        <f>IFERROR(Inv_SY_B!AU134/Inv_SY_B!$DC134-1,"")</f>
        <v>6.3513486903429506E-2</v>
      </c>
      <c r="AV134" s="169">
        <f>IFERROR(Inv_SY_B!AV134/Inv_SY_B!$DC134-1,"")</f>
        <v>4.3678601228619884E-2</v>
      </c>
      <c r="AW134" s="169">
        <f>IFERROR(Inv_SY_B!AW134/Inv_SY_B!$DC134-1,"")</f>
        <v>6.5117091174876185E-2</v>
      </c>
      <c r="AX134" s="169">
        <f>IFERROR(Inv_SY_B!AX134/Inv_SY_B!$DC134-1,"")</f>
        <v>6.1305826020658483E-2</v>
      </c>
      <c r="AY134" s="169">
        <f>IFERROR(Inv_SY_B!AY134/Inv_SY_B!$DC134-1,"")</f>
        <v>4.0635104640362352E-2</v>
      </c>
      <c r="AZ134" s="169">
        <f>IFERROR(Inv_SY_B!AZ134/Inv_SY_B!$DC134-1,"")</f>
        <v>5.7228545108808815E-2</v>
      </c>
      <c r="BA134" s="169">
        <f>IFERROR(Inv_SY_B!BA134/Inv_SY_B!$DC134-1,"")</f>
        <v>5.2502419137274492E-2</v>
      </c>
      <c r="BB134" s="169">
        <f>IFERROR(Inv_SY_B!BB134/Inv_SY_B!$DC134-1,"")</f>
        <v>6.4274372881844233E-2</v>
      </c>
      <c r="BC134" s="169">
        <f>IFERROR(Inv_SY_B!BC134/Inv_SY_B!$DC134-1,"")</f>
        <v>5.44578904633648E-2</v>
      </c>
      <c r="BD134" s="169">
        <f>IFERROR(Inv_SY_B!BD134/Inv_SY_B!$DC134-1,"")</f>
        <v>6.29891358817114E-2</v>
      </c>
      <c r="BE134" s="169">
        <f>IFERROR(Inv_SY_B!BE134/Inv_SY_B!$DC134-1,"")</f>
        <v>7.5645568658111006E-2</v>
      </c>
      <c r="BF134" s="169">
        <f>IFERROR(Inv_SY_B!BF134/Inv_SY_B!$DC134-1,"")</f>
        <v>8.1558957070039462E-2</v>
      </c>
      <c r="BG134" s="169">
        <f>IFERROR(Inv_SY_B!BG134/Inv_SY_B!$DC134-1,"")</f>
        <v>8.3970541231074058E-2</v>
      </c>
      <c r="BH134" s="169">
        <f>IFERROR(Inv_SY_B!BH134/Inv_SY_B!$DC134-1,"")</f>
        <v>7.1943717578203614E-2</v>
      </c>
      <c r="BI134" s="169">
        <f>IFERROR(Inv_SY_B!BI134/Inv_SY_B!$DC134-1,"")</f>
        <v>8.0293412725995772E-2</v>
      </c>
      <c r="BJ134" s="169">
        <f>IFERROR(Inv_SY_B!BJ134/Inv_SY_B!$DC134-1,"")</f>
        <v>8.5948894133028642E-2</v>
      </c>
      <c r="BK134" s="169">
        <f>IFERROR(Inv_SY_B!BK134/Inv_SY_B!$DC134-1,"")</f>
        <v>6.1567634426707096E-2</v>
      </c>
      <c r="BL134" s="169">
        <f>IFERROR(Inv_SY_B!BL134/Inv_SY_B!$DC134-1,"")</f>
        <v>7.423629879626148E-2</v>
      </c>
      <c r="BM134" s="169">
        <f>IFERROR(Inv_SY_B!BM134/Inv_SY_B!$DC134-1,"")</f>
        <v>8.0073800721213173E-2</v>
      </c>
      <c r="BN134" s="169">
        <f>IFERROR(Inv_SY_B!BN134/Inv_SY_B!$DC134-1,"")</f>
        <v>3.5681064054454259E-2</v>
      </c>
      <c r="BO134" s="169">
        <f>IFERROR(Inv_SY_B!BO134/Inv_SY_B!$DC134-1,"")</f>
        <v>3.6455114820327816E-2</v>
      </c>
      <c r="BP134" s="169">
        <f>IFERROR(Inv_SY_B!BP134/Inv_SY_B!$DC134-1,"")</f>
        <v>-7.3727605149284559E-2</v>
      </c>
      <c r="BQ134" s="169">
        <f>IFERROR(Inv_SY_B!BQ134/Inv_SY_B!$DC134-1,"")</f>
        <v>5.3534105401561005E-2</v>
      </c>
      <c r="BR134" s="169">
        <f>IFERROR(Inv_SY_B!BR134/Inv_SY_B!$DC134-1,"")</f>
        <v>2.4702394654816606E-2</v>
      </c>
      <c r="BS134" s="169">
        <f>IFERROR(Inv_SY_B!BS134/Inv_SY_B!$DC134-1,"")</f>
        <v>2.9519054161980085E-2</v>
      </c>
      <c r="BT134" s="169">
        <f>IFERROR(Inv_SY_B!BT134/Inv_SY_B!$DC134-1,"")</f>
        <v>3.0429418011899356E-2</v>
      </c>
      <c r="BU134" s="169">
        <f>IFERROR(Inv_SY_B!BU134/Inv_SY_B!$DC134-1,"")</f>
        <v>2.3182744857020765E-2</v>
      </c>
      <c r="BV134" s="169">
        <f>IFERROR(Inv_SY_B!BV134/Inv_SY_B!$DC134-1,"")</f>
        <v>3.6438616388769773E-3</v>
      </c>
      <c r="BW134" s="169">
        <f>IFERROR(Inv_SY_B!BW134/Inv_SY_B!$DC134-1,"")</f>
        <v>4.3412229328323448E-2</v>
      </c>
      <c r="BX134" s="169">
        <f>IFERROR(Inv_SY_B!BX134/Inv_SY_B!$DC134-1,"")</f>
        <v>5.4738249649075144E-2</v>
      </c>
      <c r="BY134" s="169">
        <f>IFERROR(Inv_SY_B!BY134/Inv_SY_B!$DC134-1,"")</f>
        <v>5.5295462435179132E-2</v>
      </c>
      <c r="BZ134" s="169">
        <f>IFERROR(Inv_SY_B!BZ134/Inv_SY_B!$DC134-1,"")</f>
        <v>4.8488288822353232E-2</v>
      </c>
      <c r="CA134" s="169">
        <f>IFERROR(Inv_SY_B!CA134/Inv_SY_B!$DC134-1,"")</f>
        <v>4.2000342753760966E-2</v>
      </c>
      <c r="CB134" s="169">
        <f>IFERROR(Inv_SY_B!CB134/Inv_SY_B!$DC134-1,"")</f>
        <v>1.9098482820239848E-2</v>
      </c>
      <c r="CC134" s="169">
        <f>IFERROR(Inv_SY_B!CC134/Inv_SY_B!$DC134-1,"")</f>
        <v>2.1648930773003006E-2</v>
      </c>
      <c r="CD134" s="169">
        <f>IFERROR(Inv_SY_B!CD134/Inv_SY_B!$DC134-1,"")</f>
        <v>3.6980843006587438E-2</v>
      </c>
      <c r="CE134" s="169">
        <f>IFERROR(Inv_SY_B!CE134/Inv_SY_B!$DC134-1,"")</f>
        <v>-7.5887004708801165E-3</v>
      </c>
      <c r="CF134" s="169">
        <f>IFERROR(Inv_SY_B!CF134/Inv_SY_B!$DC134-1,"")</f>
        <v>3.1941352178169513E-2</v>
      </c>
      <c r="CG134" s="169">
        <f>IFERROR(Inv_SY_B!CG134/Inv_SY_B!$DC134-1,"")</f>
        <v>-1.0674310810833365E-2</v>
      </c>
      <c r="CH134" s="169">
        <f>IFERROR(Inv_SY_B!CH134/Inv_SY_B!$DC134-1,"")</f>
        <v>6.5347897566228275E-2</v>
      </c>
      <c r="CI134" s="169">
        <f>IFERROR(Inv_SY_B!CI134/Inv_SY_B!$DC134-1,"")</f>
        <v>-0.94826597412893687</v>
      </c>
      <c r="CJ134" s="169">
        <f>IFERROR(Inv_SY_B!CJ134/Inv_SY_B!$DC134-1,"")</f>
        <v>-0.76093649538996921</v>
      </c>
      <c r="CK134" s="169">
        <f>IFERROR(Inv_SY_B!CK134/Inv_SY_B!$DC134-1,"")</f>
        <v>-1</v>
      </c>
      <c r="CL134" s="169">
        <f>IFERROR(Inv_SY_B!CL134/Inv_SY_B!$DC134-1,"")</f>
        <v>-0.92643298090571313</v>
      </c>
      <c r="CM134" s="169">
        <f>IFERROR(Inv_SY_B!CM134/Inv_SY_B!$DB134-1,"")</f>
        <v>4.3645364209853987E-2</v>
      </c>
      <c r="CN134" s="169">
        <f>IFERROR(Inv_SY_B!CN134/Inv_SY_B!$DB134-1,"")</f>
        <v>-1.5980870637685829E-2</v>
      </c>
      <c r="CO134" s="169">
        <f>IFERROR(Inv_SY_B!CO134/Inv_SY_B!$DB134-1,"")</f>
        <v>1.0655988794830096E-2</v>
      </c>
      <c r="CP134" s="169">
        <f>IFERROR(Inv_SY_B!CP134/Inv_SY_B!$DB134-1,"")</f>
        <v>-1.2936941947307323E-2</v>
      </c>
      <c r="CQ134" s="169">
        <f>IFERROR(Inv_SY_B!CQ134/Inv_SY_B!$DB134-1,"")</f>
        <v>3.1595605080059208E-3</v>
      </c>
      <c r="CR134" s="169">
        <f>IFERROR(Inv_SY_B!CR134/Inv_SY_B!$DB134-1,"")</f>
        <v>3.3438003452581855E-2</v>
      </c>
      <c r="CS134" s="169">
        <f>IFERROR(Inv_SY_B!CS134/Inv_SY_B!$DB134-1,"")</f>
        <v>-8.6539959195500726E-3</v>
      </c>
      <c r="CT134" s="169">
        <f>IFERROR(Inv_SY_B!CT134/Inv_SY_B!$DB134-1,"")</f>
        <v>-5.3327108460728079E-2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0.24021670581452681</v>
      </c>
      <c r="D135" s="169">
        <f>IFERROR(Inv_SY_B!D135/Inv_SY_B!$DA135-1,"")</f>
        <v>0.25671245410045929</v>
      </c>
      <c r="E135" s="169">
        <f>IFERROR(Inv_SY_B!E135/Inv_SY_B!$DA135-1,"")</f>
        <v>-8.4333838900314317E-2</v>
      </c>
      <c r="F135" s="169">
        <f>IFERROR(Inv_SY_B!F135/Inv_SY_B!$DA135-1,"")</f>
        <v>-9.1438483236757739E-2</v>
      </c>
      <c r="G135" s="169">
        <f>IFERROR(Inv_SY_B!G135/Inv_SY_B!$DA135-1,"")</f>
        <v>-8.6044298728022106E-2</v>
      </c>
      <c r="H135" s="169">
        <f>IFERROR(Inv_SY_B!H135/Inv_SY_B!$DA135-1,"")</f>
        <v>-8.127036149094502E-2</v>
      </c>
      <c r="I135" s="169">
        <f>IFERROR(Inv_SY_B!I135/Inv_SY_B!$DA135-1,"")</f>
        <v>-9.9347875165751276E-2</v>
      </c>
      <c r="J135" s="169">
        <f>IFERROR(Inv_SY_B!J135/Inv_SY_B!$DA135-1,"")</f>
        <v>-0.13643528992382004</v>
      </c>
      <c r="K135" s="169">
        <f>IFERROR(Inv_SY_B!K135/Inv_SY_B!$DA135-1,"")</f>
        <v>-0.12447741707045368</v>
      </c>
      <c r="L135" s="169">
        <f>IFERROR(Inv_SY_B!L135/Inv_SY_B!$DA135-1,"")</f>
        <v>-0.12096618687706095</v>
      </c>
      <c r="M135" s="169">
        <f>IFERROR(Inv_SY_B!M135/Inv_SY_B!$DA135-1,"")</f>
        <v>-9.7594879900562148E-2</v>
      </c>
      <c r="N135" s="169">
        <f>IFERROR(Inv_SY_B!N135/Inv_SY_B!$DA135-1,"")</f>
        <v>-0.10453645774748099</v>
      </c>
      <c r="O135" s="169">
        <f>IFERROR(Inv_SY_B!O135/Inv_SY_B!$DA135-1,"")</f>
        <v>-0.10127485320639107</v>
      </c>
      <c r="P135" s="169">
        <f>IFERROR(Inv_SY_B!P135/Inv_SY_B!$DA135-1,"")</f>
        <v>-0.12118718665602302</v>
      </c>
      <c r="Q135" s="169">
        <f>IFERROR(Inv_SY_B!Q135/Inv_SY_B!$DA135-1,"")</f>
        <v>-0.15165788145482151</v>
      </c>
      <c r="R135" s="169">
        <f>IFERROR(Inv_SY_B!R135/Inv_SY_B!$DA135-1,"")</f>
        <v>-0.15606938005568138</v>
      </c>
      <c r="S135" s="169">
        <f>IFERROR(Inv_SY_B!S135/Inv_SY_B!$DA135-1,"")</f>
        <v>-0.1596122413417792</v>
      </c>
      <c r="T135" s="169">
        <f>IFERROR(Inv_SY_B!T135/Inv_SY_B!$DA135-1,"")</f>
        <v>-0.1443679711635657</v>
      </c>
      <c r="U135" s="169">
        <f>IFERROR(Inv_SY_B!U135/Inv_SY_B!$DA135-1,"")</f>
        <v>6.9287306597460852E-2</v>
      </c>
      <c r="V135" s="169">
        <f>IFERROR(Inv_SY_B!V135/Inv_SY_B!$DA135-1,"")</f>
        <v>8.782248071708354E-2</v>
      </c>
      <c r="W135" s="169">
        <f>IFERROR(Inv_SY_B!W135/Inv_SY_B!$DA135-1,"")</f>
        <v>6.6622197033616493E-2</v>
      </c>
      <c r="X135" s="169">
        <f>IFERROR(Inv_SY_B!X135/Inv_SY_B!$DA135-1,"")</f>
        <v>-0.30488813112866331</v>
      </c>
      <c r="Y135" s="169">
        <f>IFERROR(Inv_SY_B!Y135/Inv_SY_B!$DA135-1,"")</f>
        <v>0.16239999124656523</v>
      </c>
      <c r="Z135" s="169">
        <f>IFERROR(Inv_SY_B!Z135/Inv_SY_B!$DA135-1,"")</f>
        <v>0.14898224232448287</v>
      </c>
      <c r="AA135" s="169">
        <f>IFERROR(Inv_SY_B!AA135/Inv_SY_B!$DA135-1,"")</f>
        <v>3.4699325502351774E-2</v>
      </c>
      <c r="AB135" s="169">
        <f>IFERROR(Inv_SY_B!AB135/Inv_SY_B!$DA135-1,"")</f>
        <v>0.10284354948697372</v>
      </c>
      <c r="AC135" s="169">
        <f>IFERROR(Inv_SY_B!AC135/Inv_SY_B!$DA135-1,"")</f>
        <v>0.11245826374531243</v>
      </c>
      <c r="AD135" s="169">
        <f>IFERROR(Inv_SY_B!AD135/Inv_SY_B!$DA135-1,"")</f>
        <v>4.1295871986864352E-2</v>
      </c>
      <c r="AE135" s="169">
        <f>IFERROR(Inv_SY_B!AE135/Inv_SY_B!$DA135-1,"")</f>
        <v>9.9223259562350341E-2</v>
      </c>
      <c r="AF135" s="169">
        <f>IFERROR(Inv_SY_B!AF135/Inv_SY_B!$DA135-1,"")</f>
        <v>0.12748100907752624</v>
      </c>
      <c r="AG135" s="169">
        <f>IFERROR(Inv_SY_B!AG135/Inv_SY_B!$DA135-1,"")</f>
        <v>0.31555315101911274</v>
      </c>
      <c r="AH135" s="169">
        <f>IFERROR(Inv_SY_B!AH135/Inv_SY_B!$DA135-1,"")</f>
        <v>0.29990492583340411</v>
      </c>
      <c r="AI135" s="169">
        <f>IFERROR(Inv_SY_B!AI135/Inv_SY_B!$DC135-1,"")</f>
        <v>7.3512912439784417E-2</v>
      </c>
      <c r="AJ135" s="169">
        <f>IFERROR(Inv_SY_B!AJ135/Inv_SY_B!$DC135-1,"")</f>
        <v>7.0102769770026496E-2</v>
      </c>
      <c r="AK135" s="169">
        <f>IFERROR(Inv_SY_B!AK135/Inv_SY_B!$DC135-1,"")</f>
        <v>7.8639885557075573E-2</v>
      </c>
      <c r="AL135" s="169">
        <f>IFERROR(Inv_SY_B!AL135/Inv_SY_B!$DC135-1,"")</f>
        <v>5.7968026135056361E-2</v>
      </c>
      <c r="AM135" s="169">
        <f>IFERROR(Inv_SY_B!AM135/Inv_SY_B!$DC135-1,"")</f>
        <v>4.4446029705192069E-2</v>
      </c>
      <c r="AN135" s="169">
        <f>IFERROR(Inv_SY_B!AN135/Inv_SY_B!$DC135-1,"")</f>
        <v>6.3328663445830324E-2</v>
      </c>
      <c r="AO135" s="169">
        <f>IFERROR(Inv_SY_B!AO135/Inv_SY_B!$DC135-1,"")</f>
        <v>6.2487993744684056E-2</v>
      </c>
      <c r="AP135" s="169">
        <f>IFERROR(Inv_SY_B!AP135/Inv_SY_B!$DC135-1,"")</f>
        <v>6.5023452004018711E-2</v>
      </c>
      <c r="AQ135" s="169">
        <f>IFERROR(Inv_SY_B!AQ135/Inv_SY_B!$DC135-1,"")</f>
        <v>3.5837522493213925E-2</v>
      </c>
      <c r="AR135" s="169">
        <f>IFERROR(Inv_SY_B!AR135/Inv_SY_B!$DC135-1,"")</f>
        <v>4.3925530265884749E-2</v>
      </c>
      <c r="AS135" s="169">
        <f>IFERROR(Inv_SY_B!AS135/Inv_SY_B!$DC135-1,"")</f>
        <v>6.2259441629583412E-2</v>
      </c>
      <c r="AT135" s="169">
        <f>IFERROR(Inv_SY_B!AT135/Inv_SY_B!$DC135-1,"")</f>
        <v>5.822524285125974E-2</v>
      </c>
      <c r="AU135" s="169">
        <f>IFERROR(Inv_SY_B!AU135/Inv_SY_B!$DC135-1,"")</f>
        <v>4.9846522311664421E-2</v>
      </c>
      <c r="AV135" s="169">
        <f>IFERROR(Inv_SY_B!AV135/Inv_SY_B!$DC135-1,"")</f>
        <v>3.1086725695443684E-2</v>
      </c>
      <c r="AW135" s="169">
        <f>IFERROR(Inv_SY_B!AW135/Inv_SY_B!$DC135-1,"")</f>
        <v>6.3563733310490811E-2</v>
      </c>
      <c r="AX135" s="169">
        <f>IFERROR(Inv_SY_B!AX135/Inv_SY_B!$DC135-1,"")</f>
        <v>5.4075099222164136E-2</v>
      </c>
      <c r="AY135" s="169">
        <f>IFERROR(Inv_SY_B!AY135/Inv_SY_B!$DC135-1,"")</f>
        <v>4.5182496414103435E-2</v>
      </c>
      <c r="AZ135" s="169">
        <f>IFERROR(Inv_SY_B!AZ135/Inv_SY_B!$DC135-1,"")</f>
        <v>6.3199044769441937E-2</v>
      </c>
      <c r="BA135" s="169">
        <f>IFERROR(Inv_SY_B!BA135/Inv_SY_B!$DC135-1,"")</f>
        <v>5.8051255262882018E-2</v>
      </c>
      <c r="BB135" s="169">
        <f>IFERROR(Inv_SY_B!BB135/Inv_SY_B!$DC135-1,"")</f>
        <v>7.0273472439217777E-2</v>
      </c>
      <c r="BC135" s="169">
        <f>IFERROR(Inv_SY_B!BC135/Inv_SY_B!$DC135-1,"")</f>
        <v>5.6806556635097927E-2</v>
      </c>
      <c r="BD135" s="169">
        <f>IFERROR(Inv_SY_B!BD135/Inv_SY_B!$DC135-1,"")</f>
        <v>6.4951868225822329E-2</v>
      </c>
      <c r="BE135" s="169">
        <f>IFERROR(Inv_SY_B!BE135/Inv_SY_B!$DC135-1,"")</f>
        <v>8.0003550654556665E-2</v>
      </c>
      <c r="BF135" s="169">
        <f>IFERROR(Inv_SY_B!BF135/Inv_SY_B!$DC135-1,"")</f>
        <v>8.7966670986219686E-2</v>
      </c>
      <c r="BG135" s="169">
        <f>IFERROR(Inv_SY_B!BG135/Inv_SY_B!$DC135-1,"")</f>
        <v>7.9690243796772808E-2</v>
      </c>
      <c r="BH135" s="169">
        <f>IFERROR(Inv_SY_B!BH135/Inv_SY_B!$DC135-1,"")</f>
        <v>8.0797557632203532E-2</v>
      </c>
      <c r="BI135" s="169">
        <f>IFERROR(Inv_SY_B!BI135/Inv_SY_B!$DC135-1,"")</f>
        <v>8.3181669891686072E-2</v>
      </c>
      <c r="BJ135" s="169">
        <f>IFERROR(Inv_SY_B!BJ135/Inv_SY_B!$DC135-1,"")</f>
        <v>8.577109195053767E-2</v>
      </c>
      <c r="BK135" s="169">
        <f>IFERROR(Inv_SY_B!BK135/Inv_SY_B!$DC135-1,"")</f>
        <v>5.9466026889462231E-2</v>
      </c>
      <c r="BL135" s="169">
        <f>IFERROR(Inv_SY_B!BL135/Inv_SY_B!$DC135-1,"")</f>
        <v>7.4143047498326675E-2</v>
      </c>
      <c r="BM135" s="169">
        <f>IFERROR(Inv_SY_B!BM135/Inv_SY_B!$DC135-1,"")</f>
        <v>7.8391211269469574E-2</v>
      </c>
      <c r="BN135" s="169">
        <f>IFERROR(Inv_SY_B!BN135/Inv_SY_B!$DC135-1,"")</f>
        <v>5.8608583006666048E-2</v>
      </c>
      <c r="BO135" s="169">
        <f>IFERROR(Inv_SY_B!BO135/Inv_SY_B!$DC135-1,"")</f>
        <v>-5.9767351665129587E-2</v>
      </c>
      <c r="BP135" s="169">
        <f>IFERROR(Inv_SY_B!BP135/Inv_SY_B!$DC135-1,"")</f>
        <v>-0.12171879826094067</v>
      </c>
      <c r="BQ135" s="169">
        <f>IFERROR(Inv_SY_B!BQ135/Inv_SY_B!$DC135-1,"")</f>
        <v>3.8489950234970483E-2</v>
      </c>
      <c r="BR135" s="169">
        <f>IFERROR(Inv_SY_B!BR135/Inv_SY_B!$DC135-1,"")</f>
        <v>3.1325693329371074E-2</v>
      </c>
      <c r="BS135" s="169">
        <f>IFERROR(Inv_SY_B!BS135/Inv_SY_B!$DC135-1,"")</f>
        <v>1.8216203591713276E-2</v>
      </c>
      <c r="BT135" s="169">
        <f>IFERROR(Inv_SY_B!BT135/Inv_SY_B!$DC135-1,"")</f>
        <v>2.7043865978447545E-2</v>
      </c>
      <c r="BU135" s="169">
        <f>IFERROR(Inv_SY_B!BU135/Inv_SY_B!$DC135-1,"")</f>
        <v>2.1606584151199426E-2</v>
      </c>
      <c r="BV135" s="169">
        <f>IFERROR(Inv_SY_B!BV135/Inv_SY_B!$DC135-1,"")</f>
        <v>-3.4711503468017879E-3</v>
      </c>
      <c r="BW135" s="169">
        <f>IFERROR(Inv_SY_B!BW135/Inv_SY_B!$DC135-1,"")</f>
        <v>5.4022608748858003E-2</v>
      </c>
      <c r="BX135" s="169">
        <f>IFERROR(Inv_SY_B!BX135/Inv_SY_B!$DC135-1,"")</f>
        <v>6.0639403257064739E-2</v>
      </c>
      <c r="BY135" s="169">
        <f>IFERROR(Inv_SY_B!BY135/Inv_SY_B!$DC135-1,"")</f>
        <v>6.644571063032001E-2</v>
      </c>
      <c r="BZ135" s="169">
        <f>IFERROR(Inv_SY_B!BZ135/Inv_SY_B!$DC135-1,"")</f>
        <v>5.6523101944791154E-2</v>
      </c>
      <c r="CA135" s="169">
        <f>IFERROR(Inv_SY_B!CA135/Inv_SY_B!$DC135-1,"")</f>
        <v>5.1030028453528331E-2</v>
      </c>
      <c r="CB135" s="169">
        <f>IFERROR(Inv_SY_B!CB135/Inv_SY_B!$DC135-1,"")</f>
        <v>2.7081554673694663E-2</v>
      </c>
      <c r="CC135" s="169">
        <f>IFERROR(Inv_SY_B!CC135/Inv_SY_B!$DC135-1,"")</f>
        <v>6.1635767750810144E-2</v>
      </c>
      <c r="CD135" s="169">
        <f>IFERROR(Inv_SY_B!CD135/Inv_SY_B!$DC135-1,"")</f>
        <v>7.6381856346524168E-2</v>
      </c>
      <c r="CE135" s="169">
        <f>IFERROR(Inv_SY_B!CE135/Inv_SY_B!$DC135-1,"")</f>
        <v>1.6511289467153523E-2</v>
      </c>
      <c r="CF135" s="169">
        <f>IFERROR(Inv_SY_B!CF135/Inv_SY_B!$DC135-1,"")</f>
        <v>5.201854908886494E-2</v>
      </c>
      <c r="CG135" s="169">
        <f>IFERROR(Inv_SY_B!CG135/Inv_SY_B!$DC135-1,"")</f>
        <v>1.0509444473209451E-2</v>
      </c>
      <c r="CH135" s="169">
        <f>IFERROR(Inv_SY_B!CH135/Inv_SY_B!$DC135-1,"")</f>
        <v>8.8729491899210311E-2</v>
      </c>
      <c r="CI135" s="169">
        <f>IFERROR(Inv_SY_B!CI135/Inv_SY_B!$DC135-1,"")</f>
        <v>-0.94629347353937154</v>
      </c>
      <c r="CJ135" s="169">
        <f>IFERROR(Inv_SY_B!CJ135/Inv_SY_B!$DC135-1,"")</f>
        <v>-0.75288925780933247</v>
      </c>
      <c r="CK135" s="169">
        <f>IFERROR(Inv_SY_B!CK135/Inv_SY_B!$DC135-1,"")</f>
        <v>-1</v>
      </c>
      <c r="CL135" s="169">
        <f>IFERROR(Inv_SY_B!CL135/Inv_SY_B!$DC135-1,"")</f>
        <v>-0.91488497030201166</v>
      </c>
      <c r="CM135" s="169">
        <f>IFERROR(Inv_SY_B!CM135/Inv_SY_B!$DB135-1,"")</f>
        <v>4.5366795662560522E-2</v>
      </c>
      <c r="CN135" s="169">
        <f>IFERROR(Inv_SY_B!CN135/Inv_SY_B!$DB135-1,"")</f>
        <v>-7.5575284938815823E-3</v>
      </c>
      <c r="CO135" s="169">
        <f>IFERROR(Inv_SY_B!CO135/Inv_SY_B!$DB135-1,"")</f>
        <v>1.3701316026956789E-2</v>
      </c>
      <c r="CP135" s="169">
        <f>IFERROR(Inv_SY_B!CP135/Inv_SY_B!$DB135-1,"")</f>
        <v>-2.4538731225296595E-2</v>
      </c>
      <c r="CQ135" s="169">
        <f>IFERROR(Inv_SY_B!CQ135/Inv_SY_B!$DB135-1,"")</f>
        <v>4.3124723735687986E-4</v>
      </c>
      <c r="CR135" s="169">
        <f>IFERROR(Inv_SY_B!CR135/Inv_SY_B!$DB135-1,"")</f>
        <v>3.3284182359295533E-2</v>
      </c>
      <c r="CS135" s="169">
        <f>IFERROR(Inv_SY_B!CS135/Inv_SY_B!$DB135-1,"")</f>
        <v>-8.8704874056018124E-3</v>
      </c>
      <c r="CT135" s="169">
        <f>IFERROR(Inv_SY_B!CT135/Inv_SY_B!$DB135-1,"")</f>
        <v>-5.1816794161389512E-2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1.3081974583637468E-2</v>
      </c>
      <c r="D136" s="169">
        <f>IFERROR(Inv_SY_B!D136/Inv_SY_B!$DA136-1,"")</f>
        <v>1.9226719872077025E-2</v>
      </c>
      <c r="E136" s="169">
        <f>IFERROR(Inv_SY_B!E136/Inv_SY_B!$DA136-1,"")</f>
        <v>-1.897372004729192E-2</v>
      </c>
      <c r="F136" s="169">
        <f>IFERROR(Inv_SY_B!F136/Inv_SY_B!$DA136-1,"")</f>
        <v>-1.8175268042418091E-2</v>
      </c>
      <c r="G136" s="169">
        <f>IFERROR(Inv_SY_B!G136/Inv_SY_B!$DA136-1,"")</f>
        <v>-1.9127937574546783E-2</v>
      </c>
      <c r="H136" s="169">
        <f>IFERROR(Inv_SY_B!H136/Inv_SY_B!$DA136-1,"")</f>
        <v>-1.4878781558575249E-2</v>
      </c>
      <c r="I136" s="169">
        <f>IFERROR(Inv_SY_B!I136/Inv_SY_B!$DA136-1,"")</f>
        <v>2.5068801873435742E-3</v>
      </c>
      <c r="J136" s="169">
        <f>IFERROR(Inv_SY_B!J136/Inv_SY_B!$DA136-1,"")</f>
        <v>-4.22987337403119E-2</v>
      </c>
      <c r="K136" s="169">
        <f>IFERROR(Inv_SY_B!K136/Inv_SY_B!$DA136-1,"")</f>
        <v>-1.3055946984290911E-2</v>
      </c>
      <c r="L136" s="169">
        <f>IFERROR(Inv_SY_B!L136/Inv_SY_B!$DA136-1,"")</f>
        <v>-1.2946561071149665E-2</v>
      </c>
      <c r="M136" s="169">
        <f>IFERROR(Inv_SY_B!M136/Inv_SY_B!$DA136-1,"")</f>
        <v>1.1403280336939048E-3</v>
      </c>
      <c r="N136" s="169">
        <f>IFERROR(Inv_SY_B!N136/Inv_SY_B!$DA136-1,"")</f>
        <v>-1.030360324046431E-2</v>
      </c>
      <c r="O136" s="169">
        <f>IFERROR(Inv_SY_B!O136/Inv_SY_B!$DA136-1,"")</f>
        <v>-4.1967266104595558E-3</v>
      </c>
      <c r="P136" s="169">
        <f>IFERROR(Inv_SY_B!P136/Inv_SY_B!$DA136-1,"")</f>
        <v>-2.8195257581883459E-2</v>
      </c>
      <c r="Q136" s="169">
        <f>IFERROR(Inv_SY_B!Q136/Inv_SY_B!$DA136-1,"")</f>
        <v>-2.8004295753937591E-2</v>
      </c>
      <c r="R136" s="169">
        <f>IFERROR(Inv_SY_B!R136/Inv_SY_B!$DA136-1,"")</f>
        <v>-3.2694153980056595E-2</v>
      </c>
      <c r="S136" s="169">
        <f>IFERROR(Inv_SY_B!S136/Inv_SY_B!$DA136-1,"")</f>
        <v>-4.2420908701621629E-2</v>
      </c>
      <c r="T136" s="169">
        <f>IFERROR(Inv_SY_B!T136/Inv_SY_B!$DA136-1,"")</f>
        <v>-2.2605284072913401E-2</v>
      </c>
      <c r="U136" s="169">
        <f>IFERROR(Inv_SY_B!U136/Inv_SY_B!$DA136-1,"")</f>
        <v>6.4930460513204169E-2</v>
      </c>
      <c r="V136" s="169">
        <f>IFERROR(Inv_SY_B!V136/Inv_SY_B!$DA136-1,"")</f>
        <v>7.7910647277261935E-2</v>
      </c>
      <c r="W136" s="169">
        <f>IFERROR(Inv_SY_B!W136/Inv_SY_B!$DA136-1,"")</f>
        <v>5.4119998402805347E-2</v>
      </c>
      <c r="X136" s="169">
        <f>IFERROR(Inv_SY_B!X136/Inv_SY_B!$DA136-1,"")</f>
        <v>-0.30497205656923065</v>
      </c>
      <c r="Y136" s="169">
        <f>IFERROR(Inv_SY_B!Y136/Inv_SY_B!$DA136-1,"")</f>
        <v>-1.0136844478696339E-2</v>
      </c>
      <c r="Z136" s="169">
        <f>IFERROR(Inv_SY_B!Z136/Inv_SY_B!$DA136-1,"")</f>
        <v>-2.228152992906185E-2</v>
      </c>
      <c r="AA136" s="169">
        <f>IFERROR(Inv_SY_B!AA136/Inv_SY_B!$DA136-1,"")</f>
        <v>-3.3165461200287405E-3</v>
      </c>
      <c r="AB136" s="169">
        <f>IFERROR(Inv_SY_B!AB136/Inv_SY_B!$DA136-1,"")</f>
        <v>6.0852098531322563E-2</v>
      </c>
      <c r="AC136" s="169">
        <f>IFERROR(Inv_SY_B!AC136/Inv_SY_B!$DA136-1,"")</f>
        <v>9.0706243328462E-2</v>
      </c>
      <c r="AD136" s="169">
        <f>IFERROR(Inv_SY_B!AD136/Inv_SY_B!$DA136-1,"")</f>
        <v>3.2676212098811108E-2</v>
      </c>
      <c r="AE136" s="169">
        <f>IFERROR(Inv_SY_B!AE136/Inv_SY_B!$DA136-1,"")</f>
        <v>4.7998511768642782E-2</v>
      </c>
      <c r="AF136" s="169">
        <f>IFERROR(Inv_SY_B!AF136/Inv_SY_B!$DA136-1,"")</f>
        <v>7.2802331420763311E-2</v>
      </c>
      <c r="AG136" s="169">
        <f>IFERROR(Inv_SY_B!AG136/Inv_SY_B!$DA136-1,"")</f>
        <v>6.1294796583289957E-2</v>
      </c>
      <c r="AH136" s="169">
        <f>IFERROR(Inv_SY_B!AH136/Inv_SY_B!$DA136-1,"")</f>
        <v>4.9336953455624055E-2</v>
      </c>
      <c r="AI136" s="169">
        <f>IFERROR(Inv_SY_B!AI136/Inv_SY_B!$DC136-1,"")</f>
        <v>5.3280780798614868E-2</v>
      </c>
      <c r="AJ136" s="169">
        <f>IFERROR(Inv_SY_B!AJ136/Inv_SY_B!$DC136-1,"")</f>
        <v>4.8204728842958788E-2</v>
      </c>
      <c r="AK136" s="169">
        <f>IFERROR(Inv_SY_B!AK136/Inv_SY_B!$DC136-1,"")</f>
        <v>6.5562492714311027E-2</v>
      </c>
      <c r="AL136" s="169">
        <f>IFERROR(Inv_SY_B!AL136/Inv_SY_B!$DC136-1,"")</f>
        <v>4.5809288594222064E-2</v>
      </c>
      <c r="AM136" s="169">
        <f>IFERROR(Inv_SY_B!AM136/Inv_SY_B!$DC136-1,"")</f>
        <v>3.9035086600483604E-2</v>
      </c>
      <c r="AN136" s="169">
        <f>IFERROR(Inv_SY_B!AN136/Inv_SY_B!$DC136-1,"")</f>
        <v>4.0432024285860457E-2</v>
      </c>
      <c r="AO136" s="169">
        <f>IFERROR(Inv_SY_B!AO136/Inv_SY_B!$DC136-1,"")</f>
        <v>3.9132635986041775E-2</v>
      </c>
      <c r="AP136" s="169">
        <f>IFERROR(Inv_SY_B!AP136/Inv_SY_B!$DC136-1,"")</f>
        <v>4.5399542235885715E-2</v>
      </c>
      <c r="AQ136" s="169">
        <f>IFERROR(Inv_SY_B!AQ136/Inv_SY_B!$DC136-1,"")</f>
        <v>2.416812987646999E-2</v>
      </c>
      <c r="AR136" s="169">
        <f>IFERROR(Inv_SY_B!AR136/Inv_SY_B!$DC136-1,"")</f>
        <v>2.0914408277241225E-2</v>
      </c>
      <c r="AS136" s="169">
        <f>IFERROR(Inv_SY_B!AS136/Inv_SY_B!$DC136-1,"")</f>
        <v>4.059065090947489E-2</v>
      </c>
      <c r="AT136" s="169">
        <f>IFERROR(Inv_SY_B!AT136/Inv_SY_B!$DC136-1,"")</f>
        <v>4.0032285194352868E-2</v>
      </c>
      <c r="AU136" s="169">
        <f>IFERROR(Inv_SY_B!AU136/Inv_SY_B!$DC136-1,"")</f>
        <v>3.4837792026398029E-2</v>
      </c>
      <c r="AV136" s="169">
        <f>IFERROR(Inv_SY_B!AV136/Inv_SY_B!$DC136-1,"")</f>
        <v>2.6780803677175502E-2</v>
      </c>
      <c r="AW136" s="169">
        <f>IFERROR(Inv_SY_B!AW136/Inv_SY_B!$DC136-1,"")</f>
        <v>4.252687691317858E-2</v>
      </c>
      <c r="AX136" s="169">
        <f>IFERROR(Inv_SY_B!AX136/Inv_SY_B!$DC136-1,"")</f>
        <v>3.043854699816273E-2</v>
      </c>
      <c r="AY136" s="169">
        <f>IFERROR(Inv_SY_B!AY136/Inv_SY_B!$DC136-1,"")</f>
        <v>2.6143426112607671E-2</v>
      </c>
      <c r="AZ136" s="169">
        <f>IFERROR(Inv_SY_B!AZ136/Inv_SY_B!$DC136-1,"")</f>
        <v>4.1589661134789901E-2</v>
      </c>
      <c r="BA136" s="169">
        <f>IFERROR(Inv_SY_B!BA136/Inv_SY_B!$DC136-1,"")</f>
        <v>3.1720642595209902E-2</v>
      </c>
      <c r="BB136" s="169">
        <f>IFERROR(Inv_SY_B!BB136/Inv_SY_B!$DC136-1,"")</f>
        <v>4.5681740863088072E-2</v>
      </c>
      <c r="BC136" s="169">
        <f>IFERROR(Inv_SY_B!BC136/Inv_SY_B!$DC136-1,"")</f>
        <v>2.5213199396752151E-2</v>
      </c>
      <c r="BD136" s="169">
        <f>IFERROR(Inv_SY_B!BD136/Inv_SY_B!$DC136-1,"")</f>
        <v>4.6345477254549738E-2</v>
      </c>
      <c r="BE136" s="169">
        <f>IFERROR(Inv_SY_B!BE136/Inv_SY_B!$DC136-1,"")</f>
        <v>5.9456644011329329E-2</v>
      </c>
      <c r="BF136" s="169">
        <f>IFERROR(Inv_SY_B!BF136/Inv_SY_B!$DC136-1,"")</f>
        <v>6.5580445152704225E-2</v>
      </c>
      <c r="BG136" s="169">
        <f>IFERROR(Inv_SY_B!BG136/Inv_SY_B!$DC136-1,"")</f>
        <v>6.3009880380288763E-2</v>
      </c>
      <c r="BH136" s="169">
        <f>IFERROR(Inv_SY_B!BH136/Inv_SY_B!$DC136-1,"")</f>
        <v>5.2740775271417295E-2</v>
      </c>
      <c r="BI136" s="169">
        <f>IFERROR(Inv_SY_B!BI136/Inv_SY_B!$DC136-1,"")</f>
        <v>5.9282465757949154E-2</v>
      </c>
      <c r="BJ136" s="169">
        <f>IFERROR(Inv_SY_B!BJ136/Inv_SY_B!$DC136-1,"")</f>
        <v>5.8711610579128326E-2</v>
      </c>
      <c r="BK136" s="169">
        <f>IFERROR(Inv_SY_B!BK136/Inv_SY_B!$DC136-1,"")</f>
        <v>3.9888643724117934E-2</v>
      </c>
      <c r="BL136" s="169">
        <f>IFERROR(Inv_SY_B!BL136/Inv_SY_B!$DC136-1,"")</f>
        <v>5.3032495648609901E-2</v>
      </c>
      <c r="BM136" s="169">
        <f>IFERROR(Inv_SY_B!BM136/Inv_SY_B!$DC136-1,"")</f>
        <v>5.3815102057104713E-2</v>
      </c>
      <c r="BN136" s="169">
        <f>IFERROR(Inv_SY_B!BN136/Inv_SY_B!$DC136-1,"")</f>
        <v>4.1237598707744683E-2</v>
      </c>
      <c r="BO136" s="169">
        <f>IFERROR(Inv_SY_B!BO136/Inv_SY_B!$DC136-1,"")</f>
        <v>2.7597820674355233E-2</v>
      </c>
      <c r="BP136" s="169">
        <f>IFERROR(Inv_SY_B!BP136/Inv_SY_B!$DC136-1,"")</f>
        <v>2.1012147762468292E-2</v>
      </c>
      <c r="BQ136" s="169">
        <f>IFERROR(Inv_SY_B!BQ136/Inv_SY_B!$DC136-1,"")</f>
        <v>5.2193880903870893E-2</v>
      </c>
      <c r="BR136" s="169">
        <f>IFERROR(Inv_SY_B!BR136/Inv_SY_B!$DC136-1,"")</f>
        <v>5.2931511168638368E-2</v>
      </c>
      <c r="BS136" s="169">
        <f>IFERROR(Inv_SY_B!BS136/Inv_SY_B!$DC136-1,"")</f>
        <v>2.9901045033252638E-2</v>
      </c>
      <c r="BT136" s="169">
        <f>IFERROR(Inv_SY_B!BT136/Inv_SY_B!$DC136-1,"")</f>
        <v>6.0139713704528974E-2</v>
      </c>
      <c r="BU136" s="169">
        <f>IFERROR(Inv_SY_B!BU136/Inv_SY_B!$DC136-1,"")</f>
        <v>3.3442768362189401E-2</v>
      </c>
      <c r="BV136" s="169">
        <f>IFERROR(Inv_SY_B!BV136/Inv_SY_B!$DC136-1,"")</f>
        <v>1.6162322083483227E-2</v>
      </c>
      <c r="BW136" s="169">
        <f>IFERROR(Inv_SY_B!BW136/Inv_SY_B!$DC136-1,"")</f>
        <v>5.4199230566330137E-2</v>
      </c>
      <c r="BX136" s="169">
        <f>IFERROR(Inv_SY_B!BX136/Inv_SY_B!$DC136-1,"")</f>
        <v>7.3681709441847376E-2</v>
      </c>
      <c r="BY136" s="169">
        <f>IFERROR(Inv_SY_B!BY136/Inv_SY_B!$DC136-1,"")</f>
        <v>6.9642719618275173E-2</v>
      </c>
      <c r="BZ136" s="169">
        <f>IFERROR(Inv_SY_B!BZ136/Inv_SY_B!$DC136-1,"")</f>
        <v>7.6945738616344128E-2</v>
      </c>
      <c r="CA136" s="169">
        <f>IFERROR(Inv_SY_B!CA136/Inv_SY_B!$DC136-1,"")</f>
        <v>5.9985151856781105E-2</v>
      </c>
      <c r="CB136" s="169">
        <f>IFERROR(Inv_SY_B!CB136/Inv_SY_B!$DC136-1,"")</f>
        <v>3.6571894179376674E-2</v>
      </c>
      <c r="CC136" s="169">
        <f>IFERROR(Inv_SY_B!CC136/Inv_SY_B!$DC136-1,"")</f>
        <v>6.1718932583694874E-2</v>
      </c>
      <c r="CD136" s="169">
        <f>IFERROR(Inv_SY_B!CD136/Inv_SY_B!$DC136-1,"")</f>
        <v>7.6255507491564734E-2</v>
      </c>
      <c r="CE136" s="169">
        <f>IFERROR(Inv_SY_B!CE136/Inv_SY_B!$DC136-1,"")</f>
        <v>4.2858809561695077E-2</v>
      </c>
      <c r="CF136" s="169">
        <f>IFERROR(Inv_SY_B!CF136/Inv_SY_B!$DC136-1,"")</f>
        <v>7.7234254065474017E-2</v>
      </c>
      <c r="CG136" s="169">
        <f>IFERROR(Inv_SY_B!CG136/Inv_SY_B!$DC136-1,"")</f>
        <v>3.3997588579236737E-2</v>
      </c>
      <c r="CH136" s="169">
        <f>IFERROR(Inv_SY_B!CH136/Inv_SY_B!$DC136-1,"")</f>
        <v>0.11737911798725897</v>
      </c>
      <c r="CI136" s="169">
        <f>IFERROR(Inv_SY_B!CI136/Inv_SY_B!$DC136-1,"")</f>
        <v>-0.94621247698364541</v>
      </c>
      <c r="CJ136" s="169">
        <f>IFERROR(Inv_SY_B!CJ136/Inv_SY_B!$DC136-1,"")</f>
        <v>-0.75059013948651898</v>
      </c>
      <c r="CK136" s="169">
        <f>IFERROR(Inv_SY_B!CK136/Inv_SY_B!$DC136-1,"")</f>
        <v>-1</v>
      </c>
      <c r="CL136" s="169">
        <f>IFERROR(Inv_SY_B!CL136/Inv_SY_B!$DC136-1,"")</f>
        <v>-0.77764513034872618</v>
      </c>
      <c r="CM136" s="169">
        <f>IFERROR(Inv_SY_B!CM136/Inv_SY_B!$DB136-1,"")</f>
        <v>4.7485785006180947E-2</v>
      </c>
      <c r="CN136" s="169">
        <f>IFERROR(Inv_SY_B!CN136/Inv_SY_B!$DB136-1,"")</f>
        <v>-1.0584108835682948E-2</v>
      </c>
      <c r="CO136" s="169">
        <f>IFERROR(Inv_SY_B!CO136/Inv_SY_B!$DB136-1,"")</f>
        <v>1.1030822940522267E-2</v>
      </c>
      <c r="CP136" s="169">
        <f>IFERROR(Inv_SY_B!CP136/Inv_SY_B!$DB136-1,"")</f>
        <v>-5.6920835246376367E-2</v>
      </c>
      <c r="CQ136" s="169">
        <f>IFERROR(Inv_SY_B!CQ136/Inv_SY_B!$DB136-1,"")</f>
        <v>3.0439171890446204E-3</v>
      </c>
      <c r="CR136" s="169">
        <f>IFERROR(Inv_SY_B!CR136/Inv_SY_B!$DB136-1,"")</f>
        <v>4.1388494475905535E-2</v>
      </c>
      <c r="CS136" s="169">
        <f>IFERROR(Inv_SY_B!CS136/Inv_SY_B!$DB136-1,"")</f>
        <v>7.0039365058238712E-3</v>
      </c>
      <c r="CT136" s="169">
        <f>IFERROR(Inv_SY_B!CT136/Inv_SY_B!$DB136-1,"")</f>
        <v>-4.2448012035417593E-2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1.6760152616988044E-2</v>
      </c>
      <c r="D137" s="169">
        <f>IFERROR(Inv_SY_B!D137/Inv_SY_B!$DA137-1,"")</f>
        <v>1.1080256714308678E-3</v>
      </c>
      <c r="E137" s="169">
        <f>IFERROR(Inv_SY_B!E137/Inv_SY_B!$DA137-1,"")</f>
        <v>-1.4965152838624096E-2</v>
      </c>
      <c r="F137" s="169">
        <f>IFERROR(Inv_SY_B!F137/Inv_SY_B!$DA137-1,"")</f>
        <v>-1.4528679005141654E-2</v>
      </c>
      <c r="G137" s="169">
        <f>IFERROR(Inv_SY_B!G137/Inv_SY_B!$DA137-1,"")</f>
        <v>-2.7470034071704119E-2</v>
      </c>
      <c r="H137" s="169">
        <f>IFERROR(Inv_SY_B!H137/Inv_SY_B!$DA137-1,"")</f>
        <v>-1.0560770541613418E-2</v>
      </c>
      <c r="I137" s="169">
        <f>IFERROR(Inv_SY_B!I137/Inv_SY_B!$DA137-1,"")</f>
        <v>-8.6308617819437217E-3</v>
      </c>
      <c r="J137" s="169">
        <f>IFERROR(Inv_SY_B!J137/Inv_SY_B!$DA137-1,"")</f>
        <v>-3.3418850551225399E-2</v>
      </c>
      <c r="K137" s="169">
        <f>IFERROR(Inv_SY_B!K137/Inv_SY_B!$DA137-1,"")</f>
        <v>-1.8000071203372325E-2</v>
      </c>
      <c r="L137" s="169">
        <f>IFERROR(Inv_SY_B!L137/Inv_SY_B!$DA137-1,"")</f>
        <v>-1.7317186729917333E-2</v>
      </c>
      <c r="M137" s="169">
        <f>IFERROR(Inv_SY_B!M137/Inv_SY_B!$DA137-1,"")</f>
        <v>5.2086655938166082E-3</v>
      </c>
      <c r="N137" s="169">
        <f>IFERROR(Inv_SY_B!N137/Inv_SY_B!$DA137-1,"")</f>
        <v>3.8340610910923001E-3</v>
      </c>
      <c r="O137" s="169">
        <f>IFERROR(Inv_SY_B!O137/Inv_SY_B!$DA137-1,"")</f>
        <v>-9.0897971028314206E-4</v>
      </c>
      <c r="P137" s="169">
        <f>IFERROR(Inv_SY_B!P137/Inv_SY_B!$DA137-1,"")</f>
        <v>-4.6829933437884885E-2</v>
      </c>
      <c r="Q137" s="169">
        <f>IFERROR(Inv_SY_B!Q137/Inv_SY_B!$DA137-1,"")</f>
        <v>-3.4715963801719263E-2</v>
      </c>
      <c r="R137" s="169">
        <f>IFERROR(Inv_SY_B!R137/Inv_SY_B!$DA137-1,"")</f>
        <v>-2.8870853911940109E-2</v>
      </c>
      <c r="S137" s="169">
        <f>IFERROR(Inv_SY_B!S137/Inv_SY_B!$DA137-1,"")</f>
        <v>-3.6028243257309023E-2</v>
      </c>
      <c r="T137" s="169">
        <f>IFERROR(Inv_SY_B!T137/Inv_SY_B!$DA137-1,"")</f>
        <v>1.1450249020573677E-2</v>
      </c>
      <c r="U137" s="169">
        <f>IFERROR(Inv_SY_B!U137/Inv_SY_B!$DA137-1,"")</f>
        <v>6.1105365641033194E-2</v>
      </c>
      <c r="V137" s="169">
        <f>IFERROR(Inv_SY_B!V137/Inv_SY_B!$DA137-1,"")</f>
        <v>8.4193997953739386E-2</v>
      </c>
      <c r="W137" s="169">
        <f>IFERROR(Inv_SY_B!W137/Inv_SY_B!$DA137-1,"")</f>
        <v>0.10009404562741686</v>
      </c>
      <c r="X137" s="169">
        <f>IFERROR(Inv_SY_B!X137/Inv_SY_B!$DA137-1,"")</f>
        <v>-0.23511914952897539</v>
      </c>
      <c r="Y137" s="169">
        <f>IFERROR(Inv_SY_B!Y137/Inv_SY_B!$DA137-1,"")</f>
        <v>8.5161692841855263E-3</v>
      </c>
      <c r="Z137" s="169">
        <f>IFERROR(Inv_SY_B!Z137/Inv_SY_B!$DA137-1,"")</f>
        <v>-3.3136657777376177E-3</v>
      </c>
      <c r="AA137" s="169">
        <f>IFERROR(Inv_SY_B!AA137/Inv_SY_B!$DA137-1,"")</f>
        <v>-8.0847431336950493E-2</v>
      </c>
      <c r="AB137" s="169">
        <f>IFERROR(Inv_SY_B!AB137/Inv_SY_B!$DA137-1,"")</f>
        <v>-3.2711392887154078E-2</v>
      </c>
      <c r="AC137" s="169">
        <f>IFERROR(Inv_SY_B!AC137/Inv_SY_B!$DA137-1,"")</f>
        <v>0.1156765020417756</v>
      </c>
      <c r="AD137" s="169">
        <f>IFERROR(Inv_SY_B!AD137/Inv_SY_B!$DA137-1,"")</f>
        <v>6.5005483799740249E-2</v>
      </c>
      <c r="AE137" s="169">
        <f>IFERROR(Inv_SY_B!AE137/Inv_SY_B!$DA137-1,"")</f>
        <v>-2.8372186199332461E-3</v>
      </c>
      <c r="AF137" s="169">
        <f>IFERROR(Inv_SY_B!AF137/Inv_SY_B!$DA137-1,"")</f>
        <v>2.4252318773203552E-2</v>
      </c>
      <c r="AG137" s="169">
        <f>IFERROR(Inv_SY_B!AG137/Inv_SY_B!$DA137-1,"")</f>
        <v>8.843151582518094E-2</v>
      </c>
      <c r="AH137" s="169">
        <f>IFERROR(Inv_SY_B!AH137/Inv_SY_B!$DA137-1,"")</f>
        <v>6.1437886053250734E-2</v>
      </c>
      <c r="AI137" s="169">
        <f>IFERROR(Inv_SY_B!AI137/Inv_SY_B!$DC137-1,"")</f>
        <v>1.6726971666115587E-2</v>
      </c>
      <c r="AJ137" s="169">
        <f>IFERROR(Inv_SY_B!AJ137/Inv_SY_B!$DC137-1,"")</f>
        <v>1.6092409661643048E-2</v>
      </c>
      <c r="AK137" s="169">
        <f>IFERROR(Inv_SY_B!AK137/Inv_SY_B!$DC137-1,"")</f>
        <v>4.5028801756397341E-2</v>
      </c>
      <c r="AL137" s="169">
        <f>IFERROR(Inv_SY_B!AL137/Inv_SY_B!$DC137-1,"")</f>
        <v>2.9929782809733352E-2</v>
      </c>
      <c r="AM137" s="169">
        <f>IFERROR(Inv_SY_B!AM137/Inv_SY_B!$DC137-1,"")</f>
        <v>2.7758456835265566E-2</v>
      </c>
      <c r="AN137" s="169">
        <f>IFERROR(Inv_SY_B!AN137/Inv_SY_B!$DC137-1,"")</f>
        <v>1.8637267700412963E-2</v>
      </c>
      <c r="AO137" s="169">
        <f>IFERROR(Inv_SY_B!AO137/Inv_SY_B!$DC137-1,"")</f>
        <v>2.0463461766919044E-2</v>
      </c>
      <c r="AP137" s="169">
        <f>IFERROR(Inv_SY_B!AP137/Inv_SY_B!$DC137-1,"")</f>
        <v>1.5449498157111385E-2</v>
      </c>
      <c r="AQ137" s="169">
        <f>IFERROR(Inv_SY_B!AQ137/Inv_SY_B!$DC137-1,"")</f>
        <v>7.9488639375786541E-3</v>
      </c>
      <c r="AR137" s="169">
        <f>IFERROR(Inv_SY_B!AR137/Inv_SY_B!$DC137-1,"")</f>
        <v>5.5714370462516261E-3</v>
      </c>
      <c r="AS137" s="169">
        <f>IFERROR(Inv_SY_B!AS137/Inv_SY_B!$DC137-1,"")</f>
        <v>1.3871442645989163E-2</v>
      </c>
      <c r="AT137" s="169">
        <f>IFERROR(Inv_SY_B!AT137/Inv_SY_B!$DC137-1,"")</f>
        <v>5.7204936985395527E-3</v>
      </c>
      <c r="AU137" s="169">
        <f>IFERROR(Inv_SY_B!AU137/Inv_SY_B!$DC137-1,"")</f>
        <v>-2.9338744391251836E-3</v>
      </c>
      <c r="AV137" s="169">
        <f>IFERROR(Inv_SY_B!AV137/Inv_SY_B!$DC137-1,"")</f>
        <v>9.0560127245331357E-2</v>
      </c>
      <c r="AW137" s="169">
        <f>IFERROR(Inv_SY_B!AW137/Inv_SY_B!$DC137-1,"")</f>
        <v>1.6951030930581368E-2</v>
      </c>
      <c r="AX137" s="169">
        <f>IFERROR(Inv_SY_B!AX137/Inv_SY_B!$DC137-1,"")</f>
        <v>1.3712802144870917E-2</v>
      </c>
      <c r="AY137" s="169">
        <f>IFERROR(Inv_SY_B!AY137/Inv_SY_B!$DC137-1,"")</f>
        <v>1.8398798485591117E-2</v>
      </c>
      <c r="AZ137" s="169">
        <f>IFERROR(Inv_SY_B!AZ137/Inv_SY_B!$DC137-1,"")</f>
        <v>2.2778938017281591E-2</v>
      </c>
      <c r="BA137" s="169">
        <f>IFERROR(Inv_SY_B!BA137/Inv_SY_B!$DC137-1,"")</f>
        <v>1.6149651079572003E-2</v>
      </c>
      <c r="BB137" s="169">
        <f>IFERROR(Inv_SY_B!BB137/Inv_SY_B!$DC137-1,"")</f>
        <v>2.0628157475530928E-2</v>
      </c>
      <c r="BC137" s="169">
        <f>IFERROR(Inv_SY_B!BC137/Inv_SY_B!$DC137-1,"")</f>
        <v>9.3206376825412107E-3</v>
      </c>
      <c r="BD137" s="169">
        <f>IFERROR(Inv_SY_B!BD137/Inv_SY_B!$DC137-1,"")</f>
        <v>5.139545513139665E-2</v>
      </c>
      <c r="BE137" s="169">
        <f>IFERROR(Inv_SY_B!BE137/Inv_SY_B!$DC137-1,"")</f>
        <v>4.6124819195539901E-2</v>
      </c>
      <c r="BF137" s="169">
        <f>IFERROR(Inv_SY_B!BF137/Inv_SY_B!$DC137-1,"")</f>
        <v>4.9663180321333877E-2</v>
      </c>
      <c r="BG137" s="169">
        <f>IFERROR(Inv_SY_B!BG137/Inv_SY_B!$DC137-1,"")</f>
        <v>2.4305360604946147E-2</v>
      </c>
      <c r="BH137" s="169">
        <f>IFERROR(Inv_SY_B!BH137/Inv_SY_B!$DC137-1,"")</f>
        <v>3.3860145786873908E-2</v>
      </c>
      <c r="BI137" s="169">
        <f>IFERROR(Inv_SY_B!BI137/Inv_SY_B!$DC137-1,"")</f>
        <v>5.9009331111189667E-2</v>
      </c>
      <c r="BJ137" s="169">
        <f>IFERROR(Inv_SY_B!BJ137/Inv_SY_B!$DC137-1,"")</f>
        <v>3.879164781625577E-2</v>
      </c>
      <c r="BK137" s="169">
        <f>IFERROR(Inv_SY_B!BK137/Inv_SY_B!$DC137-1,"")</f>
        <v>2.3440502660242446E-2</v>
      </c>
      <c r="BL137" s="169">
        <f>IFERROR(Inv_SY_B!BL137/Inv_SY_B!$DC137-1,"")</f>
        <v>3.690190496048662E-2</v>
      </c>
      <c r="BM137" s="169">
        <f>IFERROR(Inv_SY_B!BM137/Inv_SY_B!$DC137-1,"")</f>
        <v>2.723231264015924E-2</v>
      </c>
      <c r="BN137" s="169">
        <f>IFERROR(Inv_SY_B!BN137/Inv_SY_B!$DC137-1,"")</f>
        <v>-1.958390887151551E-3</v>
      </c>
      <c r="BO137" s="169">
        <f>IFERROR(Inv_SY_B!BO137/Inv_SY_B!$DC137-1,"")</f>
        <v>2.6086761232085198E-2</v>
      </c>
      <c r="BP137" s="169">
        <f>IFERROR(Inv_SY_B!BP137/Inv_SY_B!$DC137-1,"")</f>
        <v>3.5262683061284994E-2</v>
      </c>
      <c r="BQ137" s="169">
        <f>IFERROR(Inv_SY_B!BQ137/Inv_SY_B!$DC137-1,"")</f>
        <v>4.5921827533274895E-2</v>
      </c>
      <c r="BR137" s="169">
        <f>IFERROR(Inv_SY_B!BR137/Inv_SY_B!$DC137-1,"")</f>
        <v>5.7845910361129516E-2</v>
      </c>
      <c r="BS137" s="169">
        <f>IFERROR(Inv_SY_B!BS137/Inv_SY_B!$DC137-1,"")</f>
        <v>4.8914239427434669E-2</v>
      </c>
      <c r="BT137" s="169">
        <f>IFERROR(Inv_SY_B!BT137/Inv_SY_B!$DC137-1,"")</f>
        <v>8.9601780618696392E-2</v>
      </c>
      <c r="BU137" s="169">
        <f>IFERROR(Inv_SY_B!BU137/Inv_SY_B!$DC137-1,"")</f>
        <v>3.5839021387680248E-2</v>
      </c>
      <c r="BV137" s="169">
        <f>IFERROR(Inv_SY_B!BV137/Inv_SY_B!$DC137-1,"")</f>
        <v>2.3387261522961555E-2</v>
      </c>
      <c r="BW137" s="169">
        <f>IFERROR(Inv_SY_B!BW137/Inv_SY_B!$DC137-1,"")</f>
        <v>5.9430698241820235E-2</v>
      </c>
      <c r="BX137" s="169">
        <f>IFERROR(Inv_SY_B!BX137/Inv_SY_B!$DC137-1,"")</f>
        <v>0.10851645517721753</v>
      </c>
      <c r="BY137" s="169">
        <f>IFERROR(Inv_SY_B!BY137/Inv_SY_B!$DC137-1,"")</f>
        <v>7.79135045910202E-2</v>
      </c>
      <c r="BZ137" s="169">
        <f>IFERROR(Inv_SY_B!BZ137/Inv_SY_B!$DC137-1,"")</f>
        <v>0.1227334653481349</v>
      </c>
      <c r="CA137" s="169">
        <f>IFERROR(Inv_SY_B!CA137/Inv_SY_B!$DC137-1,"")</f>
        <v>0.12963680135642419</v>
      </c>
      <c r="CB137" s="169">
        <f>IFERROR(Inv_SY_B!CB137/Inv_SY_B!$DC137-1,"")</f>
        <v>0.10697433466254536</v>
      </c>
      <c r="CC137" s="169">
        <f>IFERROR(Inv_SY_B!CC137/Inv_SY_B!$DC137-1,"")</f>
        <v>0.10917236654924256</v>
      </c>
      <c r="CD137" s="169">
        <f>IFERROR(Inv_SY_B!CD137/Inv_SY_B!$DC137-1,"")</f>
        <v>0.12797947036851864</v>
      </c>
      <c r="CE137" s="169">
        <f>IFERROR(Inv_SY_B!CE137/Inv_SY_B!$DC137-1,"")</f>
        <v>6.981390919826036E-2</v>
      </c>
      <c r="CF137" s="169">
        <f>IFERROR(Inv_SY_B!CF137/Inv_SY_B!$DC137-1,"")</f>
        <v>0.11795090341135772</v>
      </c>
      <c r="CG137" s="169">
        <f>IFERROR(Inv_SY_B!CG137/Inv_SY_B!$DC137-1,"")</f>
        <v>8.2676062943871198E-2</v>
      </c>
      <c r="CH137" s="169">
        <f>IFERROR(Inv_SY_B!CH137/Inv_SY_B!$DC137-1,"")</f>
        <v>0.1608352634628516</v>
      </c>
      <c r="CI137" s="169">
        <f>IFERROR(Inv_SY_B!CI137/Inv_SY_B!$DC137-1,"")</f>
        <v>-0.94343905371359638</v>
      </c>
      <c r="CJ137" s="169">
        <f>IFERROR(Inv_SY_B!CJ137/Inv_SY_B!$DC137-1,"")</f>
        <v>-0.73929264108555404</v>
      </c>
      <c r="CK137" s="169">
        <f>IFERROR(Inv_SY_B!CK137/Inv_SY_B!$DC137-1,"")</f>
        <v>-1</v>
      </c>
      <c r="CL137" s="169">
        <f>IFERROR(Inv_SY_B!CL137/Inv_SY_B!$DC137-1,"")</f>
        <v>-0.77129245130208135</v>
      </c>
      <c r="CM137" s="169">
        <f>IFERROR(Inv_SY_B!CM137/Inv_SY_B!$DB137-1,"")</f>
        <v>3.8668050215809879E-2</v>
      </c>
      <c r="CN137" s="169">
        <f>IFERROR(Inv_SY_B!CN137/Inv_SY_B!$DB137-1,"")</f>
        <v>-1.9193274388228265E-2</v>
      </c>
      <c r="CO137" s="169">
        <f>IFERROR(Inv_SY_B!CO137/Inv_SY_B!$DB137-1,"")</f>
        <v>6.1272222242898522E-3</v>
      </c>
      <c r="CP137" s="169">
        <f>IFERROR(Inv_SY_B!CP137/Inv_SY_B!$DB137-1,"")</f>
        <v>-5.0296677487225661E-2</v>
      </c>
      <c r="CQ137" s="169">
        <f>IFERROR(Inv_SY_B!CQ137/Inv_SY_B!$DB137-1,"")</f>
        <v>9.0569960958237772E-3</v>
      </c>
      <c r="CR137" s="169">
        <f>IFERROR(Inv_SY_B!CR137/Inv_SY_B!$DB137-1,"")</f>
        <v>4.4428656252146315E-2</v>
      </c>
      <c r="CS137" s="169">
        <f>IFERROR(Inv_SY_B!CS137/Inv_SY_B!$DB137-1,"")</f>
        <v>1.4759336460418826E-2</v>
      </c>
      <c r="CT137" s="169">
        <f>IFERROR(Inv_SY_B!CT137/Inv_SY_B!$DB137-1,"")</f>
        <v>-4.355030937303439E-2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5.1983598537216347E-2</v>
      </c>
      <c r="D138" s="169">
        <f>IFERROR(Inv_SY_B!D138/Inv_SY_B!$DA138-1,"")</f>
        <v>5.8352604889923443E-2</v>
      </c>
      <c r="E138" s="169">
        <f>IFERROR(Inv_SY_B!E138/Inv_SY_B!$DA138-1,"")</f>
        <v>4.6737539682857321E-2</v>
      </c>
      <c r="F138" s="169">
        <f>IFERROR(Inv_SY_B!F138/Inv_SY_B!$DA138-1,"")</f>
        <v>4.7091210259404104E-2</v>
      </c>
      <c r="G138" s="169">
        <f>IFERROR(Inv_SY_B!G138/Inv_SY_B!$DA138-1,"")</f>
        <v>4.9387432760334304E-2</v>
      </c>
      <c r="H138" s="169">
        <f>IFERROR(Inv_SY_B!H138/Inv_SY_B!$DA138-1,"")</f>
        <v>5.317138744450145E-2</v>
      </c>
      <c r="I138" s="169">
        <f>IFERROR(Inv_SY_B!I138/Inv_SY_B!$DA138-1,"")</f>
        <v>7.065384474499492E-2</v>
      </c>
      <c r="J138" s="169">
        <f>IFERROR(Inv_SY_B!J138/Inv_SY_B!$DA138-1,"")</f>
        <v>1.2587577171245146E-2</v>
      </c>
      <c r="K138" s="169">
        <f>IFERROR(Inv_SY_B!K138/Inv_SY_B!$DA138-1,"")</f>
        <v>5.8875868747172877E-2</v>
      </c>
      <c r="L138" s="169">
        <f>IFERROR(Inv_SY_B!L138/Inv_SY_B!$DA138-1,"")</f>
        <v>5.7160673003003204E-2</v>
      </c>
      <c r="M138" s="169">
        <f>IFERROR(Inv_SY_B!M138/Inv_SY_B!$DA138-1,"")</f>
        <v>6.6831857943928874E-2</v>
      </c>
      <c r="N138" s="169">
        <f>IFERROR(Inv_SY_B!N138/Inv_SY_B!$DA138-1,"")</f>
        <v>5.5018557983732119E-2</v>
      </c>
      <c r="O138" s="169">
        <f>IFERROR(Inv_SY_B!O138/Inv_SY_B!$DA138-1,"")</f>
        <v>6.066608209330937E-2</v>
      </c>
      <c r="P138" s="169">
        <f>IFERROR(Inv_SY_B!P138/Inv_SY_B!$DA138-1,"")</f>
        <v>3.4364755525849722E-2</v>
      </c>
      <c r="Q138" s="169">
        <f>IFERROR(Inv_SY_B!Q138/Inv_SY_B!$DA138-1,"")</f>
        <v>2.491504281828516E-2</v>
      </c>
      <c r="R138" s="169">
        <f>IFERROR(Inv_SY_B!R138/Inv_SY_B!$DA138-1,"")</f>
        <v>1.8254669563350978E-2</v>
      </c>
      <c r="S138" s="169">
        <f>IFERROR(Inv_SY_B!S138/Inv_SY_B!$DA138-1,"")</f>
        <v>1.1008037241330815E-2</v>
      </c>
      <c r="T138" s="169">
        <f>IFERROR(Inv_SY_B!T138/Inv_SY_B!$DA138-1,"")</f>
        <v>3.3705051761838689E-2</v>
      </c>
      <c r="U138" s="169">
        <f>IFERROR(Inv_SY_B!U138/Inv_SY_B!$DA138-1,"")</f>
        <v>-4.1737994071213369E-2</v>
      </c>
      <c r="V138" s="169">
        <f>IFERROR(Inv_SY_B!V138/Inv_SY_B!$DA138-1,"")</f>
        <v>0.1072250015026599</v>
      </c>
      <c r="W138" s="169">
        <f>IFERROR(Inv_SY_B!W138/Inv_SY_B!$DA138-1,"")</f>
        <v>8.6972218012661306E-2</v>
      </c>
      <c r="X138" s="169">
        <f>IFERROR(Inv_SY_B!X138/Inv_SY_B!$DA138-1,"")</f>
        <v>-0.28951224848689627</v>
      </c>
      <c r="Y138" s="169">
        <f>IFERROR(Inv_SY_B!Y138/Inv_SY_B!$DA138-1,"")</f>
        <v>2.6507706763043704E-2</v>
      </c>
      <c r="Z138" s="169">
        <f>IFERROR(Inv_SY_B!Z138/Inv_SY_B!$DA138-1,"")</f>
        <v>1.4654117375813902E-2</v>
      </c>
      <c r="AA138" s="169">
        <f>IFERROR(Inv_SY_B!AA138/Inv_SY_B!$DA138-1,"")</f>
        <v>-3.1215985511995448E-2</v>
      </c>
      <c r="AB138" s="169">
        <f>IFERROR(Inv_SY_B!AB138/Inv_SY_B!$DA138-1,"")</f>
        <v>7.3465765093026159E-2</v>
      </c>
      <c r="AC138" s="169">
        <f>IFERROR(Inv_SY_B!AC138/Inv_SY_B!$DA138-1,"")</f>
        <v>9.0649534034073165E-2</v>
      </c>
      <c r="AD138" s="169">
        <f>IFERROR(Inv_SY_B!AD138/Inv_SY_B!$DA138-1,"")</f>
        <v>3.2789853751616249E-2</v>
      </c>
      <c r="AE138" s="169">
        <f>IFERROR(Inv_SY_B!AE138/Inv_SY_B!$DA138-1,"")</f>
        <v>7.0115624890906725E-2</v>
      </c>
      <c r="AF138" s="169">
        <f>IFERROR(Inv_SY_B!AF138/Inv_SY_B!$DA138-1,"")</f>
        <v>9.5643905160648135E-2</v>
      </c>
      <c r="AG138" s="169">
        <f>IFERROR(Inv_SY_B!AG138/Inv_SY_B!$DA138-1,"")</f>
        <v>-0.22494740152242898</v>
      </c>
      <c r="AH138" s="169">
        <f>IFERROR(Inv_SY_B!AH138/Inv_SY_B!$DA138-1,"")</f>
        <v>-0.82137588916418369</v>
      </c>
      <c r="AI138" s="169">
        <f>IFERROR(Inv_SY_B!AI138/Inv_SY_B!$DC138-1,"")</f>
        <v>7.4120974185115873E-2</v>
      </c>
      <c r="AJ138" s="169">
        <f>IFERROR(Inv_SY_B!AJ138/Inv_SY_B!$DC138-1,"")</f>
        <v>6.7362996183210955E-2</v>
      </c>
      <c r="AK138" s="169">
        <f>IFERROR(Inv_SY_B!AK138/Inv_SY_B!$DC138-1,"")</f>
        <v>8.163745411285972E-2</v>
      </c>
      <c r="AL138" s="169">
        <f>IFERROR(Inv_SY_B!AL138/Inv_SY_B!$DC138-1,"")</f>
        <v>5.9957360011922978E-2</v>
      </c>
      <c r="AM138" s="169">
        <f>IFERROR(Inv_SY_B!AM138/Inv_SY_B!$DC138-1,"")</f>
        <v>6.3169715715235775E-2</v>
      </c>
      <c r="AN138" s="169">
        <f>IFERROR(Inv_SY_B!AN138/Inv_SY_B!$DC138-1,"")</f>
        <v>5.8961073777656248E-2</v>
      </c>
      <c r="AO138" s="169">
        <f>IFERROR(Inv_SY_B!AO138/Inv_SY_B!$DC138-1,"")</f>
        <v>5.7247174293000302E-2</v>
      </c>
      <c r="AP138" s="169">
        <f>IFERROR(Inv_SY_B!AP138/Inv_SY_B!$DC138-1,"")</f>
        <v>6.2726562978188793E-2</v>
      </c>
      <c r="AQ138" s="169">
        <f>IFERROR(Inv_SY_B!AQ138/Inv_SY_B!$DC138-1,"")</f>
        <v>4.5557409723777198E-2</v>
      </c>
      <c r="AR138" s="169">
        <f>IFERROR(Inv_SY_B!AR138/Inv_SY_B!$DC138-1,"")</f>
        <v>5.7080542085709673E-2</v>
      </c>
      <c r="AS138" s="169">
        <f>IFERROR(Inv_SY_B!AS138/Inv_SY_B!$DC138-1,"")</f>
        <v>6.0803782240185678E-2</v>
      </c>
      <c r="AT138" s="169">
        <f>IFERROR(Inv_SY_B!AT138/Inv_SY_B!$DC138-1,"")</f>
        <v>6.081968336489596E-2</v>
      </c>
      <c r="AU138" s="169">
        <f>IFERROR(Inv_SY_B!AU138/Inv_SY_B!$DC138-1,"")</f>
        <v>5.8166845725716732E-2</v>
      </c>
      <c r="AV138" s="169">
        <f>IFERROR(Inv_SY_B!AV138/Inv_SY_B!$DC138-1,"")</f>
        <v>3.0088889141562492E-2</v>
      </c>
      <c r="AW138" s="169">
        <f>IFERROR(Inv_SY_B!AW138/Inv_SY_B!$DC138-1,"")</f>
        <v>6.0895992370593621E-2</v>
      </c>
      <c r="AX138" s="169">
        <f>IFERROR(Inv_SY_B!AX138/Inv_SY_B!$DC138-1,"")</f>
        <v>4.9474230884050785E-2</v>
      </c>
      <c r="AY138" s="169">
        <f>IFERROR(Inv_SY_B!AY138/Inv_SY_B!$DC138-1,"")</f>
        <v>4.436752352514528E-2</v>
      </c>
      <c r="AZ138" s="169">
        <f>IFERROR(Inv_SY_B!AZ138/Inv_SY_B!$DC138-1,"")</f>
        <v>5.8904951124506333E-2</v>
      </c>
      <c r="BA138" s="169">
        <f>IFERROR(Inv_SY_B!BA138/Inv_SY_B!$DC138-1,"")</f>
        <v>5.0453707380385238E-2</v>
      </c>
      <c r="BB138" s="169">
        <f>IFERROR(Inv_SY_B!BB138/Inv_SY_B!$DC138-1,"")</f>
        <v>6.7242947554376986E-2</v>
      </c>
      <c r="BC138" s="169">
        <f>IFERROR(Inv_SY_B!BC138/Inv_SY_B!$DC138-1,"")</f>
        <v>5.0713583251182248E-2</v>
      </c>
      <c r="BD138" s="169">
        <f>IFERROR(Inv_SY_B!BD138/Inv_SY_B!$DC138-1,"")</f>
        <v>6.1598838475703577E-2</v>
      </c>
      <c r="BE138" s="169">
        <f>IFERROR(Inv_SY_B!BE138/Inv_SY_B!$DC138-1,"")</f>
        <v>7.2420437236923707E-2</v>
      </c>
      <c r="BF138" s="169">
        <f>IFERROR(Inv_SY_B!BF138/Inv_SY_B!$DC138-1,"")</f>
        <v>8.2469064658057034E-2</v>
      </c>
      <c r="BG138" s="169">
        <f>IFERROR(Inv_SY_B!BG138/Inv_SY_B!$DC138-1,"")</f>
        <v>6.8294702709208677E-2</v>
      </c>
      <c r="BH138" s="169">
        <f>IFERROR(Inv_SY_B!BH138/Inv_SY_B!$DC138-1,"")</f>
        <v>7.9627161518332379E-2</v>
      </c>
      <c r="BI138" s="169">
        <f>IFERROR(Inv_SY_B!BI138/Inv_SY_B!$DC138-1,"")</f>
        <v>8.7608869380612964E-2</v>
      </c>
      <c r="BJ138" s="169">
        <f>IFERROR(Inv_SY_B!BJ138/Inv_SY_B!$DC138-1,"")</f>
        <v>7.9087938409159841E-2</v>
      </c>
      <c r="BK138" s="169">
        <f>IFERROR(Inv_SY_B!BK138/Inv_SY_B!$DC138-1,"")</f>
        <v>5.7661618500876699E-2</v>
      </c>
      <c r="BL138" s="169">
        <f>IFERROR(Inv_SY_B!BL138/Inv_SY_B!$DC138-1,"")</f>
        <v>7.1338277360802005E-2</v>
      </c>
      <c r="BM138" s="169">
        <f>IFERROR(Inv_SY_B!BM138/Inv_SY_B!$DC138-1,"")</f>
        <v>6.8057624262663596E-2</v>
      </c>
      <c r="BN138" s="169">
        <f>IFERROR(Inv_SY_B!BN138/Inv_SY_B!$DC138-1,"")</f>
        <v>5.3387154709836793E-2</v>
      </c>
      <c r="BO138" s="169">
        <f>IFERROR(Inv_SY_B!BO138/Inv_SY_B!$DC138-1,"")</f>
        <v>6.9091696438420058E-2</v>
      </c>
      <c r="BP138" s="169">
        <f>IFERROR(Inv_SY_B!BP138/Inv_SY_B!$DC138-1,"")</f>
        <v>6.7764171347921787E-2</v>
      </c>
      <c r="BQ138" s="169">
        <f>IFERROR(Inv_SY_B!BQ138/Inv_SY_B!$DC138-1,"")</f>
        <v>7.2127450403791871E-2</v>
      </c>
      <c r="BR138" s="169">
        <f>IFERROR(Inv_SY_B!BR138/Inv_SY_B!$DC138-1,"")</f>
        <v>7.8337568302691896E-2</v>
      </c>
      <c r="BS138" s="169">
        <f>IFERROR(Inv_SY_B!BS138/Inv_SY_B!$DC138-1,"")</f>
        <v>5.2956186321275522E-2</v>
      </c>
      <c r="BT138" s="169">
        <f>IFERROR(Inv_SY_B!BT138/Inv_SY_B!$DC138-1,"")</f>
        <v>8.2353302357393243E-2</v>
      </c>
      <c r="BU138" s="169">
        <f>IFERROR(Inv_SY_B!BU138/Inv_SY_B!$DC138-1,"")</f>
        <v>5.373130547361038E-2</v>
      </c>
      <c r="BV138" s="169">
        <f>IFERROR(Inv_SY_B!BV138/Inv_SY_B!$DC138-1,"")</f>
        <v>3.5058473310942029E-2</v>
      </c>
      <c r="BW138" s="169">
        <f>IFERROR(Inv_SY_B!BW138/Inv_SY_B!$DC138-1,"")</f>
        <v>5.6545449696381533E-2</v>
      </c>
      <c r="BX138" s="169">
        <f>IFERROR(Inv_SY_B!BX138/Inv_SY_B!$DC138-1,"")</f>
        <v>5.9745343754921798E-2</v>
      </c>
      <c r="BY138" s="169">
        <f>IFERROR(Inv_SY_B!BY138/Inv_SY_B!$DC138-1,"")</f>
        <v>6.3453642392827581E-2</v>
      </c>
      <c r="BZ138" s="169">
        <f>IFERROR(Inv_SY_B!BZ138/Inv_SY_B!$DC138-1,"")</f>
        <v>6.7799912408050611E-2</v>
      </c>
      <c r="CA138" s="169">
        <f>IFERROR(Inv_SY_B!CA138/Inv_SY_B!$DC138-1,"")</f>
        <v>6.1170561979332794E-2</v>
      </c>
      <c r="CB138" s="169">
        <f>IFERROR(Inv_SY_B!CB138/Inv_SY_B!$DC138-1,"")</f>
        <v>3.4935345748134505E-2</v>
      </c>
      <c r="CC138" s="169">
        <f>IFERROR(Inv_SY_B!CC138/Inv_SY_B!$DC138-1,"")</f>
        <v>5.8518114488514739E-2</v>
      </c>
      <c r="CD138" s="169">
        <f>IFERROR(Inv_SY_B!CD138/Inv_SY_B!$DC138-1,"")</f>
        <v>7.2307313145984153E-2</v>
      </c>
      <c r="CE138" s="169">
        <f>IFERROR(Inv_SY_B!CE138/Inv_SY_B!$DC138-1,"")</f>
        <v>3.8095297613320867E-3</v>
      </c>
      <c r="CF138" s="169">
        <f>IFERROR(Inv_SY_B!CF138/Inv_SY_B!$DC138-1,"")</f>
        <v>5.0663922751814638E-2</v>
      </c>
      <c r="CG138" s="169">
        <f>IFERROR(Inv_SY_B!CG138/Inv_SY_B!$DC138-1,"")</f>
        <v>2.3944652422885238E-2</v>
      </c>
      <c r="CH138" s="169">
        <f>IFERROR(Inv_SY_B!CH138/Inv_SY_B!$DC138-1,"")</f>
        <v>6.2413282748179144E-2</v>
      </c>
      <c r="CI138" s="169">
        <f>IFERROR(Inv_SY_B!CI138/Inv_SY_B!$DC138-1,"")</f>
        <v>-0.93970573259784251</v>
      </c>
      <c r="CJ138" s="169">
        <f>IFERROR(Inv_SY_B!CJ138/Inv_SY_B!$DC138-1,"")</f>
        <v>-0.75576484026599899</v>
      </c>
      <c r="CK138" s="169">
        <f>IFERROR(Inv_SY_B!CK138/Inv_SY_B!$DC138-1,"")</f>
        <v>-0.82700901408849392</v>
      </c>
      <c r="CL138" s="169">
        <f>IFERROR(Inv_SY_B!CL138/Inv_SY_B!$DC138-1,"")</f>
        <v>-0.60555272515352287</v>
      </c>
      <c r="CM138" s="169">
        <f>IFERROR(Inv_SY_B!CM138/Inv_SY_B!$DB138-1,"")</f>
        <v>4.919517921220673E-2</v>
      </c>
      <c r="CN138" s="169">
        <f>IFERROR(Inv_SY_B!CN138/Inv_SY_B!$DB138-1,"")</f>
        <v>-7.4922066874166804E-3</v>
      </c>
      <c r="CO138" s="169">
        <f>IFERROR(Inv_SY_B!CO138/Inv_SY_B!$DB138-1,"")</f>
        <v>1.3385738188613994E-2</v>
      </c>
      <c r="CP138" s="169">
        <f>IFERROR(Inv_SY_B!CP138/Inv_SY_B!$DB138-1,"")</f>
        <v>-5.4908120716633979E-2</v>
      </c>
      <c r="CQ138" s="169">
        <f>IFERROR(Inv_SY_B!CQ138/Inv_SY_B!$DB138-1,"")</f>
        <v>-3.0112869208043236E-3</v>
      </c>
      <c r="CR138" s="169">
        <f>IFERROR(Inv_SY_B!CR138/Inv_SY_B!$DB138-1,"")</f>
        <v>3.3000520330129568E-2</v>
      </c>
      <c r="CS138" s="169">
        <f>IFERROR(Inv_SY_B!CS138/Inv_SY_B!$DB138-1,"")</f>
        <v>1.0421273984116075E-2</v>
      </c>
      <c r="CT138" s="169">
        <f>IFERROR(Inv_SY_B!CT138/Inv_SY_B!$DB138-1,"")</f>
        <v>-4.0591097390211495E-2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3.9578410273463316E-2</v>
      </c>
      <c r="D139" s="169">
        <f>IFERROR(Inv_SY_B!D139/Inv_SY_B!$DA139-1,"")</f>
        <v>3.895598592347671E-2</v>
      </c>
      <c r="E139" s="169">
        <f>IFERROR(Inv_SY_B!E139/Inv_SY_B!$DA139-1,"")</f>
        <v>1.7594400522854325E-2</v>
      </c>
      <c r="F139" s="169">
        <f>IFERROR(Inv_SY_B!F139/Inv_SY_B!$DA139-1,"")</f>
        <v>1.8254700271411295E-2</v>
      </c>
      <c r="G139" s="169">
        <f>IFERROR(Inv_SY_B!G139/Inv_SY_B!$DA139-1,"")</f>
        <v>1.9014286608906694E-2</v>
      </c>
      <c r="H139" s="169">
        <f>IFERROR(Inv_SY_B!H139/Inv_SY_B!$DA139-1,"")</f>
        <v>2.2609961579297844E-2</v>
      </c>
      <c r="I139" s="169">
        <f>IFERROR(Inv_SY_B!I139/Inv_SY_B!$DA139-1,"")</f>
        <v>3.0912701965474243E-2</v>
      </c>
      <c r="J139" s="169">
        <f>IFERROR(Inv_SY_B!J139/Inv_SY_B!$DA139-1,"")</f>
        <v>-1.8422283105043458E-2</v>
      </c>
      <c r="K139" s="169">
        <f>IFERROR(Inv_SY_B!K139/Inv_SY_B!$DA139-1,"")</f>
        <v>1.2405930075537031E-2</v>
      </c>
      <c r="L139" s="169">
        <f>IFERROR(Inv_SY_B!L139/Inv_SY_B!$DA139-1,"")</f>
        <v>1.544476200193623E-2</v>
      </c>
      <c r="M139" s="169">
        <f>IFERROR(Inv_SY_B!M139/Inv_SY_B!$DA139-1,"")</f>
        <v>2.9635605142097843E-2</v>
      </c>
      <c r="N139" s="169">
        <f>IFERROR(Inv_SY_B!N139/Inv_SY_B!$DA139-1,"")</f>
        <v>2.2760386146866596E-2</v>
      </c>
      <c r="O139" s="169">
        <f>IFERROR(Inv_SY_B!O139/Inv_SY_B!$DA139-1,"")</f>
        <v>2.2466464458919866E-2</v>
      </c>
      <c r="P139" s="169">
        <f>IFERROR(Inv_SY_B!P139/Inv_SY_B!$DA139-1,"")</f>
        <v>-3.2291336889255229E-3</v>
      </c>
      <c r="Q139" s="169">
        <f>IFERROR(Inv_SY_B!Q139/Inv_SY_B!$DA139-1,"")</f>
        <v>-1.827045943400607E-2</v>
      </c>
      <c r="R139" s="169">
        <f>IFERROR(Inv_SY_B!R139/Inv_SY_B!$DA139-1,"")</f>
        <v>-3.1470096664340197E-2</v>
      </c>
      <c r="S139" s="169">
        <f>IFERROR(Inv_SY_B!S139/Inv_SY_B!$DA139-1,"")</f>
        <v>-3.4937644385260702E-2</v>
      </c>
      <c r="T139" s="169">
        <f>IFERROR(Inv_SY_B!T139/Inv_SY_B!$DA139-1,"")</f>
        <v>-8.6031361912001225E-3</v>
      </c>
      <c r="U139" s="169">
        <f>IFERROR(Inv_SY_B!U139/Inv_SY_B!$DA139-1,"")</f>
        <v>6.8706860286649629E-2</v>
      </c>
      <c r="V139" s="169">
        <f>IFERROR(Inv_SY_B!V139/Inv_SY_B!$DA139-1,"")</f>
        <v>8.7785071996139052E-2</v>
      </c>
      <c r="W139" s="169">
        <f>IFERROR(Inv_SY_B!W139/Inv_SY_B!$DA139-1,"")</f>
        <v>6.5060692040848522E-2</v>
      </c>
      <c r="X139" s="169">
        <f>IFERROR(Inv_SY_B!X139/Inv_SY_B!$DA139-1,"")</f>
        <v>-0.2966088003286742</v>
      </c>
      <c r="Y139" s="169">
        <f>IFERROR(Inv_SY_B!Y139/Inv_SY_B!$DA139-1,"")</f>
        <v>6.2659844411554477E-3</v>
      </c>
      <c r="Z139" s="169">
        <f>IFERROR(Inv_SY_B!Z139/Inv_SY_B!$DA139-1,"")</f>
        <v>-4.0645800219456518E-3</v>
      </c>
      <c r="AA139" s="169">
        <f>IFERROR(Inv_SY_B!AA139/Inv_SY_B!$DA139-1,"")</f>
        <v>-1.8918606654076742E-2</v>
      </c>
      <c r="AB139" s="169">
        <f>IFERROR(Inv_SY_B!AB139/Inv_SY_B!$DA139-1,"")</f>
        <v>1.7092956286796746E-2</v>
      </c>
      <c r="AC139" s="169">
        <f>IFERROR(Inv_SY_B!AC139/Inv_SY_B!$DA139-1,"")</f>
        <v>4.2207762562957329E-2</v>
      </c>
      <c r="AD139" s="169">
        <f>IFERROR(Inv_SY_B!AD139/Inv_SY_B!$DA139-1,"")</f>
        <v>-1.8380733083163348E-2</v>
      </c>
      <c r="AE139" s="169">
        <f>IFERROR(Inv_SY_B!AE139/Inv_SY_B!$DA139-1,"")</f>
        <v>2.1501570028791717E-2</v>
      </c>
      <c r="AF139" s="169">
        <f>IFERROR(Inv_SY_B!AF139/Inv_SY_B!$DA139-1,"")</f>
        <v>4.6243709532347799E-2</v>
      </c>
      <c r="AG139" s="169">
        <f>IFERROR(Inv_SY_B!AG139/Inv_SY_B!$DA139-1,"")</f>
        <v>4.78276287049757E-2</v>
      </c>
      <c r="AH139" s="169">
        <f>IFERROR(Inv_SY_B!AH139/Inv_SY_B!$DA139-1,"")</f>
        <v>-0.23942035729425826</v>
      </c>
      <c r="AI139" s="169">
        <f>IFERROR(Inv_SY_B!AI139/Inv_SY_B!$DC139-1,"")</f>
        <v>5.203107380829497E-2</v>
      </c>
      <c r="AJ139" s="169">
        <f>IFERROR(Inv_SY_B!AJ139/Inv_SY_B!$DC139-1,"")</f>
        <v>4.5916036178625719E-2</v>
      </c>
      <c r="AK139" s="169">
        <f>IFERROR(Inv_SY_B!AK139/Inv_SY_B!$DC139-1,"")</f>
        <v>4.5629262000130844E-2</v>
      </c>
      <c r="AL139" s="169">
        <f>IFERROR(Inv_SY_B!AL139/Inv_SY_B!$DC139-1,"")</f>
        <v>2.1323965747038987E-2</v>
      </c>
      <c r="AM139" s="169">
        <f>IFERROR(Inv_SY_B!AM139/Inv_SY_B!$DC139-1,"")</f>
        <v>3.0492990733300918E-2</v>
      </c>
      <c r="AN139" s="169">
        <f>IFERROR(Inv_SY_B!AN139/Inv_SY_B!$DC139-1,"")</f>
        <v>3.2748321816071124E-2</v>
      </c>
      <c r="AO139" s="169">
        <f>IFERROR(Inv_SY_B!AO139/Inv_SY_B!$DC139-1,"")</f>
        <v>3.457589405517969E-2</v>
      </c>
      <c r="AP139" s="169">
        <f>IFERROR(Inv_SY_B!AP139/Inv_SY_B!$DC139-1,"")</f>
        <v>4.4628659835537432E-2</v>
      </c>
      <c r="AQ139" s="169">
        <f>IFERROR(Inv_SY_B!AQ139/Inv_SY_B!$DC139-1,"")</f>
        <v>3.0750742857045932E-2</v>
      </c>
      <c r="AR139" s="169">
        <f>IFERROR(Inv_SY_B!AR139/Inv_SY_B!$DC139-1,"")</f>
        <v>4.3354024536669478E-2</v>
      </c>
      <c r="AS139" s="169">
        <f>IFERROR(Inv_SY_B!AS139/Inv_SY_B!$DC139-1,"")</f>
        <v>4.8606652735680322E-2</v>
      </c>
      <c r="AT139" s="169">
        <f>IFERROR(Inv_SY_B!AT139/Inv_SY_B!$DC139-1,"")</f>
        <v>4.4174473461696229E-2</v>
      </c>
      <c r="AU139" s="169">
        <f>IFERROR(Inv_SY_B!AU139/Inv_SY_B!$DC139-1,"")</f>
        <v>3.8512763954972939E-2</v>
      </c>
      <c r="AV139" s="169">
        <f>IFERROR(Inv_SY_B!AV139/Inv_SY_B!$DC139-1,"")</f>
        <v>-1.0845901348539133E-2</v>
      </c>
      <c r="AW139" s="169">
        <f>IFERROR(Inv_SY_B!AW139/Inv_SY_B!$DC139-1,"")</f>
        <v>4.5578133068367999E-2</v>
      </c>
      <c r="AX139" s="169">
        <f>IFERROR(Inv_SY_B!AX139/Inv_SY_B!$DC139-1,"")</f>
        <v>3.9067194033396202E-2</v>
      </c>
      <c r="AY139" s="169">
        <f>IFERROR(Inv_SY_B!AY139/Inv_SY_B!$DC139-1,"")</f>
        <v>3.3648329918489317E-2</v>
      </c>
      <c r="AZ139" s="169">
        <f>IFERROR(Inv_SY_B!AZ139/Inv_SY_B!$DC139-1,"")</f>
        <v>5.242659964646923E-2</v>
      </c>
      <c r="BA139" s="169">
        <f>IFERROR(Inv_SY_B!BA139/Inv_SY_B!$DC139-1,"")</f>
        <v>4.5578133068367777E-2</v>
      </c>
      <c r="BB139" s="169">
        <f>IFERROR(Inv_SY_B!BB139/Inv_SY_B!$DC139-1,"")</f>
        <v>6.0870201748404407E-2</v>
      </c>
      <c r="BC139" s="169">
        <f>IFERROR(Inv_SY_B!BC139/Inv_SY_B!$DC139-1,"")</f>
        <v>4.884645813292221E-2</v>
      </c>
      <c r="BD139" s="169">
        <f>IFERROR(Inv_SY_B!BD139/Inv_SY_B!$DC139-1,"")</f>
        <v>5.7230277895288006E-2</v>
      </c>
      <c r="BE139" s="169">
        <f>IFERROR(Inv_SY_B!BE139/Inv_SY_B!$DC139-1,"")</f>
        <v>7.2833072927178444E-2</v>
      </c>
      <c r="BF139" s="169">
        <f>IFERROR(Inv_SY_B!BF139/Inv_SY_B!$DC139-1,"")</f>
        <v>7.7902386856895545E-2</v>
      </c>
      <c r="BG139" s="169">
        <f>IFERROR(Inv_SY_B!BG139/Inv_SY_B!$DC139-1,"")</f>
        <v>8.4185980010972328E-2</v>
      </c>
      <c r="BH139" s="169">
        <f>IFERROR(Inv_SY_B!BH139/Inv_SY_B!$DC139-1,"")</f>
        <v>7.1297345557261416E-2</v>
      </c>
      <c r="BI139" s="169">
        <f>IFERROR(Inv_SY_B!BI139/Inv_SY_B!$DC139-1,"")</f>
        <v>8.2640793933844048E-2</v>
      </c>
      <c r="BJ139" s="169">
        <f>IFERROR(Inv_SY_B!BJ139/Inv_SY_B!$DC139-1,"")</f>
        <v>8.3589928224811594E-2</v>
      </c>
      <c r="BK139" s="169">
        <f>IFERROR(Inv_SY_B!BK139/Inv_SY_B!$DC139-1,"")</f>
        <v>6.0841932282363009E-2</v>
      </c>
      <c r="BL139" s="169">
        <f>IFERROR(Inv_SY_B!BL139/Inv_SY_B!$DC139-1,"")</f>
        <v>7.4784331214690525E-2</v>
      </c>
      <c r="BM139" s="169">
        <f>IFERROR(Inv_SY_B!BM139/Inv_SY_B!$DC139-1,"")</f>
        <v>7.5160077188218599E-2</v>
      </c>
      <c r="BN139" s="169">
        <f>IFERROR(Inv_SY_B!BN139/Inv_SY_B!$DC139-1,"")</f>
        <v>7.2582396351928535E-2</v>
      </c>
      <c r="BO139" s="169">
        <f>IFERROR(Inv_SY_B!BO139/Inv_SY_B!$DC139-1,"")</f>
        <v>6.8199457706191069E-2</v>
      </c>
      <c r="BP139" s="169">
        <f>IFERROR(Inv_SY_B!BP139/Inv_SY_B!$DC139-1,"")</f>
        <v>5.90833765327623E-2</v>
      </c>
      <c r="BQ139" s="169">
        <f>IFERROR(Inv_SY_B!BQ139/Inv_SY_B!$DC139-1,"")</f>
        <v>6.3162006577675234E-2</v>
      </c>
      <c r="BR139" s="169">
        <f>IFERROR(Inv_SY_B!BR139/Inv_SY_B!$DC139-1,"")</f>
        <v>5.8167055909356336E-2</v>
      </c>
      <c r="BS139" s="169">
        <f>IFERROR(Inv_SY_B!BS139/Inv_SY_B!$DC139-1,"")</f>
        <v>3.7621888466086162E-2</v>
      </c>
      <c r="BT139" s="169">
        <f>IFERROR(Inv_SY_B!BT139/Inv_SY_B!$DC139-1,"")</f>
        <v>6.1269907123786549E-2</v>
      </c>
      <c r="BU139" s="169">
        <f>IFERROR(Inv_SY_B!BU139/Inv_SY_B!$DC139-1,"")</f>
        <v>4.1599451659398268E-2</v>
      </c>
      <c r="BV139" s="169">
        <f>IFERROR(Inv_SY_B!BV139/Inv_SY_B!$DC139-1,"")</f>
        <v>2.1708275340422079E-2</v>
      </c>
      <c r="BW139" s="169">
        <f>IFERROR(Inv_SY_B!BW139/Inv_SY_B!$DC139-1,"")</f>
        <v>3.996281952435532E-2</v>
      </c>
      <c r="BX139" s="169">
        <f>IFERROR(Inv_SY_B!BX139/Inv_SY_B!$DC139-1,"")</f>
        <v>3.5555082371766078E-2</v>
      </c>
      <c r="BY139" s="169">
        <f>IFERROR(Inv_SY_B!BY139/Inv_SY_B!$DC139-1,"")</f>
        <v>4.0207171690597177E-2</v>
      </c>
      <c r="BZ139" s="169">
        <f>IFERROR(Inv_SY_B!BZ139/Inv_SY_B!$DC139-1,"")</f>
        <v>4.9238427754887404E-2</v>
      </c>
      <c r="CA139" s="169">
        <f>IFERROR(Inv_SY_B!CA139/Inv_SY_B!$DC139-1,"")</f>
        <v>2.2689649152102698E-2</v>
      </c>
      <c r="CB139" s="169">
        <f>IFERROR(Inv_SY_B!CB139/Inv_SY_B!$DC139-1,"")</f>
        <v>-3.246788539372103E-3</v>
      </c>
      <c r="CC139" s="169">
        <f>IFERROR(Inv_SY_B!CC139/Inv_SY_B!$DC139-1,"")</f>
        <v>7.3688730469313457E-2</v>
      </c>
      <c r="CD139" s="169">
        <f>IFERROR(Inv_SY_B!CD139/Inv_SY_B!$DC139-1,"")</f>
        <v>8.5011378397872983E-2</v>
      </c>
      <c r="CE139" s="169">
        <f>IFERROR(Inv_SY_B!CE139/Inv_SY_B!$DC139-1,"")</f>
        <v>6.7878736070520862E-2</v>
      </c>
      <c r="CF139" s="169">
        <f>IFERROR(Inv_SY_B!CF139/Inv_SY_B!$DC139-1,"")</f>
        <v>7.8078387083342138E-2</v>
      </c>
      <c r="CG139" s="169">
        <f>IFERROR(Inv_SY_B!CG139/Inv_SY_B!$DC139-1,"")</f>
        <v>8.1795575655926545E-2</v>
      </c>
      <c r="CH139" s="169">
        <f>IFERROR(Inv_SY_B!CH139/Inv_SY_B!$DC139-1,"")</f>
        <v>0.13669257360897102</v>
      </c>
      <c r="CI139" s="169">
        <f>IFERROR(Inv_SY_B!CI139/Inv_SY_B!$DC139-1,"")</f>
        <v>-0.92600441459930094</v>
      </c>
      <c r="CJ139" s="169">
        <f>IFERROR(Inv_SY_B!CJ139/Inv_SY_B!$DC139-1,"")</f>
        <v>-0.74738309164326422</v>
      </c>
      <c r="CK139" s="169">
        <f>IFERROR(Inv_SY_B!CK139/Inv_SY_B!$DC139-1,"")</f>
        <v>-0.62959178731216892</v>
      </c>
      <c r="CL139" s="169">
        <f>IFERROR(Inv_SY_B!CL139/Inv_SY_B!$DC139-1,"")</f>
        <v>-0.45634640143277527</v>
      </c>
      <c r="CM139" s="169">
        <f>IFERROR(Inv_SY_B!CM139/Inv_SY_B!$DB139-1,"")</f>
        <v>-0.46651581519868013</v>
      </c>
      <c r="CN139" s="169">
        <f>IFERROR(Inv_SY_B!CN139/Inv_SY_B!$DB139-1,"")</f>
        <v>1.1779845495861307E-2</v>
      </c>
      <c r="CO139" s="169">
        <f>IFERROR(Inv_SY_B!CO139/Inv_SY_B!$DB139-1,"")</f>
        <v>3.574588495472919E-2</v>
      </c>
      <c r="CP139" s="169">
        <f>IFERROR(Inv_SY_B!CP139/Inv_SY_B!$DB139-1,"")</f>
        <v>-2.5311071786814354E-2</v>
      </c>
      <c r="CQ139" s="169">
        <f>IFERROR(Inv_SY_B!CQ139/Inv_SY_B!$DB139-1,"")</f>
        <v>0.11559401200952713</v>
      </c>
      <c r="CR139" s="169">
        <f>IFERROR(Inv_SY_B!CR139/Inv_SY_B!$DB139-1,"")</f>
        <v>0.1491825755721623</v>
      </c>
      <c r="CS139" s="169">
        <f>IFERROR(Inv_SY_B!CS139/Inv_SY_B!$DB139-1,"")</f>
        <v>0.1207896285954686</v>
      </c>
      <c r="CT139" s="169">
        <f>IFERROR(Inv_SY_B!CT139/Inv_SY_B!$DB139-1,"")</f>
        <v>5.8734940357745957E-2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3.70776568226443E-2</v>
      </c>
      <c r="D140" s="169">
        <f>IFERROR(Inv_SY_B!D140/Inv_SY_B!$DA140-1,"")</f>
        <v>2.9768129297974344E-2</v>
      </c>
      <c r="E140" s="169">
        <f>IFERROR(Inv_SY_B!E140/Inv_SY_B!$DA140-1,"")</f>
        <v>2.2110255492311381E-3</v>
      </c>
      <c r="F140" s="169">
        <f>IFERROR(Inv_SY_B!F140/Inv_SY_B!$DA140-1,"")</f>
        <v>-7.5070095055520536E-3</v>
      </c>
      <c r="G140" s="169">
        <f>IFERROR(Inv_SY_B!G140/Inv_SY_B!$DA140-1,"")</f>
        <v>-6.933849072209286E-4</v>
      </c>
      <c r="H140" s="169">
        <f>IFERROR(Inv_SY_B!H140/Inv_SY_B!$DA140-1,"")</f>
        <v>6.1538355969699143E-3</v>
      </c>
      <c r="I140" s="169">
        <f>IFERROR(Inv_SY_B!I140/Inv_SY_B!$DA140-1,"")</f>
        <v>1.7601244000539973E-2</v>
      </c>
      <c r="J140" s="169">
        <f>IFERROR(Inv_SY_B!J140/Inv_SY_B!$DA140-1,"")</f>
        <v>-2.2753574956287936E-2</v>
      </c>
      <c r="K140" s="169">
        <f>IFERROR(Inv_SY_B!K140/Inv_SY_B!$DA140-1,"")</f>
        <v>-3.7932381847968211E-3</v>
      </c>
      <c r="L140" s="169">
        <f>IFERROR(Inv_SY_B!L140/Inv_SY_B!$DA140-1,"")</f>
        <v>1.4059987379317906E-3</v>
      </c>
      <c r="M140" s="169">
        <f>IFERROR(Inv_SY_B!M140/Inv_SY_B!$DA140-1,"")</f>
        <v>1.4738994927683935E-2</v>
      </c>
      <c r="N140" s="169">
        <f>IFERROR(Inv_SY_B!N140/Inv_SY_B!$DA140-1,"")</f>
        <v>1.3540685957162735E-2</v>
      </c>
      <c r="O140" s="169">
        <f>IFERROR(Inv_SY_B!O140/Inv_SY_B!$DA140-1,"")</f>
        <v>8.30904662390064E-3</v>
      </c>
      <c r="P140" s="169">
        <f>IFERROR(Inv_SY_B!P140/Inv_SY_B!$DA140-1,"")</f>
        <v>-1.5336399124199152E-2</v>
      </c>
      <c r="Q140" s="169">
        <f>IFERROR(Inv_SY_B!Q140/Inv_SY_B!$DA140-1,"")</f>
        <v>-2.2205623739579128E-2</v>
      </c>
      <c r="R140" s="169">
        <f>IFERROR(Inv_SY_B!R140/Inv_SY_B!$DA140-1,"")</f>
        <v>-3.9658683824537522E-2</v>
      </c>
      <c r="S140" s="169">
        <f>IFERROR(Inv_SY_B!S140/Inv_SY_B!$DA140-1,"")</f>
        <v>-3.6115723124712784E-2</v>
      </c>
      <c r="T140" s="169">
        <f>IFERROR(Inv_SY_B!T140/Inv_SY_B!$DA140-1,"")</f>
        <v>-6.658606064090522E-3</v>
      </c>
      <c r="U140" s="169">
        <f>IFERROR(Inv_SY_B!U140/Inv_SY_B!$DA140-1,"")</f>
        <v>9.359505367036558E-2</v>
      </c>
      <c r="V140" s="169">
        <f>IFERROR(Inv_SY_B!V140/Inv_SY_B!$DA140-1,"")</f>
        <v>0.10128804465103536</v>
      </c>
      <c r="W140" s="169">
        <f>IFERROR(Inv_SY_B!W140/Inv_SY_B!$DA140-1,"")</f>
        <v>5.7036489554174841E-2</v>
      </c>
      <c r="X140" s="169">
        <f>IFERROR(Inv_SY_B!X140/Inv_SY_B!$DA140-1,"")</f>
        <v>-0.29803048040608848</v>
      </c>
      <c r="Y140" s="169">
        <f>IFERROR(Inv_SY_B!Y140/Inv_SY_B!$DA140-1,"")</f>
        <v>3.7095520705531015E-2</v>
      </c>
      <c r="Z140" s="169">
        <f>IFERROR(Inv_SY_B!Z140/Inv_SY_B!$DA140-1,"")</f>
        <v>2.6048017856410866E-2</v>
      </c>
      <c r="AA140" s="169">
        <f>IFERROR(Inv_SY_B!AA140/Inv_SY_B!$DA140-1,"")</f>
        <v>4.2161326191150206E-3</v>
      </c>
      <c r="AB140" s="169">
        <f>IFERROR(Inv_SY_B!AB140/Inv_SY_B!$DA140-1,"")</f>
        <v>3.6669438901687279E-2</v>
      </c>
      <c r="AC140" s="169">
        <f>IFERROR(Inv_SY_B!AC140/Inv_SY_B!$DA140-1,"")</f>
        <v>4.9847502061585169E-2</v>
      </c>
      <c r="AD140" s="169">
        <f>IFERROR(Inv_SY_B!AD140/Inv_SY_B!$DA140-1,"")</f>
        <v>-1.0015647998197541E-2</v>
      </c>
      <c r="AE140" s="169">
        <f>IFERROR(Inv_SY_B!AE140/Inv_SY_B!$DA140-1,"")</f>
        <v>3.0417664733334293E-2</v>
      </c>
      <c r="AF140" s="169">
        <f>IFERROR(Inv_SY_B!AF140/Inv_SY_B!$DA140-1,"")</f>
        <v>5.713131601536614E-2</v>
      </c>
      <c r="AG140" s="169">
        <f>IFERROR(Inv_SY_B!AG140/Inv_SY_B!$DA140-1,"")</f>
        <v>6.6179289738381941E-2</v>
      </c>
      <c r="AH140" s="169">
        <f>IFERROR(Inv_SY_B!AH140/Inv_SY_B!$DA140-1,"")</f>
        <v>-0.22756271618576396</v>
      </c>
      <c r="AI140" s="169">
        <f>IFERROR(Inv_SY_B!AI140/Inv_SY_B!$DC140-1,"")</f>
        <v>5.0663967751387373E-2</v>
      </c>
      <c r="AJ140" s="169">
        <f>IFERROR(Inv_SY_B!AJ140/Inv_SY_B!$DC140-1,"")</f>
        <v>4.8056363402252611E-2</v>
      </c>
      <c r="AK140" s="169">
        <f>IFERROR(Inv_SY_B!AK140/Inv_SY_B!$DC140-1,"")</f>
        <v>4.5905262732276464E-2</v>
      </c>
      <c r="AL140" s="169">
        <f>IFERROR(Inv_SY_B!AL140/Inv_SY_B!$DC140-1,"")</f>
        <v>3.1015657711839228E-2</v>
      </c>
      <c r="AM140" s="169">
        <f>IFERROR(Inv_SY_B!AM140/Inv_SY_B!$DC140-1,"")</f>
        <v>4.0992753606209353E-2</v>
      </c>
      <c r="AN140" s="169">
        <f>IFERROR(Inv_SY_B!AN140/Inv_SY_B!$DC140-1,"")</f>
        <v>4.2247757560429866E-2</v>
      </c>
      <c r="AO140" s="169">
        <f>IFERROR(Inv_SY_B!AO140/Inv_SY_B!$DC140-1,"")</f>
        <v>3.8074061319394614E-2</v>
      </c>
      <c r="AP140" s="169">
        <f>IFERROR(Inv_SY_B!AP140/Inv_SY_B!$DC140-1,"")</f>
        <v>4.0596714685253943E-2</v>
      </c>
      <c r="AQ140" s="169">
        <f>IFERROR(Inv_SY_B!AQ140/Inv_SY_B!$DC140-1,"")</f>
        <v>4.260910544817742E-2</v>
      </c>
      <c r="AR140" s="169">
        <f>IFERROR(Inv_SY_B!AR140/Inv_SY_B!$DC140-1,"")</f>
        <v>4.8728426378833678E-2</v>
      </c>
      <c r="AS140" s="169">
        <f>IFERROR(Inv_SY_B!AS140/Inv_SY_B!$DC140-1,"")</f>
        <v>4.7454608552452315E-2</v>
      </c>
      <c r="AT140" s="169">
        <f>IFERROR(Inv_SY_B!AT140/Inv_SY_B!$DC140-1,"")</f>
        <v>4.3214242710859274E-2</v>
      </c>
      <c r="AU140" s="169">
        <f>IFERROR(Inv_SY_B!AU140/Inv_SY_B!$DC140-1,"")</f>
        <v>4.1838229954315631E-2</v>
      </c>
      <c r="AV140" s="169">
        <f>IFERROR(Inv_SY_B!AV140/Inv_SY_B!$DC140-1,"")</f>
        <v>6.5706761101353983E-3</v>
      </c>
      <c r="AW140" s="169">
        <f>IFERROR(Inv_SY_B!AW140/Inv_SY_B!$DC140-1,"")</f>
        <v>2.8057837105279981E-2</v>
      </c>
      <c r="AX140" s="169">
        <f>IFERROR(Inv_SY_B!AX140/Inv_SY_B!$DC140-1,"")</f>
        <v>4.5047589153250911E-2</v>
      </c>
      <c r="AY140" s="169">
        <f>IFERROR(Inv_SY_B!AY140/Inv_SY_B!$DC140-1,"")</f>
        <v>2.7797283458974587E-2</v>
      </c>
      <c r="AZ140" s="169">
        <f>IFERROR(Inv_SY_B!AZ140/Inv_SY_B!$DC140-1,"")</f>
        <v>4.8320964825568913E-2</v>
      </c>
      <c r="BA140" s="169">
        <f>IFERROR(Inv_SY_B!BA140/Inv_SY_B!$DC140-1,"")</f>
        <v>4.5283328166574544E-2</v>
      </c>
      <c r="BB140" s="169">
        <f>IFERROR(Inv_SY_B!BB140/Inv_SY_B!$DC140-1,"")</f>
        <v>5.4909299143958146E-2</v>
      </c>
      <c r="BC140" s="169">
        <f>IFERROR(Inv_SY_B!BC140/Inv_SY_B!$DC140-1,"")</f>
        <v>4.8583390525607006E-2</v>
      </c>
      <c r="BD140" s="169">
        <f>IFERROR(Inv_SY_B!BD140/Inv_SY_B!$DC140-1,"")</f>
        <v>5.2352613143850313E-2</v>
      </c>
      <c r="BE140" s="169">
        <f>IFERROR(Inv_SY_B!BE140/Inv_SY_B!$DC140-1,"")</f>
        <v>6.7392752575836434E-2</v>
      </c>
      <c r="BF140" s="169">
        <f>IFERROR(Inv_SY_B!BF140/Inv_SY_B!$DC140-1,"")</f>
        <v>7.2080268559665983E-2</v>
      </c>
      <c r="BG140" s="169">
        <f>IFERROR(Inv_SY_B!BG140/Inv_SY_B!$DC140-1,"")</f>
        <v>8.3200518171841598E-2</v>
      </c>
      <c r="BH140" s="169">
        <f>IFERROR(Inv_SY_B!BH140/Inv_SY_B!$DC140-1,"")</f>
        <v>7.0069494716225256E-2</v>
      </c>
      <c r="BI140" s="169">
        <f>IFERROR(Inv_SY_B!BI140/Inv_SY_B!$DC140-1,"")</f>
        <v>7.3521212752038378E-2</v>
      </c>
      <c r="BJ140" s="169">
        <f>IFERROR(Inv_SY_B!BJ140/Inv_SY_B!$DC140-1,"")</f>
        <v>8.2209725576404269E-2</v>
      </c>
      <c r="BK140" s="169">
        <f>IFERROR(Inv_SY_B!BK140/Inv_SY_B!$DC140-1,"")</f>
        <v>6.4423241763843064E-2</v>
      </c>
      <c r="BL140" s="169">
        <f>IFERROR(Inv_SY_B!BL140/Inv_SY_B!$DC140-1,"")</f>
        <v>7.4101883096871601E-2</v>
      </c>
      <c r="BM140" s="169">
        <f>IFERROR(Inv_SY_B!BM140/Inv_SY_B!$DC140-1,"")</f>
        <v>7.6600657488044677E-2</v>
      </c>
      <c r="BN140" s="169">
        <f>IFERROR(Inv_SY_B!BN140/Inv_SY_B!$DC140-1,"")</f>
        <v>8.134559901473648E-2</v>
      </c>
      <c r="BO140" s="169">
        <f>IFERROR(Inv_SY_B!BO140/Inv_SY_B!$DC140-1,"")</f>
        <v>6.0606724489831176E-2</v>
      </c>
      <c r="BP140" s="169">
        <f>IFERROR(Inv_SY_B!BP140/Inv_SY_B!$DC140-1,"")</f>
        <v>4.763924485193205E-2</v>
      </c>
      <c r="BQ140" s="169">
        <f>IFERROR(Inv_SY_B!BQ140/Inv_SY_B!$DC140-1,"")</f>
        <v>6.0808410890638376E-2</v>
      </c>
      <c r="BR140" s="169">
        <f>IFERROR(Inv_SY_B!BR140/Inv_SY_B!$DC140-1,"")</f>
        <v>6.1014641895659194E-2</v>
      </c>
      <c r="BS140" s="169">
        <f>IFERROR(Inv_SY_B!BS140/Inv_SY_B!$DC140-1,"")</f>
        <v>4.8519159898894992E-2</v>
      </c>
      <c r="BT140" s="169">
        <f>IFERROR(Inv_SY_B!BT140/Inv_SY_B!$DC140-1,"")</f>
        <v>6.4222456994484034E-2</v>
      </c>
      <c r="BU140" s="169">
        <f>IFERROR(Inv_SY_B!BU140/Inv_SY_B!$DC140-1,"")</f>
        <v>4.7543018973919882E-2</v>
      </c>
      <c r="BV140" s="169">
        <f>IFERROR(Inv_SY_B!BV140/Inv_SY_B!$DC140-1,"")</f>
        <v>2.6745159648462913E-2</v>
      </c>
      <c r="BW140" s="169">
        <f>IFERROR(Inv_SY_B!BW140/Inv_SY_B!$DC140-1,"")</f>
        <v>6.5222631976831869E-2</v>
      </c>
      <c r="BX140" s="169">
        <f>IFERROR(Inv_SY_B!BX140/Inv_SY_B!$DC140-1,"")</f>
        <v>6.9453742882626512E-2</v>
      </c>
      <c r="BY140" s="169">
        <f>IFERROR(Inv_SY_B!BY140/Inv_SY_B!$DC140-1,"")</f>
        <v>6.8618090221294725E-2</v>
      </c>
      <c r="BZ140" s="169">
        <f>IFERROR(Inv_SY_B!BZ140/Inv_SY_B!$DC140-1,"")</f>
        <v>7.0969544144833252E-2</v>
      </c>
      <c r="CA140" s="169">
        <f>IFERROR(Inv_SY_B!CA140/Inv_SY_B!$DC140-1,"")</f>
        <v>2.1639877564687326E-2</v>
      </c>
      <c r="CB140" s="169">
        <f>IFERROR(Inv_SY_B!CB140/Inv_SY_B!$DC140-1,"")</f>
        <v>-4.0197524145491048E-4</v>
      </c>
      <c r="CC140" s="169">
        <f>IFERROR(Inv_SY_B!CC140/Inv_SY_B!$DC140-1,"")</f>
        <v>5.6858924983197001E-2</v>
      </c>
      <c r="CD140" s="169">
        <f>IFERROR(Inv_SY_B!CD140/Inv_SY_B!$DC140-1,"")</f>
        <v>6.229312580362123E-2</v>
      </c>
      <c r="CE140" s="169">
        <f>IFERROR(Inv_SY_B!CE140/Inv_SY_B!$DC140-1,"")</f>
        <v>7.1376763411064914E-2</v>
      </c>
      <c r="CF140" s="169">
        <f>IFERROR(Inv_SY_B!CF140/Inv_SY_B!$DC140-1,"")</f>
        <v>6.6035209371817061E-2</v>
      </c>
      <c r="CG140" s="169">
        <f>IFERROR(Inv_SY_B!CG140/Inv_SY_B!$DC140-1,"")</f>
        <v>7.7620144828505655E-2</v>
      </c>
      <c r="CH140" s="169">
        <f>IFERROR(Inv_SY_B!CH140/Inv_SY_B!$DC140-1,"")</f>
        <v>9.7228231411957466E-2</v>
      </c>
      <c r="CI140" s="169">
        <f>IFERROR(Inv_SY_B!CI140/Inv_SY_B!$DC140-1,"")</f>
        <v>-0.92881778123192926</v>
      </c>
      <c r="CJ140" s="169">
        <f>IFERROR(Inv_SY_B!CJ140/Inv_SY_B!$DC140-1,"")</f>
        <v>-0.75617356374436362</v>
      </c>
      <c r="CK140" s="169">
        <f>IFERROR(Inv_SY_B!CK140/Inv_SY_B!$DC140-1,"")</f>
        <v>-0.64335995901833398</v>
      </c>
      <c r="CL140" s="169">
        <f>IFERROR(Inv_SY_B!CL140/Inv_SY_B!$DC140-1,"")</f>
        <v>-0.47892731217054929</v>
      </c>
      <c r="CM140" s="169">
        <f>IFERROR(Inv_SY_B!CM140/Inv_SY_B!$DB140-1,"")</f>
        <v>-1</v>
      </c>
      <c r="CN140" s="169">
        <f>IFERROR(Inv_SY_B!CN140/Inv_SY_B!$DB140-1,"")</f>
        <v>-1.110895785746191E-2</v>
      </c>
      <c r="CO140" s="169">
        <f>IFERROR(Inv_SY_B!CO140/Inv_SY_B!$DB140-1,"")</f>
        <v>1.6052517119650389E-2</v>
      </c>
      <c r="CP140" s="169">
        <f>IFERROR(Inv_SY_B!CP140/Inv_SY_B!$DB140-1,"")</f>
        <v>-4.2776635243379491E-2</v>
      </c>
      <c r="CQ140" s="169">
        <f>IFERROR(Inv_SY_B!CQ140/Inv_SY_B!$DB140-1,"")</f>
        <v>1.3613318196101565E-2</v>
      </c>
      <c r="CR140" s="169">
        <f>IFERROR(Inv_SY_B!CR140/Inv_SY_B!$DB140-1,"")</f>
        <v>4.6197651402405615E-2</v>
      </c>
      <c r="CS140" s="169">
        <f>IFERROR(Inv_SY_B!CS140/Inv_SY_B!$DB140-1,"")</f>
        <v>1.6674933396694014E-2</v>
      </c>
      <c r="CT140" s="169">
        <f>IFERROR(Inv_SY_B!CT140/Inv_SY_B!$DB140-1,"")</f>
        <v>-3.8652827014010294E-2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3.2857338624896704E-2</v>
      </c>
      <c r="D141" s="169">
        <f>IFERROR(Inv_SY_B!D141/Inv_SY_B!$DA141-1,"")</f>
        <v>3.4928322863619909E-2</v>
      </c>
      <c r="E141" s="169">
        <f>IFERROR(Inv_SY_B!E141/Inv_SY_B!$DA141-1,"")</f>
        <v>2.186412996264564E-2</v>
      </c>
      <c r="F141" s="169">
        <f>IFERROR(Inv_SY_B!F141/Inv_SY_B!$DA141-1,"")</f>
        <v>1.3865396526562934E-2</v>
      </c>
      <c r="G141" s="169">
        <f>IFERROR(Inv_SY_B!G141/Inv_SY_B!$DA141-1,"")</f>
        <v>2.0385176902546043E-2</v>
      </c>
      <c r="H141" s="169">
        <f>IFERROR(Inv_SY_B!H141/Inv_SY_B!$DA141-1,"")</f>
        <v>2.5986920745651565E-2</v>
      </c>
      <c r="I141" s="169">
        <f>IFERROR(Inv_SY_B!I141/Inv_SY_B!$DA141-1,"")</f>
        <v>4.5876727211415336E-2</v>
      </c>
      <c r="J141" s="169">
        <f>IFERROR(Inv_SY_B!J141/Inv_SY_B!$DA141-1,"")</f>
        <v>1.952516096069612E-3</v>
      </c>
      <c r="K141" s="169">
        <f>IFERROR(Inv_SY_B!K141/Inv_SY_B!$DA141-1,"")</f>
        <v>2.5988322062743707E-2</v>
      </c>
      <c r="L141" s="169">
        <f>IFERROR(Inv_SY_B!L141/Inv_SY_B!$DA141-1,"")</f>
        <v>2.9424733749662924E-2</v>
      </c>
      <c r="M141" s="169">
        <f>IFERROR(Inv_SY_B!M141/Inv_SY_B!$DA141-1,"")</f>
        <v>1.2334282742196834E-3</v>
      </c>
      <c r="N141" s="169">
        <f>IFERROR(Inv_SY_B!N141/Inv_SY_B!$DA141-1,"")</f>
        <v>2.8174633848631725E-2</v>
      </c>
      <c r="O141" s="169">
        <f>IFERROR(Inv_SY_B!O141/Inv_SY_B!$DA141-1,"")</f>
        <v>2.5236578518236685E-2</v>
      </c>
      <c r="P141" s="169">
        <f>IFERROR(Inv_SY_B!P141/Inv_SY_B!$DA141-1,"")</f>
        <v>2.2122318973960553E-3</v>
      </c>
      <c r="Q141" s="169">
        <f>IFERROR(Inv_SY_B!Q141/Inv_SY_B!$DA141-1,"")</f>
        <v>-1.4302078823879572E-2</v>
      </c>
      <c r="R141" s="169">
        <f>IFERROR(Inv_SY_B!R141/Inv_SY_B!$DA141-1,"")</f>
        <v>-3.2780793441435474E-2</v>
      </c>
      <c r="S141" s="169">
        <f>IFERROR(Inv_SY_B!S141/Inv_SY_B!$DA141-1,"")</f>
        <v>-2.9313442407143842E-2</v>
      </c>
      <c r="T141" s="169">
        <f>IFERROR(Inv_SY_B!T141/Inv_SY_B!$DA141-1,"")</f>
        <v>-5.7399717027635244E-3</v>
      </c>
      <c r="U141" s="169">
        <f>IFERROR(Inv_SY_B!U141/Inv_SY_B!$DA141-1,"")</f>
        <v>7.4768161871888061E-2</v>
      </c>
      <c r="V141" s="169">
        <f>IFERROR(Inv_SY_B!V141/Inv_SY_B!$DA141-1,"")</f>
        <v>8.612049712977754E-2</v>
      </c>
      <c r="W141" s="169">
        <f>IFERROR(Inv_SY_B!W141/Inv_SY_B!$DA141-1,"")</f>
        <v>5.1790533496177904E-2</v>
      </c>
      <c r="X141" s="169">
        <f>IFERROR(Inv_SY_B!X141/Inv_SY_B!$DA141-1,"")</f>
        <v>-0.29978269800255519</v>
      </c>
      <c r="Y141" s="169">
        <f>IFERROR(Inv_SY_B!Y141/Inv_SY_B!$DA141-1,"")</f>
        <v>3.1413436256028548E-2</v>
      </c>
      <c r="Z141" s="169">
        <f>IFERROR(Inv_SY_B!Z141/Inv_SY_B!$DA141-1,"")</f>
        <v>1.9402968337665083E-2</v>
      </c>
      <c r="AA141" s="169">
        <f>IFERROR(Inv_SY_B!AA141/Inv_SY_B!$DA141-1,"")</f>
        <v>-3.0058026895282808E-2</v>
      </c>
      <c r="AB141" s="169">
        <f>IFERROR(Inv_SY_B!AB141/Inv_SY_B!$DA141-1,"")</f>
        <v>1.1028923856923223E-2</v>
      </c>
      <c r="AC141" s="169">
        <f>IFERROR(Inv_SY_B!AC141/Inv_SY_B!$DA141-1,"")</f>
        <v>3.4368198272772821E-2</v>
      </c>
      <c r="AD141" s="169">
        <f>IFERROR(Inv_SY_B!AD141/Inv_SY_B!$DA141-1,"")</f>
        <v>-1.3935007260340693E-2</v>
      </c>
      <c r="AE141" s="169">
        <f>IFERROR(Inv_SY_B!AE141/Inv_SY_B!$DA141-1,"")</f>
        <v>1.131908190688713E-2</v>
      </c>
      <c r="AF141" s="169">
        <f>IFERROR(Inv_SY_B!AF141/Inv_SY_B!$DA141-1,"")</f>
        <v>3.2717833646418448E-2</v>
      </c>
      <c r="AG141" s="169">
        <f>IFERROR(Inv_SY_B!AG141/Inv_SY_B!$DA141-1,"")</f>
        <v>2.4130798406376774E-2</v>
      </c>
      <c r="AH141" s="169">
        <f>IFERROR(Inv_SY_B!AH141/Inv_SY_B!$DA141-1,"")</f>
        <v>-0.26113487193181895</v>
      </c>
      <c r="AI141" s="169">
        <f>IFERROR(Inv_SY_B!AI141/Inv_SY_B!$DC141-1,"")</f>
        <v>8.2253191593923747E-2</v>
      </c>
      <c r="AJ141" s="169">
        <f>IFERROR(Inv_SY_B!AJ141/Inv_SY_B!$DC141-1,"")</f>
        <v>8.4212780921693264E-2</v>
      </c>
      <c r="AK141" s="169">
        <f>IFERROR(Inv_SY_B!AK141/Inv_SY_B!$DC141-1,"")</f>
        <v>8.2864557722456045E-2</v>
      </c>
      <c r="AL141" s="169">
        <f>IFERROR(Inv_SY_B!AL141/Inv_SY_B!$DC141-1,"")</f>
        <v>6.8702772935766765E-2</v>
      </c>
      <c r="AM141" s="169">
        <f>IFERROR(Inv_SY_B!AM141/Inv_SY_B!$DC141-1,"")</f>
        <v>7.7310571507598569E-2</v>
      </c>
      <c r="AN141" s="169">
        <f>IFERROR(Inv_SY_B!AN141/Inv_SY_B!$DC141-1,"")</f>
        <v>7.5365468391257018E-2</v>
      </c>
      <c r="AO141" s="169">
        <f>IFERROR(Inv_SY_B!AO141/Inv_SY_B!$DC141-1,"")</f>
        <v>6.4390552098540166E-2</v>
      </c>
      <c r="AP141" s="169">
        <f>IFERROR(Inv_SY_B!AP141/Inv_SY_B!$DC141-1,"")</f>
        <v>6.4737704429618681E-2</v>
      </c>
      <c r="AQ141" s="169">
        <f>IFERROR(Inv_SY_B!AQ141/Inv_SY_B!$DC141-1,"")</f>
        <v>5.998413304277106E-2</v>
      </c>
      <c r="AR141" s="169">
        <f>IFERROR(Inv_SY_B!AR141/Inv_SY_B!$DC141-1,"")</f>
        <v>6.2582262495134433E-2</v>
      </c>
      <c r="AS141" s="169">
        <f>IFERROR(Inv_SY_B!AS141/Inv_SY_B!$DC141-1,"")</f>
        <v>6.0417767655918997E-2</v>
      </c>
      <c r="AT141" s="169">
        <f>IFERROR(Inv_SY_B!AT141/Inv_SY_B!$DC141-1,"")</f>
        <v>6.4723265350361547E-2</v>
      </c>
      <c r="AU141" s="169">
        <f>IFERROR(Inv_SY_B!AU141/Inv_SY_B!$DC141-1,"")</f>
        <v>7.3593673040732055E-2</v>
      </c>
      <c r="AV141" s="169">
        <f>IFERROR(Inv_SY_B!AV141/Inv_SY_B!$DC141-1,"")</f>
        <v>-5.1049712953031845E-3</v>
      </c>
      <c r="AW141" s="169">
        <f>IFERROR(Inv_SY_B!AW141/Inv_SY_B!$DC141-1,"")</f>
        <v>3.2885393301099519E-2</v>
      </c>
      <c r="AX141" s="169">
        <f>IFERROR(Inv_SY_B!AX141/Inv_SY_B!$DC141-1,"")</f>
        <v>5.2299469012301758E-2</v>
      </c>
      <c r="AY141" s="169">
        <f>IFERROR(Inv_SY_B!AY141/Inv_SY_B!$DC141-1,"")</f>
        <v>2.5317431345319719E-2</v>
      </c>
      <c r="AZ141" s="169">
        <f>IFERROR(Inv_SY_B!AZ141/Inv_SY_B!$DC141-1,"")</f>
        <v>4.2793376103121394E-2</v>
      </c>
      <c r="BA141" s="169">
        <f>IFERROR(Inv_SY_B!BA141/Inv_SY_B!$DC141-1,"")</f>
        <v>4.137021307082378E-2</v>
      </c>
      <c r="BB141" s="169">
        <f>IFERROR(Inv_SY_B!BB141/Inv_SY_B!$DC141-1,"")</f>
        <v>4.7163037811798647E-2</v>
      </c>
      <c r="BC141" s="169">
        <f>IFERROR(Inv_SY_B!BC141/Inv_SY_B!$DC141-1,"")</f>
        <v>4.6267007748383326E-2</v>
      </c>
      <c r="BD141" s="169">
        <f>IFERROR(Inv_SY_B!BD141/Inv_SY_B!$DC141-1,"")</f>
        <v>3.0698414562003729E-2</v>
      </c>
      <c r="BE141" s="169">
        <f>IFERROR(Inv_SY_B!BE141/Inv_SY_B!$DC141-1,"")</f>
        <v>4.4635297419246989E-2</v>
      </c>
      <c r="BF141" s="169">
        <f>IFERROR(Inv_SY_B!BF141/Inv_SY_B!$DC141-1,"")</f>
        <v>5.5163484183657463E-2</v>
      </c>
      <c r="BG141" s="169">
        <f>IFERROR(Inv_SY_B!BG141/Inv_SY_B!$DC141-1,"")</f>
        <v>5.4504007006042743E-2</v>
      </c>
      <c r="BH141" s="169">
        <f>IFERROR(Inv_SY_B!BH141/Inv_SY_B!$DC141-1,"")</f>
        <v>4.717118204813886E-2</v>
      </c>
      <c r="BI141" s="169">
        <f>IFERROR(Inv_SY_B!BI141/Inv_SY_B!$DC141-1,"")</f>
        <v>4.0887742927055104E-2</v>
      </c>
      <c r="BJ141" s="169">
        <f>IFERROR(Inv_SY_B!BJ141/Inv_SY_B!$DC141-1,"")</f>
        <v>4.9581328977008621E-2</v>
      </c>
      <c r="BK141" s="169">
        <f>IFERROR(Inv_SY_B!BK141/Inv_SY_B!$DC141-1,"")</f>
        <v>1.3899856866007143E-2</v>
      </c>
      <c r="BL141" s="169">
        <f>IFERROR(Inv_SY_B!BL141/Inv_SY_B!$DC141-1,"")</f>
        <v>3.0871785710820721E-2</v>
      </c>
      <c r="BM141" s="169">
        <f>IFERROR(Inv_SY_B!BM141/Inv_SY_B!$DC141-1,"")</f>
        <v>3.8458580181423674E-2</v>
      </c>
      <c r="BN141" s="169">
        <f>IFERROR(Inv_SY_B!BN141/Inv_SY_B!$DC141-1,"")</f>
        <v>4.8418713676914971E-2</v>
      </c>
      <c r="BO141" s="169">
        <f>IFERROR(Inv_SY_B!BO141/Inv_SY_B!$DC141-1,"")</f>
        <v>6.6106483725394405E-2</v>
      </c>
      <c r="BP141" s="169">
        <f>IFERROR(Inv_SY_B!BP141/Inv_SY_B!$DC141-1,"")</f>
        <v>6.653795293517839E-2</v>
      </c>
      <c r="BQ141" s="169">
        <f>IFERROR(Inv_SY_B!BQ141/Inv_SY_B!$DC141-1,"")</f>
        <v>7.1264036752203053E-2</v>
      </c>
      <c r="BR141" s="169">
        <f>IFERROR(Inv_SY_B!BR141/Inv_SY_B!$DC141-1,"")</f>
        <v>7.3878922129422486E-2</v>
      </c>
      <c r="BS141" s="169">
        <f>IFERROR(Inv_SY_B!BS141/Inv_SY_B!$DC141-1,"")</f>
        <v>3.6637713087303236E-2</v>
      </c>
      <c r="BT141" s="169">
        <f>IFERROR(Inv_SY_B!BT141/Inv_SY_B!$DC141-1,"")</f>
        <v>6.4715367480055797E-2</v>
      </c>
      <c r="BU141" s="169">
        <f>IFERROR(Inv_SY_B!BU141/Inv_SY_B!$DC141-1,"")</f>
        <v>5.7045242308048083E-2</v>
      </c>
      <c r="BV141" s="169">
        <f>IFERROR(Inv_SY_B!BV141/Inv_SY_B!$DC141-1,"")</f>
        <v>2.9265569849781237E-2</v>
      </c>
      <c r="BW141" s="169">
        <f>IFERROR(Inv_SY_B!BW141/Inv_SY_B!$DC141-1,"")</f>
        <v>6.1853715449327495E-2</v>
      </c>
      <c r="BX141" s="169">
        <f>IFERROR(Inv_SY_B!BX141/Inv_SY_B!$DC141-1,"")</f>
        <v>5.0645964679507216E-2</v>
      </c>
      <c r="BY141" s="169">
        <f>IFERROR(Inv_SY_B!BY141/Inv_SY_B!$DC141-1,"")</f>
        <v>6.362691868326964E-2</v>
      </c>
      <c r="BZ141" s="169">
        <f>IFERROR(Inv_SY_B!BZ141/Inv_SY_B!$DC141-1,"")</f>
        <v>4.9850881246776835E-2</v>
      </c>
      <c r="CA141" s="169">
        <f>IFERROR(Inv_SY_B!CA141/Inv_SY_B!$DC141-1,"")</f>
        <v>3.9654817472119186E-2</v>
      </c>
      <c r="CB141" s="169">
        <f>IFERROR(Inv_SY_B!CB141/Inv_SY_B!$DC141-1,"")</f>
        <v>8.9987372507700503E-3</v>
      </c>
      <c r="CC141" s="169">
        <f>IFERROR(Inv_SY_B!CC141/Inv_SY_B!$DC141-1,"")</f>
        <v>0.10041584182538577</v>
      </c>
      <c r="CD141" s="169">
        <f>IFERROR(Inv_SY_B!CD141/Inv_SY_B!$DC141-1,"")</f>
        <v>9.6324267778463479E-2</v>
      </c>
      <c r="CE141" s="169">
        <f>IFERROR(Inv_SY_B!CE141/Inv_SY_B!$DC141-1,"")</f>
        <v>5.1069859366793091E-2</v>
      </c>
      <c r="CF141" s="169">
        <f>IFERROR(Inv_SY_B!CF141/Inv_SY_B!$DC141-1,"")</f>
        <v>4.7674193474658955E-2</v>
      </c>
      <c r="CG141" s="169">
        <f>IFERROR(Inv_SY_B!CG141/Inv_SY_B!$DC141-1,"")</f>
        <v>5.3582794384553711E-2</v>
      </c>
      <c r="CH141" s="169">
        <f>IFERROR(Inv_SY_B!CH141/Inv_SY_B!$DC141-1,"")</f>
        <v>6.7977216846168531E-2</v>
      </c>
      <c r="CI141" s="169">
        <f>IFERROR(Inv_SY_B!CI141/Inv_SY_B!$DC141-1,"")</f>
        <v>-0.93020351018197689</v>
      </c>
      <c r="CJ141" s="169">
        <f>IFERROR(Inv_SY_B!CJ141/Inv_SY_B!$DC141-1,"")</f>
        <v>-0.75783998037985056</v>
      </c>
      <c r="CK141" s="169">
        <f>IFERROR(Inv_SY_B!CK141/Inv_SY_B!$DC141-1,"")</f>
        <v>-0.64596752811628333</v>
      </c>
      <c r="CL141" s="169">
        <f>IFERROR(Inv_SY_B!CL141/Inv_SY_B!$DC141-1,"")</f>
        <v>-0.48153552988869563</v>
      </c>
      <c r="CM141" s="169">
        <f>IFERROR(Inv_SY_B!CM141/Inv_SY_B!$DB141-1,"")</f>
        <v>-8.0572964593400576E-3</v>
      </c>
      <c r="CN141" s="169">
        <f>IFERROR(Inv_SY_B!CN141/Inv_SY_B!$DB141-1,"")</f>
        <v>-1.1819102768994005E-2</v>
      </c>
      <c r="CO141" s="169">
        <f>IFERROR(Inv_SY_B!CO141/Inv_SY_B!$DB141-1,"")</f>
        <v>1.1566917768357721E-2</v>
      </c>
      <c r="CP141" s="169">
        <f>IFERROR(Inv_SY_B!CP141/Inv_SY_B!$DB141-1,"")</f>
        <v>-5.2948482942464348E-2</v>
      </c>
      <c r="CQ141" s="169">
        <f>IFERROR(Inv_SY_B!CQ141/Inv_SY_B!$DB141-1,"")</f>
        <v>1.5725564728719554E-2</v>
      </c>
      <c r="CR141" s="169">
        <f>IFERROR(Inv_SY_B!CR141/Inv_SY_B!$DB141-1,"")</f>
        <v>5.38433011534174E-2</v>
      </c>
      <c r="CS141" s="169">
        <f>IFERROR(Inv_SY_B!CS141/Inv_SY_B!$DB141-1,"")</f>
        <v>2.3947037290909412E-2</v>
      </c>
      <c r="CT141" s="169">
        <f>IFERROR(Inv_SY_B!CT141/Inv_SY_B!$DB141-1,"")</f>
        <v>-3.2257938770606343E-2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0.29638077303485466</v>
      </c>
      <c r="D142" s="169">
        <f>IFERROR(Inv_SY_B!D142/Inv_SY_B!$DA142-1,"")</f>
        <v>0.2868743288870077</v>
      </c>
      <c r="E142" s="169">
        <f>IFERROR(Inv_SY_B!E142/Inv_SY_B!$DA142-1,"")</f>
        <v>-8.0891169946853414E-2</v>
      </c>
      <c r="F142" s="169">
        <f>IFERROR(Inv_SY_B!F142/Inv_SY_B!$DA142-1,"")</f>
        <v>-0.10067978802348188</v>
      </c>
      <c r="G142" s="169">
        <f>IFERROR(Inv_SY_B!G142/Inv_SY_B!$DA142-1,"")</f>
        <v>-9.0175097523147785E-2</v>
      </c>
      <c r="H142" s="169">
        <f>IFERROR(Inv_SY_B!H142/Inv_SY_B!$DA142-1,"")</f>
        <v>-7.8268938181804804E-2</v>
      </c>
      <c r="I142" s="169">
        <f>IFERROR(Inv_SY_B!I142/Inv_SY_B!$DA142-1,"")</f>
        <v>-0.41648553789839726</v>
      </c>
      <c r="J142" s="169">
        <f>IFERROR(Inv_SY_B!J142/Inv_SY_B!$DA142-1,"")</f>
        <v>-0.4272150848703743</v>
      </c>
      <c r="K142" s="169">
        <f>IFERROR(Inv_SY_B!K142/Inv_SY_B!$DA142-1,"")</f>
        <v>-0.43278306800289634</v>
      </c>
      <c r="L142" s="169">
        <f>IFERROR(Inv_SY_B!L142/Inv_SY_B!$DA142-1,"")</f>
        <v>-0.42403690152559448</v>
      </c>
      <c r="M142" s="169">
        <f>IFERROR(Inv_SY_B!M142/Inv_SY_B!$DA142-1,"")</f>
        <v>-0.10608094838615278</v>
      </c>
      <c r="N142" s="169">
        <f>IFERROR(Inv_SY_B!N142/Inv_SY_B!$DA142-1,"")</f>
        <v>-6.9812689908243408E-2</v>
      </c>
      <c r="O142" s="169">
        <f>IFERROR(Inv_SY_B!O142/Inv_SY_B!$DA142-1,"")</f>
        <v>-8.3379631273214461E-2</v>
      </c>
      <c r="P142" s="169">
        <f>IFERROR(Inv_SY_B!P142/Inv_SY_B!$DA142-1,"")</f>
        <v>-0.10642526976096722</v>
      </c>
      <c r="Q142" s="169">
        <f>IFERROR(Inv_SY_B!Q142/Inv_SY_B!$DA142-1,"")</f>
        <v>-0.12813632384433027</v>
      </c>
      <c r="R142" s="169">
        <f>IFERROR(Inv_SY_B!R142/Inv_SY_B!$DA142-1,"")</f>
        <v>-0.1514046177806081</v>
      </c>
      <c r="S142" s="169">
        <f>IFERROR(Inv_SY_B!S142/Inv_SY_B!$DA142-1,"")</f>
        <v>-0.14007069153153506</v>
      </c>
      <c r="T142" s="169">
        <f>IFERROR(Inv_SY_B!T142/Inv_SY_B!$DA142-1,"")</f>
        <v>-0.10977043477537429</v>
      </c>
      <c r="U142" s="169">
        <f>IFERROR(Inv_SY_B!U142/Inv_SY_B!$DA142-1,"")</f>
        <v>0.36711901683473402</v>
      </c>
      <c r="V142" s="169">
        <f>IFERROR(Inv_SY_B!V142/Inv_SY_B!$DA142-1,"")</f>
        <v>0.36771788072808831</v>
      </c>
      <c r="W142" s="169">
        <f>IFERROR(Inv_SY_B!W142/Inv_SY_B!$DA142-1,"")</f>
        <v>0.31018068948393984</v>
      </c>
      <c r="X142" s="169">
        <f>IFERROR(Inv_SY_B!X142/Inv_SY_B!$DA142-1,"")</f>
        <v>-0.11986708163008741</v>
      </c>
      <c r="Y142" s="169">
        <f>IFERROR(Inv_SY_B!Y142/Inv_SY_B!$DA142-1,"")</f>
        <v>4.9410714979588377E-2</v>
      </c>
      <c r="Z142" s="169">
        <f>IFERROR(Inv_SY_B!Z142/Inv_SY_B!$DA142-1,"")</f>
        <v>3.893238679856581E-2</v>
      </c>
      <c r="AA142" s="169">
        <f>IFERROR(Inv_SY_B!AA142/Inv_SY_B!$DA142-1,"")</f>
        <v>0.15235877817776666</v>
      </c>
      <c r="AB142" s="169">
        <f>IFERROR(Inv_SY_B!AB142/Inv_SY_B!$DA142-1,"")</f>
        <v>0.20592673207847367</v>
      </c>
      <c r="AC142" s="169">
        <f>IFERROR(Inv_SY_B!AC142/Inv_SY_B!$DA142-1,"")</f>
        <v>0.243035154632677</v>
      </c>
      <c r="AD142" s="169">
        <f>IFERROR(Inv_SY_B!AD142/Inv_SY_B!$DA142-1,"")</f>
        <v>0.20297417783266725</v>
      </c>
      <c r="AE142" s="169">
        <f>IFERROR(Inv_SY_B!AE142/Inv_SY_B!$DA142-1,"")</f>
        <v>0.21814810805704266</v>
      </c>
      <c r="AF142" s="169">
        <f>IFERROR(Inv_SY_B!AF142/Inv_SY_B!$DA142-1,"")</f>
        <v>0.24494681660441353</v>
      </c>
      <c r="AG142" s="169">
        <f>IFERROR(Inv_SY_B!AG142/Inv_SY_B!$DA142-1,"")</f>
        <v>0.2097671780186714</v>
      </c>
      <c r="AH142" s="169">
        <f>IFERROR(Inv_SY_B!AH142/Inv_SY_B!$DA142-1,"")</f>
        <v>-0.12828946128542174</v>
      </c>
      <c r="AI142" s="169">
        <f>IFERROR(Inv_SY_B!AI142/Inv_SY_B!$DC142-1,"")</f>
        <v>5.7369191619644599E-2</v>
      </c>
      <c r="AJ142" s="169">
        <f>IFERROR(Inv_SY_B!AJ142/Inv_SY_B!$DC142-1,"")</f>
        <v>6.1540273243390953E-2</v>
      </c>
      <c r="AK142" s="169">
        <f>IFERROR(Inv_SY_B!AK142/Inv_SY_B!$DC142-1,"")</f>
        <v>5.421690866836526E-2</v>
      </c>
      <c r="AL142" s="169">
        <f>IFERROR(Inv_SY_B!AL142/Inv_SY_B!$DC142-1,"")</f>
        <v>4.7462872763247566E-2</v>
      </c>
      <c r="AM142" s="169">
        <f>IFERROR(Inv_SY_B!AM142/Inv_SY_B!$DC142-1,"")</f>
        <v>5.9275331071356741E-2</v>
      </c>
      <c r="AN142" s="169">
        <f>IFERROR(Inv_SY_B!AN142/Inv_SY_B!$DC142-1,"")</f>
        <v>5.9970686538621809E-2</v>
      </c>
      <c r="AO142" s="169">
        <f>IFERROR(Inv_SY_B!AO142/Inv_SY_B!$DC142-1,"")</f>
        <v>5.0724303607347032E-2</v>
      </c>
      <c r="AP142" s="169">
        <f>IFERROR(Inv_SY_B!AP142/Inv_SY_B!$DC142-1,"")</f>
        <v>4.4773622768990329E-2</v>
      </c>
      <c r="AQ142" s="169">
        <f>IFERROR(Inv_SY_B!AQ142/Inv_SY_B!$DC142-1,"")</f>
        <v>6.2491034495862241E-2</v>
      </c>
      <c r="AR142" s="169">
        <f>IFERROR(Inv_SY_B!AR142/Inv_SY_B!$DC142-1,"")</f>
        <v>5.7207938464087338E-2</v>
      </c>
      <c r="AS142" s="169">
        <f>IFERROR(Inv_SY_B!AS142/Inv_SY_B!$DC142-1,"")</f>
        <v>5.1112569184025514E-2</v>
      </c>
      <c r="AT142" s="169">
        <f>IFERROR(Inv_SY_B!AT142/Inv_SY_B!$DC142-1,"")</f>
        <v>4.8229309011611265E-2</v>
      </c>
      <c r="AU142" s="169">
        <f>IFERROR(Inv_SY_B!AU142/Inv_SY_B!$DC142-1,"")</f>
        <v>5.1112569184025514E-2</v>
      </c>
      <c r="AV142" s="169">
        <f>IFERROR(Inv_SY_B!AV142/Inv_SY_B!$DC142-1,"")</f>
        <v>-5.8871013875345657E-3</v>
      </c>
      <c r="AW142" s="169">
        <f>IFERROR(Inv_SY_B!AW142/Inv_SY_B!$DC142-1,"")</f>
        <v>2.6919220745260874E-2</v>
      </c>
      <c r="AX142" s="169">
        <f>IFERROR(Inv_SY_B!AX142/Inv_SY_B!$DC142-1,"")</f>
        <v>5.215533958996188E-2</v>
      </c>
      <c r="AY142" s="169">
        <f>IFERROR(Inv_SY_B!AY142/Inv_SY_B!$DC142-1,"")</f>
        <v>2.1072760182238248E-2</v>
      </c>
      <c r="AZ142" s="169">
        <f>IFERROR(Inv_SY_B!AZ142/Inv_SY_B!$DC142-1,"")</f>
        <v>4.229894059342354E-2</v>
      </c>
      <c r="BA142" s="169">
        <f>IFERROR(Inv_SY_B!BA142/Inv_SY_B!$DC142-1,"")</f>
        <v>4.4038930760249784E-2</v>
      </c>
      <c r="BB142" s="169">
        <f>IFERROR(Inv_SY_B!BB142/Inv_SY_B!$DC142-1,"")</f>
        <v>3.9615885944186191E-2</v>
      </c>
      <c r="BC142" s="169">
        <f>IFERROR(Inv_SY_B!BC142/Inv_SY_B!$DC142-1,"")</f>
        <v>4.9466627660929463E-2</v>
      </c>
      <c r="BD142" s="169">
        <f>IFERROR(Inv_SY_B!BD142/Inv_SY_B!$DC142-1,"")</f>
        <v>4.3303916376779883E-2</v>
      </c>
      <c r="BE142" s="169">
        <f>IFERROR(Inv_SY_B!BE142/Inv_SY_B!$DC142-1,"")</f>
        <v>5.654656163273919E-2</v>
      </c>
      <c r="BF142" s="169">
        <f>IFERROR(Inv_SY_B!BF142/Inv_SY_B!$DC142-1,"")</f>
        <v>5.5323757361845916E-2</v>
      </c>
      <c r="BG142" s="169">
        <f>IFERROR(Inv_SY_B!BG142/Inv_SY_B!$DC142-1,"")</f>
        <v>2.8035842856815485E-2</v>
      </c>
      <c r="BH142" s="169">
        <f>IFERROR(Inv_SY_B!BH142/Inv_SY_B!$DC142-1,"")</f>
        <v>4.7734658666922725E-2</v>
      </c>
      <c r="BI142" s="169">
        <f>IFERROR(Inv_SY_B!BI142/Inv_SY_B!$DC142-1,"")</f>
        <v>3.3937527203894424E-2</v>
      </c>
      <c r="BJ142" s="169">
        <f>IFERROR(Inv_SY_B!BJ142/Inv_SY_B!$DC142-1,"")</f>
        <v>3.4551581124151909E-2</v>
      </c>
      <c r="BK142" s="169">
        <f>IFERROR(Inv_SY_B!BK142/Inv_SY_B!$DC142-1,"")</f>
        <v>1.0228203959779636E-2</v>
      </c>
      <c r="BL142" s="169">
        <f>IFERROR(Inv_SY_B!BL142/Inv_SY_B!$DC142-1,"")</f>
        <v>2.3581163575114195E-2</v>
      </c>
      <c r="BM142" s="169">
        <f>IFERROR(Inv_SY_B!BM142/Inv_SY_B!$DC142-1,"")</f>
        <v>2.3259622814931102E-2</v>
      </c>
      <c r="BN142" s="169">
        <f>IFERROR(Inv_SY_B!BN142/Inv_SY_B!$DC142-1,"")</f>
        <v>2.7174854424217854E-2</v>
      </c>
      <c r="BO142" s="169">
        <f>IFERROR(Inv_SY_B!BO142/Inv_SY_B!$DC142-1,"")</f>
        <v>9.0221242757131392E-2</v>
      </c>
      <c r="BP142" s="169">
        <f>IFERROR(Inv_SY_B!BP142/Inv_SY_B!$DC142-1,"")</f>
        <v>8.1292321850029658E-2</v>
      </c>
      <c r="BQ142" s="169">
        <f>IFERROR(Inv_SY_B!BQ142/Inv_SY_B!$DC142-1,"")</f>
        <v>9.9980325197475794E-2</v>
      </c>
      <c r="BR142" s="169">
        <f>IFERROR(Inv_SY_B!BR142/Inv_SY_B!$DC142-1,"")</f>
        <v>0.11273886516972875</v>
      </c>
      <c r="BS142" s="169">
        <f>IFERROR(Inv_SY_B!BS142/Inv_SY_B!$DC142-1,"")</f>
        <v>9.2105006509574538E-2</v>
      </c>
      <c r="BT142" s="169">
        <f>IFERROR(Inv_SY_B!BT142/Inv_SY_B!$DC142-1,"")</f>
        <v>0.10752583785564696</v>
      </c>
      <c r="BU142" s="169">
        <f>IFERROR(Inv_SY_B!BU142/Inv_SY_B!$DC142-1,"")</f>
        <v>9.6580690021901949E-2</v>
      </c>
      <c r="BV142" s="169">
        <f>IFERROR(Inv_SY_B!BV142/Inv_SY_B!$DC142-1,"")</f>
        <v>6.9584602579743304E-2</v>
      </c>
      <c r="BW142" s="169">
        <f>IFERROR(Inv_SY_B!BW142/Inv_SY_B!$DC142-1,"")</f>
        <v>0.12660659545357111</v>
      </c>
      <c r="BX142" s="169">
        <f>IFERROR(Inv_SY_B!BX142/Inv_SY_B!$DC142-1,"")</f>
        <v>0.1238420641727187</v>
      </c>
      <c r="BY142" s="169">
        <f>IFERROR(Inv_SY_B!BY142/Inv_SY_B!$DC142-1,"")</f>
        <v>0.1301695783155401</v>
      </c>
      <c r="BZ142" s="169">
        <f>IFERROR(Inv_SY_B!BZ142/Inv_SY_B!$DC142-1,"")</f>
        <v>0.11448112086172713</v>
      </c>
      <c r="CA142" s="169">
        <f>IFERROR(Inv_SY_B!CA142/Inv_SY_B!$DC142-1,"")</f>
        <v>4.9960276546272775E-2</v>
      </c>
      <c r="CB142" s="169">
        <f>IFERROR(Inv_SY_B!CB142/Inv_SY_B!$DC142-1,"")</f>
        <v>2.699332158371659E-2</v>
      </c>
      <c r="CC142" s="169">
        <f>IFERROR(Inv_SY_B!CC142/Inv_SY_B!$DC142-1,"")</f>
        <v>5.2028268844444003E-2</v>
      </c>
      <c r="CD142" s="169">
        <f>IFERROR(Inv_SY_B!CD142/Inv_SY_B!$DC142-1,"")</f>
        <v>5.4530711018603295E-2</v>
      </c>
      <c r="CE142" s="169">
        <f>IFERROR(Inv_SY_B!CE142/Inv_SY_B!$DC142-1,"")</f>
        <v>4.9516540153355937E-3</v>
      </c>
      <c r="CF142" s="169">
        <f>IFERROR(Inv_SY_B!CF142/Inv_SY_B!$DC142-1,"")</f>
        <v>1.4754157197219175E-2</v>
      </c>
      <c r="CG142" s="169">
        <f>IFERROR(Inv_SY_B!CG142/Inv_SY_B!$DC142-1,"")</f>
        <v>2.7405366820782318E-2</v>
      </c>
      <c r="CH142" s="169">
        <f>IFERROR(Inv_SY_B!CH142/Inv_SY_B!$DC142-1,"")</f>
        <v>3.1586712576227916E-2</v>
      </c>
      <c r="CI142" s="169">
        <f>IFERROR(Inv_SY_B!CI142/Inv_SY_B!$DC142-1,"")</f>
        <v>-0.93391941990442662</v>
      </c>
      <c r="CJ142" s="169">
        <f>IFERROR(Inv_SY_B!CJ142/Inv_SY_B!$DC142-1,"")</f>
        <v>-0.77006912549099438</v>
      </c>
      <c r="CK142" s="169">
        <f>IFERROR(Inv_SY_B!CK142/Inv_SY_B!$DC142-1,"")</f>
        <v>-0.66057823286765838</v>
      </c>
      <c r="CL142" s="169">
        <f>IFERROR(Inv_SY_B!CL142/Inv_SY_B!$DC142-1,"")</f>
        <v>-0.5016168457908099</v>
      </c>
      <c r="CM142" s="169">
        <f>IFERROR(Inv_SY_B!CM142/Inv_SY_B!$DB142-1,"")</f>
        <v>4.4715036787579931E-2</v>
      </c>
      <c r="CN142" s="169">
        <f>IFERROR(Inv_SY_B!CN142/Inv_SY_B!$DB142-1,"")</f>
        <v>-1.1410703906606257E-2</v>
      </c>
      <c r="CO142" s="169">
        <f>IFERROR(Inv_SY_B!CO142/Inv_SY_B!$DB142-1,"")</f>
        <v>1.1124004425783873E-2</v>
      </c>
      <c r="CP142" s="169">
        <f>IFERROR(Inv_SY_B!CP142/Inv_SY_B!$DB142-1,"")</f>
        <v>-5.2735531319611728E-2</v>
      </c>
      <c r="CQ142" s="169">
        <f>IFERROR(Inv_SY_B!CQ142/Inv_SY_B!$DB142-1,"")</f>
        <v>2.8004689447200803E-3</v>
      </c>
      <c r="CR142" s="169">
        <f>IFERROR(Inv_SY_B!CR142/Inv_SY_B!$DB142-1,"")</f>
        <v>4.043133190305781E-2</v>
      </c>
      <c r="CS142" s="169">
        <f>IFERROR(Inv_SY_B!CS142/Inv_SY_B!$DB142-1,"")</f>
        <v>9.6649999898674732E-3</v>
      </c>
      <c r="CT142" s="169">
        <f>IFERROR(Inv_SY_B!CT142/Inv_SY_B!$DB142-1,"")</f>
        <v>-4.4589606824791406E-2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0.13145918977681559</v>
      </c>
      <c r="D143" s="169">
        <f>IFERROR(Inv_SY_B!D143/Inv_SY_B!$DA143-1,"")</f>
        <v>0.12631269370614651</v>
      </c>
      <c r="E143" s="169">
        <f>IFERROR(Inv_SY_B!E143/Inv_SY_B!$DA143-1,"")</f>
        <v>5.8788655228114051E-2</v>
      </c>
      <c r="F143" s="169">
        <f>IFERROR(Inv_SY_B!F143/Inv_SY_B!$DA143-1,"")</f>
        <v>4.7111407142865991E-2</v>
      </c>
      <c r="G143" s="169">
        <f>IFERROR(Inv_SY_B!G143/Inv_SY_B!$DA143-1,"")</f>
        <v>6.0458981958350089E-2</v>
      </c>
      <c r="H143" s="169">
        <f>IFERROR(Inv_SY_B!H143/Inv_SY_B!$DA143-1,"")</f>
        <v>6.52675812370207E-2</v>
      </c>
      <c r="I143" s="169">
        <f>IFERROR(Inv_SY_B!I143/Inv_SY_B!$DA143-1,"")</f>
        <v>-0.469645983541497</v>
      </c>
      <c r="J143" s="169">
        <f>IFERROR(Inv_SY_B!J143/Inv_SY_B!$DA143-1,"")</f>
        <v>-0.4903199803428403</v>
      </c>
      <c r="K143" s="169">
        <f>IFERROR(Inv_SY_B!K143/Inv_SY_B!$DA143-1,"")</f>
        <v>-0.48266222314790963</v>
      </c>
      <c r="L143" s="169">
        <f>IFERROR(Inv_SY_B!L143/Inv_SY_B!$DA143-1,"")</f>
        <v>-0.47711751230118471</v>
      </c>
      <c r="M143" s="169">
        <f>IFERROR(Inv_SY_B!M143/Inv_SY_B!$DA143-1,"")</f>
        <v>3.0266481635278009E-2</v>
      </c>
      <c r="N143" s="169">
        <f>IFERROR(Inv_SY_B!N143/Inv_SY_B!$DA143-1,"")</f>
        <v>5.5007279322076164E-2</v>
      </c>
      <c r="O143" s="169">
        <f>IFERROR(Inv_SY_B!O143/Inv_SY_B!$DA143-1,"")</f>
        <v>5.61995536648634E-2</v>
      </c>
      <c r="P143" s="169">
        <f>IFERROR(Inv_SY_B!P143/Inv_SY_B!$DA143-1,"")</f>
        <v>3.2613256883636144E-2</v>
      </c>
      <c r="Q143" s="169">
        <f>IFERROR(Inv_SY_B!Q143/Inv_SY_B!$DA143-1,"")</f>
        <v>2.5757943892276369E-2</v>
      </c>
      <c r="R143" s="169">
        <f>IFERROR(Inv_SY_B!R143/Inv_SY_B!$DA143-1,"")</f>
        <v>1.0986214106567749E-2</v>
      </c>
      <c r="S143" s="169">
        <f>IFERROR(Inv_SY_B!S143/Inv_SY_B!$DA143-1,"")</f>
        <v>1.6068745179603106E-2</v>
      </c>
      <c r="T143" s="169">
        <f>IFERROR(Inv_SY_B!T143/Inv_SY_B!$DA143-1,"")</f>
        <v>3.7891309310204457E-2</v>
      </c>
      <c r="U143" s="169">
        <f>IFERROR(Inv_SY_B!U143/Inv_SY_B!$DA143-1,"")</f>
        <v>0.18447395578275905</v>
      </c>
      <c r="V143" s="169">
        <f>IFERROR(Inv_SY_B!V143/Inv_SY_B!$DA143-1,"")</f>
        <v>0.19883482598499147</v>
      </c>
      <c r="W143" s="169">
        <f>IFERROR(Inv_SY_B!W143/Inv_SY_B!$DA143-1,"")</f>
        <v>0.17310881129579592</v>
      </c>
      <c r="X143" s="169">
        <f>IFERROR(Inv_SY_B!X143/Inv_SY_B!$DA143-1,"")</f>
        <v>-0.21862387766367819</v>
      </c>
      <c r="Y143" s="169">
        <f>IFERROR(Inv_SY_B!Y143/Inv_SY_B!$DA143-1,"")</f>
        <v>6.5813577569459492E-2</v>
      </c>
      <c r="Z143" s="169">
        <f>IFERROR(Inv_SY_B!Z143/Inv_SY_B!$DA143-1,"")</f>
        <v>5.3708585825219091E-2</v>
      </c>
      <c r="AA143" s="169">
        <f>IFERROR(Inv_SY_B!AA143/Inv_SY_B!$DA143-1,"")</f>
        <v>6.3587471397908768E-2</v>
      </c>
      <c r="AB143" s="169">
        <f>IFERROR(Inv_SY_B!AB143/Inv_SY_B!$DA143-1,"")</f>
        <v>0.1060645064703567</v>
      </c>
      <c r="AC143" s="169">
        <f>IFERROR(Inv_SY_B!AC143/Inv_SY_B!$DA143-1,"")</f>
        <v>0.16128089370994303</v>
      </c>
      <c r="AD143" s="169">
        <f>IFERROR(Inv_SY_B!AD143/Inv_SY_B!$DA143-1,"")</f>
        <v>0.10050430068562077</v>
      </c>
      <c r="AE143" s="169">
        <f>IFERROR(Inv_SY_B!AE143/Inv_SY_B!$DA143-1,"")</f>
        <v>0.12384816311431845</v>
      </c>
      <c r="AF143" s="169">
        <f>IFERROR(Inv_SY_B!AF143/Inv_SY_B!$DA143-1,"")</f>
        <v>0.15063936573761416</v>
      </c>
      <c r="AG143" s="169">
        <f>IFERROR(Inv_SY_B!AG143/Inv_SY_B!$DA143-1,"")</f>
        <v>0.16452396714456485</v>
      </c>
      <c r="AH143" s="169">
        <f>IFERROR(Inv_SY_B!AH143/Inv_SY_B!$DA143-1,"")</f>
        <v>-0.16220814076526158</v>
      </c>
      <c r="AI143" s="169">
        <f>IFERROR(Inv_SY_B!AI143/Inv_SY_B!$DC143-1,"")</f>
        <v>4.9013122062795844E-2</v>
      </c>
      <c r="AJ143" s="169">
        <f>IFERROR(Inv_SY_B!AJ143/Inv_SY_B!$DC143-1,"")</f>
        <v>5.0765726003058509E-2</v>
      </c>
      <c r="AK143" s="169">
        <f>IFERROR(Inv_SY_B!AK143/Inv_SY_B!$DC143-1,"")</f>
        <v>6.1220915026005907E-2</v>
      </c>
      <c r="AL143" s="169">
        <f>IFERROR(Inv_SY_B!AL143/Inv_SY_B!$DC143-1,"")</f>
        <v>4.9303134155055606E-2</v>
      </c>
      <c r="AM143" s="169">
        <f>IFERROR(Inv_SY_B!AM143/Inv_SY_B!$DC143-1,"")</f>
        <v>5.4539906335804522E-2</v>
      </c>
      <c r="AN143" s="169">
        <f>IFERROR(Inv_SY_B!AN143/Inv_SY_B!$DC143-1,"")</f>
        <v>4.8584929054663162E-2</v>
      </c>
      <c r="AO143" s="169">
        <f>IFERROR(Inv_SY_B!AO143/Inv_SY_B!$DC143-1,"")</f>
        <v>4.5979117175880546E-2</v>
      </c>
      <c r="AP143" s="169">
        <f>IFERROR(Inv_SY_B!AP143/Inv_SY_B!$DC143-1,"")</f>
        <v>4.1707530901278878E-2</v>
      </c>
      <c r="AQ143" s="169">
        <f>IFERROR(Inv_SY_B!AQ143/Inv_SY_B!$DC143-1,"")</f>
        <v>3.5582739996503188E-2</v>
      </c>
      <c r="AR143" s="169">
        <f>IFERROR(Inv_SY_B!AR143/Inv_SY_B!$DC143-1,"")</f>
        <v>4.6628135257489545E-2</v>
      </c>
      <c r="AS143" s="169">
        <f>IFERROR(Inv_SY_B!AS143/Inv_SY_B!$DC143-1,"")</f>
        <v>4.2958672087342276E-2</v>
      </c>
      <c r="AT143" s="169">
        <f>IFERROR(Inv_SY_B!AT143/Inv_SY_B!$DC143-1,"")</f>
        <v>3.7089042163771069E-2</v>
      </c>
      <c r="AU143" s="169">
        <f>IFERROR(Inv_SY_B!AU143/Inv_SY_B!$DC143-1,"")</f>
        <v>3.7520288951496283E-2</v>
      </c>
      <c r="AV143" s="169">
        <f>IFERROR(Inv_SY_B!AV143/Inv_SY_B!$DC143-1,"")</f>
        <v>3.4205024599612166E-2</v>
      </c>
      <c r="AW143" s="169">
        <f>IFERROR(Inv_SY_B!AW143/Inv_SY_B!$DC143-1,"")</f>
        <v>2.5541041175863866E-2</v>
      </c>
      <c r="AX143" s="169">
        <f>IFERROR(Inv_SY_B!AX143/Inv_SY_B!$DC143-1,"")</f>
        <v>4.009077473054834E-2</v>
      </c>
      <c r="AY143" s="169">
        <f>IFERROR(Inv_SY_B!AY143/Inv_SY_B!$DC143-1,"")</f>
        <v>2.9158448054223296E-2</v>
      </c>
      <c r="AZ143" s="169">
        <f>IFERROR(Inv_SY_B!AZ143/Inv_SY_B!$DC143-1,"")</f>
        <v>4.4484149404785622E-2</v>
      </c>
      <c r="BA143" s="169">
        <f>IFERROR(Inv_SY_B!BA143/Inv_SY_B!$DC143-1,"")</f>
        <v>3.7613804963054109E-2</v>
      </c>
      <c r="BB143" s="169">
        <f>IFERROR(Inv_SY_B!BB143/Inv_SY_B!$DC143-1,"")</f>
        <v>4.4089009053124073E-2</v>
      </c>
      <c r="BC143" s="169">
        <f>IFERROR(Inv_SY_B!BC143/Inv_SY_B!$DC143-1,"")</f>
        <v>3.4511183576698912E-2</v>
      </c>
      <c r="BD143" s="169">
        <f>IFERROR(Inv_SY_B!BD143/Inv_SY_B!$DC143-1,"")</f>
        <v>4.8687056213444491E-2</v>
      </c>
      <c r="BE143" s="169">
        <f>IFERROR(Inv_SY_B!BE143/Inv_SY_B!$DC143-1,"")</f>
        <v>5.9156981232195927E-2</v>
      </c>
      <c r="BF143" s="169">
        <f>IFERROR(Inv_SY_B!BF143/Inv_SY_B!$DC143-1,"")</f>
        <v>6.3989919370496695E-2</v>
      </c>
      <c r="BG143" s="169">
        <f>IFERROR(Inv_SY_B!BG143/Inv_SY_B!$DC143-1,"")</f>
        <v>4.3054932531030765E-2</v>
      </c>
      <c r="BH143" s="169">
        <f>IFERROR(Inv_SY_B!BH143/Inv_SY_B!$DC143-1,"")</f>
        <v>5.4118386151839948E-2</v>
      </c>
      <c r="BI143" s="169">
        <f>IFERROR(Inv_SY_B!BI143/Inv_SY_B!$DC143-1,"")</f>
        <v>5.735064326738315E-2</v>
      </c>
      <c r="BJ143" s="169">
        <f>IFERROR(Inv_SY_B!BJ143/Inv_SY_B!$DC143-1,"")</f>
        <v>5.0846246418691621E-2</v>
      </c>
      <c r="BK143" s="169">
        <f>IFERROR(Inv_SY_B!BK143/Inv_SY_B!$DC143-1,"")</f>
        <v>2.6876751211893257E-2</v>
      </c>
      <c r="BL143" s="169">
        <f>IFERROR(Inv_SY_B!BL143/Inv_SY_B!$DC143-1,"")</f>
        <v>4.1902260621373477E-2</v>
      </c>
      <c r="BM143" s="169">
        <f>IFERROR(Inv_SY_B!BM143/Inv_SY_B!$DC143-1,"")</f>
        <v>3.8091632245578877E-2</v>
      </c>
      <c r="BN143" s="169">
        <f>IFERROR(Inv_SY_B!BN143/Inv_SY_B!$DC143-1,"")</f>
        <v>3.0378037386025847E-2</v>
      </c>
      <c r="BO143" s="169">
        <f>IFERROR(Inv_SY_B!BO143/Inv_SY_B!$DC143-1,"")</f>
        <v>5.8219043343676002E-2</v>
      </c>
      <c r="BP143" s="169">
        <f>IFERROR(Inv_SY_B!BP143/Inv_SY_B!$DC143-1,"")</f>
        <v>5.1445426446947051E-2</v>
      </c>
      <c r="BQ143" s="169">
        <f>IFERROR(Inv_SY_B!BQ143/Inv_SY_B!$DC143-1,"")</f>
        <v>6.8049727817278249E-2</v>
      </c>
      <c r="BR143" s="169">
        <f>IFERROR(Inv_SY_B!BR143/Inv_SY_B!$DC143-1,"")</f>
        <v>7.8065809064756797E-2</v>
      </c>
      <c r="BS143" s="169">
        <f>IFERROR(Inv_SY_B!BS143/Inv_SY_B!$DC143-1,"")</f>
        <v>6.1877430698776381E-2</v>
      </c>
      <c r="BT143" s="169">
        <f>IFERROR(Inv_SY_B!BT143/Inv_SY_B!$DC143-1,"")</f>
        <v>8.8615993176314856E-2</v>
      </c>
      <c r="BU143" s="169">
        <f>IFERROR(Inv_SY_B!BU143/Inv_SY_B!$DC143-1,"")</f>
        <v>5.3702366328858275E-2</v>
      </c>
      <c r="BV143" s="169">
        <f>IFERROR(Inv_SY_B!BV143/Inv_SY_B!$DC143-1,"")</f>
        <v>3.7320683731113746E-2</v>
      </c>
      <c r="BW143" s="169">
        <f>IFERROR(Inv_SY_B!BW143/Inv_SY_B!$DC143-1,"")</f>
        <v>9.457920037475831E-2</v>
      </c>
      <c r="BX143" s="169">
        <f>IFERROR(Inv_SY_B!BX143/Inv_SY_B!$DC143-1,"")</f>
        <v>0.12543888734184616</v>
      </c>
      <c r="BY143" s="169">
        <f>IFERROR(Inv_SY_B!BY143/Inv_SY_B!$DC143-1,"")</f>
        <v>0.10976810969672912</v>
      </c>
      <c r="BZ143" s="169">
        <f>IFERROR(Inv_SY_B!BZ143/Inv_SY_B!$DC143-1,"")</f>
        <v>0.1240247656022313</v>
      </c>
      <c r="CA143" s="169">
        <f>IFERROR(Inv_SY_B!CA143/Inv_SY_B!$DC143-1,"")</f>
        <v>5.9818065730173675E-2</v>
      </c>
      <c r="CB143" s="169">
        <f>IFERROR(Inv_SY_B!CB143/Inv_SY_B!$DC143-1,"")</f>
        <v>3.9693727892198938E-2</v>
      </c>
      <c r="CC143" s="169">
        <f>IFERROR(Inv_SY_B!CC143/Inv_SY_B!$DC143-1,"")</f>
        <v>7.0015855186764453E-2</v>
      </c>
      <c r="CD143" s="169">
        <f>IFERROR(Inv_SY_B!CD143/Inv_SY_B!$DC143-1,"")</f>
        <v>6.9724767053327863E-2</v>
      </c>
      <c r="CE143" s="169">
        <f>IFERROR(Inv_SY_B!CE143/Inv_SY_B!$DC143-1,"")</f>
        <v>5.3022192665816537E-2</v>
      </c>
      <c r="CF143" s="169">
        <f>IFERROR(Inv_SY_B!CF143/Inv_SY_B!$DC143-1,"")</f>
        <v>4.3354344944926515E-2</v>
      </c>
      <c r="CG143" s="169">
        <f>IFERROR(Inv_SY_B!CG143/Inv_SY_B!$DC143-1,"")</f>
        <v>4.300748957687528E-2</v>
      </c>
      <c r="CH143" s="169">
        <f>IFERROR(Inv_SY_B!CH143/Inv_SY_B!$DC143-1,"")</f>
        <v>7.3311434250535434E-2</v>
      </c>
      <c r="CI143" s="169">
        <f>IFERROR(Inv_SY_B!CI143/Inv_SY_B!$DC143-1,"")</f>
        <v>-0.92809878492240494</v>
      </c>
      <c r="CJ143" s="169">
        <f>IFERROR(Inv_SY_B!CJ143/Inv_SY_B!$DC143-1,"")</f>
        <v>-0.75497861556828427</v>
      </c>
      <c r="CK143" s="169">
        <f>IFERROR(Inv_SY_B!CK143/Inv_SY_B!$DC143-1,"")</f>
        <v>-0.64199081329357499</v>
      </c>
      <c r="CL143" s="169">
        <f>IFERROR(Inv_SY_B!CL143/Inv_SY_B!$DC143-1,"")</f>
        <v>-0.48302664851865251</v>
      </c>
      <c r="CM143" s="169">
        <f>IFERROR(Inv_SY_B!CM143/Inv_SY_B!$DB143-1,"")</f>
        <v>3.9906329905800453E-2</v>
      </c>
      <c r="CN143" s="169">
        <f>IFERROR(Inv_SY_B!CN143/Inv_SY_B!$DB143-1,"")</f>
        <v>-2.1284494647225816E-2</v>
      </c>
      <c r="CO143" s="169">
        <f>IFERROR(Inv_SY_B!CO143/Inv_SY_B!$DB143-1,"")</f>
        <v>5.9571719533766387E-3</v>
      </c>
      <c r="CP143" s="169">
        <f>IFERROR(Inv_SY_B!CP143/Inv_SY_B!$DB143-1,"")</f>
        <v>-5.0719177497777879E-2</v>
      </c>
      <c r="CQ143" s="169">
        <f>IFERROR(Inv_SY_B!CQ143/Inv_SY_B!$DB143-1,"")</f>
        <v>1.011784040355157E-2</v>
      </c>
      <c r="CR143" s="169">
        <f>IFERROR(Inv_SY_B!CR143/Inv_SY_B!$DB143-1,"")</f>
        <v>4.4420240292770696E-2</v>
      </c>
      <c r="CS143" s="169">
        <f>IFERROR(Inv_SY_B!CS143/Inv_SY_B!$DB143-1,"")</f>
        <v>1.4648346049297656E-2</v>
      </c>
      <c r="CT143" s="169">
        <f>IFERROR(Inv_SY_B!CT143/Inv_SY_B!$DB143-1,"")</f>
        <v>-4.3046256459793319E-2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4.1330616598056036E-2</v>
      </c>
      <c r="D144" s="169">
        <f>IFERROR(Inv_SY_B!D144/Inv_SY_B!$DA144-1,"")</f>
        <v>3.8954001358404433E-2</v>
      </c>
      <c r="E144" s="169">
        <f>IFERROR(Inv_SY_B!E144/Inv_SY_B!$DA144-1,"")</f>
        <v>1.3891824820412957E-2</v>
      </c>
      <c r="F144" s="169">
        <f>IFERROR(Inv_SY_B!F144/Inv_SY_B!$DA144-1,"")</f>
        <v>4.4932521774732059E-4</v>
      </c>
      <c r="G144" s="169">
        <f>IFERROR(Inv_SY_B!G144/Inv_SY_B!$DA144-1,"")</f>
        <v>9.3646786017984596E-3</v>
      </c>
      <c r="H144" s="169">
        <f>IFERROR(Inv_SY_B!H144/Inv_SY_B!$DA144-1,"")</f>
        <v>1.7552067782204528E-2</v>
      </c>
      <c r="I144" s="169">
        <f>IFERROR(Inv_SY_B!I144/Inv_SY_B!$DA144-1,"")</f>
        <v>3.8521995527120323E-2</v>
      </c>
      <c r="J144" s="169">
        <f>IFERROR(Inv_SY_B!J144/Inv_SY_B!$DA144-1,"")</f>
        <v>-3.5625220729513796E-3</v>
      </c>
      <c r="K144" s="169">
        <f>IFERROR(Inv_SY_B!K144/Inv_SY_B!$DA144-1,"")</f>
        <v>2.0652666126167674E-2</v>
      </c>
      <c r="L144" s="169">
        <f>IFERROR(Inv_SY_B!L144/Inv_SY_B!$DA144-1,"")</f>
        <v>2.1691349171853114E-2</v>
      </c>
      <c r="M144" s="169">
        <f>IFERROR(Inv_SY_B!M144/Inv_SY_B!$DA144-1,"")</f>
        <v>-7.3784200898954211E-3</v>
      </c>
      <c r="N144" s="169">
        <f>IFERROR(Inv_SY_B!N144/Inv_SY_B!$DA144-1,"")</f>
        <v>2.7008861124784067E-2</v>
      </c>
      <c r="O144" s="169">
        <f>IFERROR(Inv_SY_B!O144/Inv_SY_B!$DA144-1,"")</f>
        <v>1.6165361256962996E-2</v>
      </c>
      <c r="P144" s="169">
        <f>IFERROR(Inv_SY_B!P144/Inv_SY_B!$DA144-1,"")</f>
        <v>-9.1321622858612228E-3</v>
      </c>
      <c r="Q144" s="169">
        <f>IFERROR(Inv_SY_B!Q144/Inv_SY_B!$DA144-1,"")</f>
        <v>-1.8992184995383909E-2</v>
      </c>
      <c r="R144" s="169">
        <f>IFERROR(Inv_SY_B!R144/Inv_SY_B!$DA144-1,"")</f>
        <v>-3.6026692568427499E-2</v>
      </c>
      <c r="S144" s="169">
        <f>IFERROR(Inv_SY_B!S144/Inv_SY_B!$DA144-1,"")</f>
        <v>-2.673740751247855E-2</v>
      </c>
      <c r="T144" s="169">
        <f>IFERROR(Inv_SY_B!T144/Inv_SY_B!$DA144-1,"")</f>
        <v>5.4674672994803331E-3</v>
      </c>
      <c r="U144" s="169">
        <f>IFERROR(Inv_SY_B!U144/Inv_SY_B!$DA144-1,"")</f>
        <v>9.7330305139832429E-2</v>
      </c>
      <c r="V144" s="169">
        <f>IFERROR(Inv_SY_B!V144/Inv_SY_B!$DA144-1,"")</f>
        <v>9.9271566441530679E-2</v>
      </c>
      <c r="W144" s="169">
        <f>IFERROR(Inv_SY_B!W144/Inv_SY_B!$DA144-1,"")</f>
        <v>6.1251873134630097E-2</v>
      </c>
      <c r="X144" s="169">
        <f>IFERROR(Inv_SY_B!X144/Inv_SY_B!$DA144-1,"")</f>
        <v>-0.29493988305069985</v>
      </c>
      <c r="Y144" s="169">
        <f>IFERROR(Inv_SY_B!Y144/Inv_SY_B!$DA144-1,"")</f>
        <v>5.2033922882757322E-2</v>
      </c>
      <c r="Z144" s="169">
        <f>IFERROR(Inv_SY_B!Z144/Inv_SY_B!$DA144-1,"")</f>
        <v>3.9834623191153051E-2</v>
      </c>
      <c r="AA144" s="169">
        <f>IFERROR(Inv_SY_B!AA144/Inv_SY_B!$DA144-1,"")</f>
        <v>-3.0628807894722998E-2</v>
      </c>
      <c r="AB144" s="169">
        <f>IFERROR(Inv_SY_B!AB144/Inv_SY_B!$DA144-1,"")</f>
        <v>3.1392195128370215E-3</v>
      </c>
      <c r="AC144" s="169">
        <f>IFERROR(Inv_SY_B!AC144/Inv_SY_B!$DA144-1,"")</f>
        <v>2.8057354319453331E-2</v>
      </c>
      <c r="AD144" s="169">
        <f>IFERROR(Inv_SY_B!AD144/Inv_SY_B!$DA144-1,"")</f>
        <v>-3.6613407538910847E-2</v>
      </c>
      <c r="AE144" s="169">
        <f>IFERROR(Inv_SY_B!AE144/Inv_SY_B!$DA144-1,"")</f>
        <v>1.1208894664502145E-2</v>
      </c>
      <c r="AF144" s="169">
        <f>IFERROR(Inv_SY_B!AF144/Inv_SY_B!$DA144-1,"")</f>
        <v>3.530238449986256E-2</v>
      </c>
      <c r="AG144" s="169">
        <f>IFERROR(Inv_SY_B!AG144/Inv_SY_B!$DA144-1,"")</f>
        <v>3.6874792507157306E-2</v>
      </c>
      <c r="AH144" s="169">
        <f>IFERROR(Inv_SY_B!AH144/Inv_SY_B!$DA144-1,"")</f>
        <v>-0.25134366316937051</v>
      </c>
      <c r="AI144" s="169">
        <f>IFERROR(Inv_SY_B!AI144/Inv_SY_B!$DC144-1,"")</f>
        <v>3.8370372481178805E-2</v>
      </c>
      <c r="AJ144" s="169">
        <f>IFERROR(Inv_SY_B!AJ144/Inv_SY_B!$DC144-1,"")</f>
        <v>5.0344200577133069E-2</v>
      </c>
      <c r="AK144" s="169">
        <f>IFERROR(Inv_SY_B!AK144/Inv_SY_B!$DC144-1,"")</f>
        <v>5.7080740491347592E-2</v>
      </c>
      <c r="AL144" s="169">
        <f>IFERROR(Inv_SY_B!AL144/Inv_SY_B!$DC144-1,"")</f>
        <v>5.6003740298891325E-2</v>
      </c>
      <c r="AM144" s="169">
        <f>IFERROR(Inv_SY_B!AM144/Inv_SY_B!$DC144-1,"")</f>
        <v>6.1559257057544725E-2</v>
      </c>
      <c r="AN144" s="169">
        <f>IFERROR(Inv_SY_B!AN144/Inv_SY_B!$DC144-1,"")</f>
        <v>-2.0670578221957281E-2</v>
      </c>
      <c r="AO144" s="169">
        <f>IFERROR(Inv_SY_B!AO144/Inv_SY_B!$DC144-1,"")</f>
        <v>5.4926525144918248E-2</v>
      </c>
      <c r="AP144" s="169">
        <f>IFERROR(Inv_SY_B!AP144/Inv_SY_B!$DC144-1,"")</f>
        <v>4.168103091613018E-2</v>
      </c>
      <c r="AQ144" s="169">
        <f>IFERROR(Inv_SY_B!AQ144/Inv_SY_B!$DC144-1,"")</f>
        <v>4.8268737040501053E-2</v>
      </c>
      <c r="AR144" s="169">
        <f>IFERROR(Inv_SY_B!AR144/Inv_SY_B!$DC144-1,"")</f>
        <v>5.6333583455645542E-2</v>
      </c>
      <c r="AS144" s="169">
        <f>IFERROR(Inv_SY_B!AS144/Inv_SY_B!$DC144-1,"")</f>
        <v>4.6352924545148388E-2</v>
      </c>
      <c r="AT144" s="169">
        <f>IFERROR(Inv_SY_B!AT144/Inv_SY_B!$DC144-1,"")</f>
        <v>3.1840644892851433E-2</v>
      </c>
      <c r="AU144" s="169">
        <f>IFERROR(Inv_SY_B!AU144/Inv_SY_B!$DC144-1,"")</f>
        <v>3.1579881525428455E-2</v>
      </c>
      <c r="AV144" s="169">
        <f>IFERROR(Inv_SY_B!AV144/Inv_SY_B!$DC144-1,"")</f>
        <v>3.2162764346727046E-2</v>
      </c>
      <c r="AW144" s="169">
        <f>IFERROR(Inv_SY_B!AW144/Inv_SY_B!$DC144-1,"")</f>
        <v>3.0364777998880044E-2</v>
      </c>
      <c r="AX144" s="169">
        <f>IFERROR(Inv_SY_B!AX144/Inv_SY_B!$DC144-1,"")</f>
        <v>5.0663502659691995E-2</v>
      </c>
      <c r="AY144" s="169">
        <f>IFERROR(Inv_SY_B!AY144/Inv_SY_B!$DC144-1,"")</f>
        <v>4.0359870072506299E-2</v>
      </c>
      <c r="AZ144" s="169">
        <f>IFERROR(Inv_SY_B!AZ144/Inv_SY_B!$DC144-1,"")</f>
        <v>5.7256750981464322E-2</v>
      </c>
      <c r="BA144" s="169">
        <f>IFERROR(Inv_SY_B!BA144/Inv_SY_B!$DC144-1,"")</f>
        <v>5.4559317244313732E-2</v>
      </c>
      <c r="BB144" s="169">
        <f>IFERROR(Inv_SY_B!BB144/Inv_SY_B!$DC144-1,"")</f>
        <v>4.1438650673595534E-2</v>
      </c>
      <c r="BC144" s="169">
        <f>IFERROR(Inv_SY_B!BC144/Inv_SY_B!$DC144-1,"")</f>
        <v>5.2256882659911685E-2</v>
      </c>
      <c r="BD144" s="169">
        <f>IFERROR(Inv_SY_B!BD144/Inv_SY_B!$DC144-1,"")</f>
        <v>7.5921782516057634E-2</v>
      </c>
      <c r="BE144" s="169">
        <f>IFERROR(Inv_SY_B!BE144/Inv_SY_B!$DC144-1,"")</f>
        <v>8.2689501540338384E-2</v>
      </c>
      <c r="BF144" s="169">
        <f>IFERROR(Inv_SY_B!BF144/Inv_SY_B!$DC144-1,"")</f>
        <v>7.3198861178744856E-2</v>
      </c>
      <c r="BG144" s="169">
        <f>IFERROR(Inv_SY_B!BG144/Inv_SY_B!$DC144-1,"")</f>
        <v>-2.0181646908039141E-2</v>
      </c>
      <c r="BH144" s="169">
        <f>IFERROR(Inv_SY_B!BH144/Inv_SY_B!$DC144-1,"")</f>
        <v>5.5259414550139274E-2</v>
      </c>
      <c r="BI144" s="169">
        <f>IFERROR(Inv_SY_B!BI144/Inv_SY_B!$DC144-1,"")</f>
        <v>5.0845692671505072E-2</v>
      </c>
      <c r="BJ144" s="169">
        <f>IFERROR(Inv_SY_B!BJ144/Inv_SY_B!$DC144-1,"")</f>
        <v>3.1781762842143069E-2</v>
      </c>
      <c r="BK144" s="169">
        <f>IFERROR(Inv_SY_B!BK144/Inv_SY_B!$DC144-1,"")</f>
        <v>1.8142245868012719E-2</v>
      </c>
      <c r="BL144" s="169">
        <f>IFERROR(Inv_SY_B!BL144/Inv_SY_B!$DC144-1,"")</f>
        <v>3.2112745797988618E-2</v>
      </c>
      <c r="BM144" s="169">
        <f>IFERROR(Inv_SY_B!BM144/Inv_SY_B!$DC144-1,"")</f>
        <v>1.9612215399487987E-2</v>
      </c>
      <c r="BN144" s="169">
        <f>IFERROR(Inv_SY_B!BN144/Inv_SY_B!$DC144-1,"")</f>
        <v>1.6381113366217281E-3</v>
      </c>
      <c r="BO144" s="169">
        <f>IFERROR(Inv_SY_B!BO144/Inv_SY_B!$DC144-1,"")</f>
        <v>0.10401331483914733</v>
      </c>
      <c r="BP144" s="169">
        <f>IFERROR(Inv_SY_B!BP144/Inv_SY_B!$DC144-1,"")</f>
        <v>8.456029927726294E-2</v>
      </c>
      <c r="BQ144" s="169">
        <f>IFERROR(Inv_SY_B!BQ144/Inv_SY_B!$DC144-1,"")</f>
        <v>0.10882667666555657</v>
      </c>
      <c r="BR144" s="169">
        <f>IFERROR(Inv_SY_B!BR144/Inv_SY_B!$DC144-1,"")</f>
        <v>0.12654559375683938</v>
      </c>
      <c r="BS144" s="169">
        <f>IFERROR(Inv_SY_B!BS144/Inv_SY_B!$DC144-1,"")</f>
        <v>0.10344596609010059</v>
      </c>
      <c r="BT144" s="169">
        <f>IFERROR(Inv_SY_B!BT144/Inv_SY_B!$DC144-1,"")</f>
        <v>0.12839345817641412</v>
      </c>
      <c r="BU144" s="169">
        <f>IFERROR(Inv_SY_B!BU144/Inv_SY_B!$DC144-1,"")</f>
        <v>9.7870400933693924E-2</v>
      </c>
      <c r="BV144" s="169">
        <f>IFERROR(Inv_SY_B!BV144/Inv_SY_B!$DC144-1,"")</f>
        <v>8.1685991786915046E-2</v>
      </c>
      <c r="BW144" s="169">
        <f>IFERROR(Inv_SY_B!BW144/Inv_SY_B!$DC144-1,"")</f>
        <v>0.12614687301154448</v>
      </c>
      <c r="BX144" s="169">
        <f>IFERROR(Inv_SY_B!BX144/Inv_SY_B!$DC144-1,"")</f>
        <v>0.14472725974229705</v>
      </c>
      <c r="BY144" s="169">
        <f>IFERROR(Inv_SY_B!BY144/Inv_SY_B!$DC144-1,"")</f>
        <v>0.14359944963417659</v>
      </c>
      <c r="BZ144" s="169">
        <f>IFERROR(Inv_SY_B!BZ144/Inv_SY_B!$DC144-1,"")</f>
        <v>0.14335885014444427</v>
      </c>
      <c r="CA144" s="169">
        <f>IFERROR(Inv_SY_B!CA144/Inv_SY_B!$DC144-1,"")</f>
        <v>7.4764143035098485E-2</v>
      </c>
      <c r="CB144" s="169">
        <f>IFERROR(Inv_SY_B!CB144/Inv_SY_B!$DC144-1,"")</f>
        <v>5.3792348431989545E-2</v>
      </c>
      <c r="CC144" s="169">
        <f>IFERROR(Inv_SY_B!CC144/Inv_SY_B!$DC144-1,"")</f>
        <v>2.0243175924244072E-2</v>
      </c>
      <c r="CD144" s="169">
        <f>IFERROR(Inv_SY_B!CD144/Inv_SY_B!$DC144-1,"")</f>
        <v>2.1859496554804458E-2</v>
      </c>
      <c r="CE144" s="169">
        <f>IFERROR(Inv_SY_B!CE144/Inv_SY_B!$DC144-1,"")</f>
        <v>-4.930707482756258E-3</v>
      </c>
      <c r="CF144" s="169">
        <f>IFERROR(Inv_SY_B!CF144/Inv_SY_B!$DC144-1,"")</f>
        <v>5.6177164061941287E-3</v>
      </c>
      <c r="CG144" s="169">
        <f>IFERROR(Inv_SY_B!CG144/Inv_SY_B!$DC144-1,"")</f>
        <v>-5.7181648518342398E-2</v>
      </c>
      <c r="CH144" s="169">
        <f>IFERROR(Inv_SY_B!CH144/Inv_SY_B!$DC144-1,"")</f>
        <v>3.1388825543476218E-2</v>
      </c>
      <c r="CI144" s="169">
        <f>IFERROR(Inv_SY_B!CI144/Inv_SY_B!$DC144-1,"")</f>
        <v>-0.93299481122342975</v>
      </c>
      <c r="CJ144" s="169">
        <f>IFERROR(Inv_SY_B!CJ144/Inv_SY_B!$DC144-1,"")</f>
        <v>-0.76982618144776604</v>
      </c>
      <c r="CK144" s="169">
        <f>IFERROR(Inv_SY_B!CK144/Inv_SY_B!$DC144-1,"")</f>
        <v>-0.66287021783167965</v>
      </c>
      <c r="CL144" s="169">
        <f>IFERROR(Inv_SY_B!CL144/Inv_SY_B!$DC144-1,"")</f>
        <v>-0.50679053708507205</v>
      </c>
      <c r="CM144" s="169">
        <f>IFERROR(Inv_SY_B!CM144/Inv_SY_B!$DB144-1,"")</f>
        <v>3.836391057749533E-2</v>
      </c>
      <c r="CN144" s="169">
        <f>IFERROR(Inv_SY_B!CN144/Inv_SY_B!$DB144-1,"")</f>
        <v>-2.478633676493347E-2</v>
      </c>
      <c r="CO144" s="169">
        <f>IFERROR(Inv_SY_B!CO144/Inv_SY_B!$DB144-1,"")</f>
        <v>4.525738417923364E-3</v>
      </c>
      <c r="CP144" s="169">
        <f>IFERROR(Inv_SY_B!CP144/Inv_SY_B!$DB144-1,"")</f>
        <v>-5.0436747212638022E-2</v>
      </c>
      <c r="CQ144" s="169">
        <f>IFERROR(Inv_SY_B!CQ144/Inv_SY_B!$DB144-1,"")</f>
        <v>1.2141577032295237E-2</v>
      </c>
      <c r="CR144" s="169">
        <f>IFERROR(Inv_SY_B!CR144/Inv_SY_B!$DB144-1,"")</f>
        <v>4.4695068586606546E-2</v>
      </c>
      <c r="CS144" s="169">
        <f>IFERROR(Inv_SY_B!CS144/Inv_SY_B!$DB144-1,"")</f>
        <v>1.6792075825768249E-2</v>
      </c>
      <c r="CT144" s="169">
        <f>IFERROR(Inv_SY_B!CT144/Inv_SY_B!$DB144-1,"")</f>
        <v>-4.1295286462517788E-2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6.4367317498871035E-2</v>
      </c>
      <c r="D145" s="169">
        <f>IFERROR(Inv_SY_B!D145/Inv_SY_B!$DA145-1,"")</f>
        <v>4.6824960104224544E-2</v>
      </c>
      <c r="E145" s="169">
        <f>IFERROR(Inv_SY_B!E145/Inv_SY_B!$DA145-1,"")</f>
        <v>1.2678777816971243E-2</v>
      </c>
      <c r="F145" s="169">
        <f>IFERROR(Inv_SY_B!F145/Inv_SY_B!$DA145-1,"")</f>
        <v>-4.6544787673724608E-3</v>
      </c>
      <c r="G145" s="169">
        <f>IFERROR(Inv_SY_B!G145/Inv_SY_B!$DA145-1,"")</f>
        <v>5.7193253878926598E-3</v>
      </c>
      <c r="H145" s="169">
        <f>IFERROR(Inv_SY_B!H145/Inv_SY_B!$DA145-1,"")</f>
        <v>1.6929860567508559E-2</v>
      </c>
      <c r="I145" s="169">
        <f>IFERROR(Inv_SY_B!I145/Inv_SY_B!$DA145-1,"")</f>
        <v>-5.8682210234966781E-2</v>
      </c>
      <c r="J145" s="169">
        <f>IFERROR(Inv_SY_B!J145/Inv_SY_B!$DA145-1,"")</f>
        <v>-9.3789242254826988E-2</v>
      </c>
      <c r="K145" s="169">
        <f>IFERROR(Inv_SY_B!K145/Inv_SY_B!$DA145-1,"")</f>
        <v>-7.4940286217259455E-2</v>
      </c>
      <c r="L145" s="169">
        <f>IFERROR(Inv_SY_B!L145/Inv_SY_B!$DA145-1,"")</f>
        <v>-7.3073614843427004E-2</v>
      </c>
      <c r="M145" s="169">
        <f>IFERROR(Inv_SY_B!M145/Inv_SY_B!$DA145-1,"")</f>
        <v>4.7402984283433369E-3</v>
      </c>
      <c r="N145" s="169">
        <f>IFERROR(Inv_SY_B!N145/Inv_SY_B!$DA145-1,"")</f>
        <v>3.0191991867278167E-2</v>
      </c>
      <c r="O145" s="169">
        <f>IFERROR(Inv_SY_B!O145/Inv_SY_B!$DA145-1,"")</f>
        <v>1.7707073857762934E-2</v>
      </c>
      <c r="P145" s="169">
        <f>IFERROR(Inv_SY_B!P145/Inv_SY_B!$DA145-1,"")</f>
        <v>-1.0414577161692251E-2</v>
      </c>
      <c r="Q145" s="169">
        <f>IFERROR(Inv_SY_B!Q145/Inv_SY_B!$DA145-1,"")</f>
        <v>-1.8467674138533008E-2</v>
      </c>
      <c r="R145" s="169">
        <f>IFERROR(Inv_SY_B!R145/Inv_SY_B!$DA145-1,"")</f>
        <v>-3.8189365420243093E-2</v>
      </c>
      <c r="S145" s="169">
        <f>IFERROR(Inv_SY_B!S145/Inv_SY_B!$DA145-1,"")</f>
        <v>-2.6486451503283548E-2</v>
      </c>
      <c r="T145" s="169">
        <f>IFERROR(Inv_SY_B!T145/Inv_SY_B!$DA145-1,"")</f>
        <v>1.3009650077163259E-2</v>
      </c>
      <c r="U145" s="169">
        <f>IFERROR(Inv_SY_B!U145/Inv_SY_B!$DA145-1,"")</f>
        <v>0.12895507956030783</v>
      </c>
      <c r="V145" s="169">
        <f>IFERROR(Inv_SY_B!V145/Inv_SY_B!$DA145-1,"")</f>
        <v>0.12838763384292906</v>
      </c>
      <c r="W145" s="169">
        <f>IFERROR(Inv_SY_B!W145/Inv_SY_B!$DA145-1,"")</f>
        <v>7.9783521695487414E-2</v>
      </c>
      <c r="X145" s="169">
        <f>IFERROR(Inv_SY_B!X145/Inv_SY_B!$DA145-1,"")</f>
        <v>-0.27668566431300101</v>
      </c>
      <c r="Y145" s="169">
        <f>IFERROR(Inv_SY_B!Y145/Inv_SY_B!$DA145-1,"")</f>
        <v>7.8515847032353703E-2</v>
      </c>
      <c r="Z145" s="169">
        <f>IFERROR(Inv_SY_B!Z145/Inv_SY_B!$DA145-1,"")</f>
        <v>6.667157784153499E-2</v>
      </c>
      <c r="AA145" s="169">
        <f>IFERROR(Inv_SY_B!AA145/Inv_SY_B!$DA145-1,"")</f>
        <v>2.5190592020374325E-4</v>
      </c>
      <c r="AB145" s="169">
        <f>IFERROR(Inv_SY_B!AB145/Inv_SY_B!$DA145-1,"")</f>
        <v>3.6518585434435202E-2</v>
      </c>
      <c r="AC145" s="169">
        <f>IFERROR(Inv_SY_B!AC145/Inv_SY_B!$DA145-1,"")</f>
        <v>4.2036565897918932E-2</v>
      </c>
      <c r="AD145" s="169">
        <f>IFERROR(Inv_SY_B!AD145/Inv_SY_B!$DA145-1,"")</f>
        <v>-2.0265155155160364E-2</v>
      </c>
      <c r="AE145" s="169">
        <f>IFERROR(Inv_SY_B!AE145/Inv_SY_B!$DA145-1,"")</f>
        <v>3.2253202569668238E-2</v>
      </c>
      <c r="AF145" s="169">
        <f>IFERROR(Inv_SY_B!AF145/Inv_SY_B!$DA145-1,"")</f>
        <v>5.8331991137678285E-2</v>
      </c>
      <c r="AG145" s="169">
        <f>IFERROR(Inv_SY_B!AG145/Inv_SY_B!$DA145-1,"")</f>
        <v>7.0794304944352904E-2</v>
      </c>
      <c r="AH145" s="169">
        <f>IFERROR(Inv_SY_B!AH145/Inv_SY_B!$DA145-1,"")</f>
        <v>-0.23902075147311663</v>
      </c>
      <c r="AI145" s="169">
        <f>IFERROR(Inv_SY_B!AI145/Inv_SY_B!$DC145-1,"")</f>
        <v>3.2276387633868087E-2</v>
      </c>
      <c r="AJ145" s="169">
        <f>IFERROR(Inv_SY_B!AJ145/Inv_SY_B!$DC145-1,"")</f>
        <v>3.15139973918932E-2</v>
      </c>
      <c r="AK145" s="169">
        <f>IFERROR(Inv_SY_B!AK145/Inv_SY_B!$DC145-1,"")</f>
        <v>4.2564274347412834E-2</v>
      </c>
      <c r="AL145" s="169">
        <f>IFERROR(Inv_SY_B!AL145/Inv_SY_B!$DC145-1,"")</f>
        <v>2.534805923264094E-2</v>
      </c>
      <c r="AM145" s="169">
        <f>IFERROR(Inv_SY_B!AM145/Inv_SY_B!$DC145-1,"")</f>
        <v>3.041386007497926E-2</v>
      </c>
      <c r="AN145" s="169">
        <f>IFERROR(Inv_SY_B!AN145/Inv_SY_B!$DC145-1,"")</f>
        <v>9.8875275278751396E-3</v>
      </c>
      <c r="AO145" s="169">
        <f>IFERROR(Inv_SY_B!AO145/Inv_SY_B!$DC145-1,"")</f>
        <v>2.9466898486846027E-2</v>
      </c>
      <c r="AP145" s="169">
        <f>IFERROR(Inv_SY_B!AP145/Inv_SY_B!$DC145-1,"")</f>
        <v>3.0741976957388228E-2</v>
      </c>
      <c r="AQ145" s="169">
        <f>IFERROR(Inv_SY_B!AQ145/Inv_SY_B!$DC145-1,"")</f>
        <v>2.3292141841184666E-2</v>
      </c>
      <c r="AR145" s="169">
        <f>IFERROR(Inv_SY_B!AR145/Inv_SY_B!$DC145-1,"")</f>
        <v>3.73726127152747E-2</v>
      </c>
      <c r="AS145" s="169">
        <f>IFERROR(Inv_SY_B!AS145/Inv_SY_B!$DC145-1,"")</f>
        <v>3.5020992504977366E-2</v>
      </c>
      <c r="AT145" s="169">
        <f>IFERROR(Inv_SY_B!AT145/Inv_SY_B!$DC145-1,"")</f>
        <v>2.5378280724480229E-2</v>
      </c>
      <c r="AU145" s="169">
        <f>IFERROR(Inv_SY_B!AU145/Inv_SY_B!$DC145-1,"")</f>
        <v>2.3656295297939778E-2</v>
      </c>
      <c r="AV145" s="169">
        <f>IFERROR(Inv_SY_B!AV145/Inv_SY_B!$DC145-1,"")</f>
        <v>1.6992705606514669E-2</v>
      </c>
      <c r="AW145" s="169">
        <f>IFERROR(Inv_SY_B!AW145/Inv_SY_B!$DC145-1,"")</f>
        <v>2.2429763972569017E-2</v>
      </c>
      <c r="AX145" s="169">
        <f>IFERROR(Inv_SY_B!AX145/Inv_SY_B!$DC145-1,"")</f>
        <v>3.273382177905293E-2</v>
      </c>
      <c r="AY145" s="169">
        <f>IFERROR(Inv_SY_B!AY145/Inv_SY_B!$DC145-1,"")</f>
        <v>3.007132047246408E-2</v>
      </c>
      <c r="AZ145" s="169">
        <f>IFERROR(Inv_SY_B!AZ145/Inv_SY_B!$DC145-1,"")</f>
        <v>4.6635277893359195E-2</v>
      </c>
      <c r="BA145" s="169">
        <f>IFERROR(Inv_SY_B!BA145/Inv_SY_B!$DC145-1,"")</f>
        <v>4.168601235234437E-2</v>
      </c>
      <c r="BB145" s="169">
        <f>IFERROR(Inv_SY_B!BB145/Inv_SY_B!$DC145-1,"")</f>
        <v>4.5542444137955496E-2</v>
      </c>
      <c r="BC145" s="169">
        <f>IFERROR(Inv_SY_B!BC145/Inv_SY_B!$DC145-1,"")</f>
        <v>3.8088492066805202E-2</v>
      </c>
      <c r="BD145" s="169">
        <f>IFERROR(Inv_SY_B!BD145/Inv_SY_B!$DC145-1,"")</f>
        <v>6.1811031007859008E-2</v>
      </c>
      <c r="BE145" s="169">
        <f>IFERROR(Inv_SY_B!BE145/Inv_SY_B!$DC145-1,"")</f>
        <v>7.2232413115497884E-2</v>
      </c>
      <c r="BF145" s="169">
        <f>IFERROR(Inv_SY_B!BF145/Inv_SY_B!$DC145-1,"")</f>
        <v>7.3093588281133881E-2</v>
      </c>
      <c r="BG145" s="169">
        <f>IFERROR(Inv_SY_B!BG145/Inv_SY_B!$DC145-1,"")</f>
        <v>5.7517857895249991E-2</v>
      </c>
      <c r="BH145" s="169">
        <f>IFERROR(Inv_SY_B!BH145/Inv_SY_B!$DC145-1,"")</f>
        <v>5.9988461876202992E-2</v>
      </c>
      <c r="BI145" s="169">
        <f>IFERROR(Inv_SY_B!BI145/Inv_SY_B!$DC145-1,"")</f>
        <v>7.1841750403270455E-2</v>
      </c>
      <c r="BJ145" s="169">
        <f>IFERROR(Inv_SY_B!BJ145/Inv_SY_B!$DC145-1,"")</f>
        <v>6.5280507141292965E-2</v>
      </c>
      <c r="BK145" s="169">
        <f>IFERROR(Inv_SY_B!BK145/Inv_SY_B!$DC145-1,"")</f>
        <v>5.2040138076891118E-2</v>
      </c>
      <c r="BL145" s="169">
        <f>IFERROR(Inv_SY_B!BL145/Inv_SY_B!$DC145-1,"")</f>
        <v>6.5002817455681816E-2</v>
      </c>
      <c r="BM145" s="169">
        <f>IFERROR(Inv_SY_B!BM145/Inv_SY_B!$DC145-1,"")</f>
        <v>5.7953690983579165E-2</v>
      </c>
      <c r="BN145" s="169">
        <f>IFERROR(Inv_SY_B!BN145/Inv_SY_B!$DC145-1,"")</f>
        <v>4.2483447579366063E-2</v>
      </c>
      <c r="BO145" s="169">
        <f>IFERROR(Inv_SY_B!BO145/Inv_SY_B!$DC145-1,"")</f>
        <v>6.809054355137012E-2</v>
      </c>
      <c r="BP145" s="169">
        <f>IFERROR(Inv_SY_B!BP145/Inv_SY_B!$DC145-1,"")</f>
        <v>4.2000943289148829E-2</v>
      </c>
      <c r="BQ145" s="169">
        <f>IFERROR(Inv_SY_B!BQ145/Inv_SY_B!$DC145-1,"")</f>
        <v>7.2987199479589204E-2</v>
      </c>
      <c r="BR145" s="169">
        <f>IFERROR(Inv_SY_B!BR145/Inv_SY_B!$DC145-1,"")</f>
        <v>9.0439535543791916E-2</v>
      </c>
      <c r="BS145" s="169">
        <f>IFERROR(Inv_SY_B!BS145/Inv_SY_B!$DC145-1,"")</f>
        <v>8.5180044871752791E-2</v>
      </c>
      <c r="BT145" s="169">
        <f>IFERROR(Inv_SY_B!BT145/Inv_SY_B!$DC145-1,"")</f>
        <v>9.4075581465314029E-2</v>
      </c>
      <c r="BU145" s="169">
        <f>IFERROR(Inv_SY_B!BU145/Inv_SY_B!$DC145-1,"")</f>
        <v>6.123715293554377E-2</v>
      </c>
      <c r="BV145" s="169">
        <f>IFERROR(Inv_SY_B!BV145/Inv_SY_B!$DC145-1,"")</f>
        <v>4.0515797771907502E-2</v>
      </c>
      <c r="BW145" s="169">
        <f>IFERROR(Inv_SY_B!BW145/Inv_SY_B!$DC145-1,"")</f>
        <v>0.10631916838198863</v>
      </c>
      <c r="BX145" s="169">
        <f>IFERROR(Inv_SY_B!BX145/Inv_SY_B!$DC145-1,"")</f>
        <v>0.15264867824528294</v>
      </c>
      <c r="BY145" s="169">
        <f>IFERROR(Inv_SY_B!BY145/Inv_SY_B!$DC145-1,"")</f>
        <v>0.1381211178686832</v>
      </c>
      <c r="BZ145" s="169">
        <f>IFERROR(Inv_SY_B!BZ145/Inv_SY_B!$DC145-1,"")</f>
        <v>0.13360928847111397</v>
      </c>
      <c r="CA145" s="169">
        <f>IFERROR(Inv_SY_B!CA145/Inv_SY_B!$DC145-1,"")</f>
        <v>4.1815792521747719E-2</v>
      </c>
      <c r="CB145" s="169">
        <f>IFERROR(Inv_SY_B!CB145/Inv_SY_B!$DC145-1,"")</f>
        <v>2.0967728570610245E-2</v>
      </c>
      <c r="CC145" s="169">
        <f>IFERROR(Inv_SY_B!CC145/Inv_SY_B!$DC145-1,"")</f>
        <v>6.6851053733158361E-2</v>
      </c>
      <c r="CD145" s="169">
        <f>IFERROR(Inv_SY_B!CD145/Inv_SY_B!$DC145-1,"")</f>
        <v>7.0250888951345791E-2</v>
      </c>
      <c r="CE145" s="169">
        <f>IFERROR(Inv_SY_B!CE145/Inv_SY_B!$DC145-1,"")</f>
        <v>4.160068547680984E-2</v>
      </c>
      <c r="CF145" s="169">
        <f>IFERROR(Inv_SY_B!CF145/Inv_SY_B!$DC145-1,"")</f>
        <v>4.0099799451958962E-2</v>
      </c>
      <c r="CG145" s="169">
        <f>IFERROR(Inv_SY_B!CG145/Inv_SY_B!$DC145-1,"")</f>
        <v>5.177410846846664E-2</v>
      </c>
      <c r="CH145" s="169">
        <f>IFERROR(Inv_SY_B!CH145/Inv_SY_B!$DC145-1,"")</f>
        <v>7.6222320234178742E-2</v>
      </c>
      <c r="CI145" s="169">
        <f>IFERROR(Inv_SY_B!CI145/Inv_SY_B!$DC145-1,"")</f>
        <v>-0.92928902506920907</v>
      </c>
      <c r="CJ145" s="169">
        <f>IFERROR(Inv_SY_B!CJ145/Inv_SY_B!$DC145-1,"")</f>
        <v>-0.75861552031013513</v>
      </c>
      <c r="CK145" s="169">
        <f>IFERROR(Inv_SY_B!CK145/Inv_SY_B!$DC145-1,"")</f>
        <v>-0.64741992609472465</v>
      </c>
      <c r="CL145" s="169">
        <f>IFERROR(Inv_SY_B!CL145/Inv_SY_B!$DC145-1,"")</f>
        <v>-0.48984180464355576</v>
      </c>
      <c r="CM145" s="169">
        <f>IFERROR(Inv_SY_B!CM145/Inv_SY_B!$DB145-1,"")</f>
        <v>4.1835147359217117E-2</v>
      </c>
      <c r="CN145" s="169">
        <f>IFERROR(Inv_SY_B!CN145/Inv_SY_B!$DB145-1,"")</f>
        <v>-1.4060395371231382E-2</v>
      </c>
      <c r="CO145" s="169">
        <f>IFERROR(Inv_SY_B!CO145/Inv_SY_B!$DB145-1,"")</f>
        <v>9.6501052578314983E-3</v>
      </c>
      <c r="CP145" s="169">
        <f>IFERROR(Inv_SY_B!CP145/Inv_SY_B!$DB145-1,"")</f>
        <v>-5.3251249176949345E-2</v>
      </c>
      <c r="CQ145" s="169">
        <f>IFERROR(Inv_SY_B!CQ145/Inv_SY_B!$DB145-1,"")</f>
        <v>4.6934309563058108E-3</v>
      </c>
      <c r="CR145" s="169">
        <f>IFERROR(Inv_SY_B!CR145/Inv_SY_B!$DB145-1,"")</f>
        <v>4.0754903542830734E-2</v>
      </c>
      <c r="CS145" s="169">
        <f>IFERROR(Inv_SY_B!CS145/Inv_SY_B!$DB145-1,"")</f>
        <v>1.3188681709862315E-2</v>
      </c>
      <c r="CT145" s="169">
        <f>IFERROR(Inv_SY_B!CT145/Inv_SY_B!$DB145-1,"")</f>
        <v>-4.2810624277866416E-2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3.41650992475655E-2</v>
      </c>
      <c r="D146" s="169">
        <f>IFERROR(Inv_SY_B!D146/Inv_SY_B!$DA146-1,"")</f>
        <v>3.1037158009185939E-2</v>
      </c>
      <c r="E146" s="169">
        <f>IFERROR(Inv_SY_B!E146/Inv_SY_B!$DA146-1,"")</f>
        <v>6.0409700133035038E-3</v>
      </c>
      <c r="F146" s="169">
        <f>IFERROR(Inv_SY_B!F146/Inv_SY_B!$DA146-1,"")</f>
        <v>2.0335537598528131E-3</v>
      </c>
      <c r="G146" s="169">
        <f>IFERROR(Inv_SY_B!G146/Inv_SY_B!$DA146-1,"")</f>
        <v>4.9380620637251571E-3</v>
      </c>
      <c r="H146" s="169">
        <f>IFERROR(Inv_SY_B!H146/Inv_SY_B!$DA146-1,"")</f>
        <v>9.1776878555793751E-3</v>
      </c>
      <c r="I146" s="169">
        <f>IFERROR(Inv_SY_B!I146/Inv_SY_B!$DA146-1,"")</f>
        <v>3.3437868199343912E-2</v>
      </c>
      <c r="J146" s="169">
        <f>IFERROR(Inv_SY_B!J146/Inv_SY_B!$DA146-1,"")</f>
        <v>-7.1572298100675003E-3</v>
      </c>
      <c r="K146" s="169">
        <f>IFERROR(Inv_SY_B!K146/Inv_SY_B!$DA146-1,"")</f>
        <v>1.577411547618679E-2</v>
      </c>
      <c r="L146" s="169">
        <f>IFERROR(Inv_SY_B!L146/Inv_SY_B!$DA146-1,"")</f>
        <v>1.8548173565224646E-2</v>
      </c>
      <c r="M146" s="169">
        <f>IFERROR(Inv_SY_B!M146/Inv_SY_B!$DA146-1,"")</f>
        <v>1.9724287099537774E-2</v>
      </c>
      <c r="N146" s="169">
        <f>IFERROR(Inv_SY_B!N146/Inv_SY_B!$DA146-1,"")</f>
        <v>1.6171417880641137E-2</v>
      </c>
      <c r="O146" s="169">
        <f>IFERROR(Inv_SY_B!O146/Inv_SY_B!$DA146-1,"")</f>
        <v>1.2437136918671321E-2</v>
      </c>
      <c r="P146" s="169">
        <f>IFERROR(Inv_SY_B!P146/Inv_SY_B!$DA146-1,"")</f>
        <v>-1.3023821263998259E-2</v>
      </c>
      <c r="Q146" s="169">
        <f>IFERROR(Inv_SY_B!Q146/Inv_SY_B!$DA146-1,"")</f>
        <v>-1.6802915878104896E-2</v>
      </c>
      <c r="R146" s="169">
        <f>IFERROR(Inv_SY_B!R146/Inv_SY_B!$DA146-1,"")</f>
        <v>-3.0091890325333548E-2</v>
      </c>
      <c r="S146" s="169">
        <f>IFERROR(Inv_SY_B!S146/Inv_SY_B!$DA146-1,"")</f>
        <v>-2.4412702522321417E-2</v>
      </c>
      <c r="T146" s="169">
        <f>IFERROR(Inv_SY_B!T146/Inv_SY_B!$DA146-1,"")</f>
        <v>-5.1644118132831984E-4</v>
      </c>
      <c r="U146" s="169">
        <f>IFERROR(Inv_SY_B!U146/Inv_SY_B!$DA146-1,"")</f>
        <v>8.4095923586390064E-2</v>
      </c>
      <c r="V146" s="169">
        <f>IFERROR(Inv_SY_B!V146/Inv_SY_B!$DA146-1,"")</f>
        <v>8.7124130121871923E-2</v>
      </c>
      <c r="W146" s="169">
        <f>IFERROR(Inv_SY_B!W146/Inv_SY_B!$DA146-1,"")</f>
        <v>5.4008743183697971E-2</v>
      </c>
      <c r="X146" s="169">
        <f>IFERROR(Inv_SY_B!X146/Inv_SY_B!$DA146-1,"")</f>
        <v>-0.29991197973357264</v>
      </c>
      <c r="Y146" s="169">
        <f>IFERROR(Inv_SY_B!Y146/Inv_SY_B!$DA146-1,"")</f>
        <v>4.1580669952377747E-2</v>
      </c>
      <c r="Z146" s="169">
        <f>IFERROR(Inv_SY_B!Z146/Inv_SY_B!$DA146-1,"")</f>
        <v>2.9014017694710459E-2</v>
      </c>
      <c r="AA146" s="169">
        <f>IFERROR(Inv_SY_B!AA146/Inv_SY_B!$DA146-1,"")</f>
        <v>-2.1066317937793899E-2</v>
      </c>
      <c r="AB146" s="169">
        <f>IFERROR(Inv_SY_B!AB146/Inv_SY_B!$DA146-1,"")</f>
        <v>2.0207219282000422E-2</v>
      </c>
      <c r="AC146" s="169">
        <f>IFERROR(Inv_SY_B!AC146/Inv_SY_B!$DA146-1,"")</f>
        <v>2.5971709296452872E-2</v>
      </c>
      <c r="AD146" s="169">
        <f>IFERROR(Inv_SY_B!AD146/Inv_SY_B!$DA146-1,"")</f>
        <v>-1.514751559375882E-2</v>
      </c>
      <c r="AE146" s="169">
        <f>IFERROR(Inv_SY_B!AE146/Inv_SY_B!$DA146-1,"")</f>
        <v>2.7305687482052532E-2</v>
      </c>
      <c r="AF146" s="169">
        <f>IFERROR(Inv_SY_B!AF146/Inv_SY_B!$DA146-1,"")</f>
        <v>5.3965066946722651E-2</v>
      </c>
      <c r="AG146" s="169">
        <f>IFERROR(Inv_SY_B!AG146/Inv_SY_B!$DA146-1,"")</f>
        <v>5.0176843817668626E-2</v>
      </c>
      <c r="AH146" s="169">
        <f>IFERROR(Inv_SY_B!AH146/Inv_SY_B!$DA146-1,"")</f>
        <v>-0.24880472720648905</v>
      </c>
      <c r="AI146" s="169">
        <f>IFERROR(Inv_SY_B!AI146/Inv_SY_B!$DC146-1,"")</f>
        <v>6.0442750767488285E-2</v>
      </c>
      <c r="AJ146" s="169">
        <f>IFERROR(Inv_SY_B!AJ146/Inv_SY_B!$DC146-1,"")</f>
        <v>5.6460154852429056E-2</v>
      </c>
      <c r="AK146" s="169">
        <f>IFERROR(Inv_SY_B!AK146/Inv_SY_B!$DC146-1,"")</f>
        <v>6.9427360384882952E-2</v>
      </c>
      <c r="AL146" s="169">
        <f>IFERROR(Inv_SY_B!AL146/Inv_SY_B!$DC146-1,"")</f>
        <v>5.0455281409195862E-2</v>
      </c>
      <c r="AM146" s="169">
        <f>IFERROR(Inv_SY_B!AM146/Inv_SY_B!$DC146-1,"")</f>
        <v>5.4343680182929122E-2</v>
      </c>
      <c r="AN146" s="169">
        <f>IFERROR(Inv_SY_B!AN146/Inv_SY_B!$DC146-1,"")</f>
        <v>3.0777517092495987E-2</v>
      </c>
      <c r="AO146" s="169">
        <f>IFERROR(Inv_SY_B!AO146/Inv_SY_B!$DC146-1,"")</f>
        <v>4.8397190618503894E-2</v>
      </c>
      <c r="AP146" s="169">
        <f>IFERROR(Inv_SY_B!AP146/Inv_SY_B!$DC146-1,"")</f>
        <v>5.3004809489687332E-2</v>
      </c>
      <c r="AQ146" s="169">
        <f>IFERROR(Inv_SY_B!AQ146/Inv_SY_B!$DC146-1,"")</f>
        <v>3.6958650119035985E-2</v>
      </c>
      <c r="AR146" s="169">
        <f>IFERROR(Inv_SY_B!AR146/Inv_SY_B!$DC146-1,"")</f>
        <v>4.7852252262029493E-2</v>
      </c>
      <c r="AS146" s="169">
        <f>IFERROR(Inv_SY_B!AS146/Inv_SY_B!$DC146-1,"")</f>
        <v>5.063943774580415E-2</v>
      </c>
      <c r="AT146" s="169">
        <f>IFERROR(Inv_SY_B!AT146/Inv_SY_B!$DC146-1,"")</f>
        <v>4.6739557284365407E-2</v>
      </c>
      <c r="AU146" s="169">
        <f>IFERROR(Inv_SY_B!AU146/Inv_SY_B!$DC146-1,"")</f>
        <v>4.6074770120082542E-2</v>
      </c>
      <c r="AV146" s="169">
        <f>IFERROR(Inv_SY_B!AV146/Inv_SY_B!$DC146-1,"")</f>
        <v>2.7834120413191554E-2</v>
      </c>
      <c r="AW146" s="169">
        <f>IFERROR(Inv_SY_B!AW146/Inv_SY_B!$DC146-1,"")</f>
        <v>3.4543244184266575E-2</v>
      </c>
      <c r="AX146" s="169">
        <f>IFERROR(Inv_SY_B!AX146/Inv_SY_B!$DC146-1,"")</f>
        <v>4.0682947958156079E-2</v>
      </c>
      <c r="AY146" s="169">
        <f>IFERROR(Inv_SY_B!AY146/Inv_SY_B!$DC146-1,"")</f>
        <v>3.7925766170807451E-2</v>
      </c>
      <c r="AZ146" s="169">
        <f>IFERROR(Inv_SY_B!AZ146/Inv_SY_B!$DC146-1,"")</f>
        <v>5.3826818109901975E-2</v>
      </c>
      <c r="BA146" s="169">
        <f>IFERROR(Inv_SY_B!BA146/Inv_SY_B!$DC146-1,"")</f>
        <v>-2.7978142599644595E-2</v>
      </c>
      <c r="BB146" s="169">
        <f>IFERROR(Inv_SY_B!BB146/Inv_SY_B!$DC146-1,"")</f>
        <v>5.0649157678200885E-2</v>
      </c>
      <c r="BC146" s="169">
        <f>IFERROR(Inv_SY_B!BC146/Inv_SY_B!$DC146-1,"")</f>
        <v>-1.0282866583804062E-2</v>
      </c>
      <c r="BD146" s="169">
        <f>IFERROR(Inv_SY_B!BD146/Inv_SY_B!$DC146-1,"")</f>
        <v>5.8298276043994735E-2</v>
      </c>
      <c r="BE146" s="169">
        <f>IFERROR(Inv_SY_B!BE146/Inv_SY_B!$DC146-1,"")</f>
        <v>6.8639409710618438E-2</v>
      </c>
      <c r="BF146" s="169">
        <f>IFERROR(Inv_SY_B!BF146/Inv_SY_B!$DC146-1,"")</f>
        <v>7.6526311193688912E-2</v>
      </c>
      <c r="BG146" s="169">
        <f>IFERROR(Inv_SY_B!BG146/Inv_SY_B!$DC146-1,"")</f>
        <v>5.97055875812873E-2</v>
      </c>
      <c r="BH146" s="169">
        <f>IFERROR(Inv_SY_B!BH146/Inv_SY_B!$DC146-1,"")</f>
        <v>5.6541631855601349E-2</v>
      </c>
      <c r="BI146" s="169">
        <f>IFERROR(Inv_SY_B!BI146/Inv_SY_B!$DC146-1,"")</f>
        <v>6.1212238756506387E-2</v>
      </c>
      <c r="BJ146" s="169">
        <f>IFERROR(Inv_SY_B!BJ146/Inv_SY_B!$DC146-1,"")</f>
        <v>5.7571921702166406E-2</v>
      </c>
      <c r="BK146" s="169">
        <f>IFERROR(Inv_SY_B!BK146/Inv_SY_B!$DC146-1,"")</f>
        <v>4.0252749381406661E-2</v>
      </c>
      <c r="BL146" s="169">
        <f>IFERROR(Inv_SY_B!BL146/Inv_SY_B!$DC146-1,"")</f>
        <v>5.3566445947590857E-2</v>
      </c>
      <c r="BM146" s="169">
        <f>IFERROR(Inv_SY_B!BM146/Inv_SY_B!$DC146-1,"")</f>
        <v>5.0476586657779432E-2</v>
      </c>
      <c r="BN146" s="169">
        <f>IFERROR(Inv_SY_B!BN146/Inv_SY_B!$DC146-1,"")</f>
        <v>4.4022802149367157E-2</v>
      </c>
      <c r="BO146" s="169">
        <f>IFERROR(Inv_SY_B!BO146/Inv_SY_B!$DC146-1,"")</f>
        <v>6.2921684851526383E-2</v>
      </c>
      <c r="BP146" s="169">
        <f>IFERROR(Inv_SY_B!BP146/Inv_SY_B!$DC146-1,"")</f>
        <v>4.4250982901111291E-2</v>
      </c>
      <c r="BQ146" s="169">
        <f>IFERROR(Inv_SY_B!BQ146/Inv_SY_B!$DC146-1,"")</f>
        <v>7.3149262536508886E-2</v>
      </c>
      <c r="BR146" s="169">
        <f>IFERROR(Inv_SY_B!BR146/Inv_SY_B!$DC146-1,"")</f>
        <v>7.6155782686418316E-2</v>
      </c>
      <c r="BS146" s="169">
        <f>IFERROR(Inv_SY_B!BS146/Inv_SY_B!$DC146-1,"")</f>
        <v>5.8120082945078533E-2</v>
      </c>
      <c r="BT146" s="169">
        <f>IFERROR(Inv_SY_B!BT146/Inv_SY_B!$DC146-1,"")</f>
        <v>9.5171233315096027E-2</v>
      </c>
      <c r="BU146" s="169">
        <f>IFERROR(Inv_SY_B!BU146/Inv_SY_B!$DC146-1,"")</f>
        <v>6.2067702392005764E-2</v>
      </c>
      <c r="BV146" s="169">
        <f>IFERROR(Inv_SY_B!BV146/Inv_SY_B!$DC146-1,"")</f>
        <v>3.7152401230724275E-2</v>
      </c>
      <c r="BW146" s="169">
        <f>IFERROR(Inv_SY_B!BW146/Inv_SY_B!$DC146-1,"")</f>
        <v>7.65000790869792E-2</v>
      </c>
      <c r="BX146" s="169">
        <f>IFERROR(Inv_SY_B!BX146/Inv_SY_B!$DC146-1,"")</f>
        <v>9.1896307871034422E-2</v>
      </c>
      <c r="BY146" s="169">
        <f>IFERROR(Inv_SY_B!BY146/Inv_SY_B!$DC146-1,"")</f>
        <v>8.7068591309323873E-2</v>
      </c>
      <c r="BZ146" s="169">
        <f>IFERROR(Inv_SY_B!BZ146/Inv_SY_B!$DC146-1,"")</f>
        <v>9.7194588070024679E-2</v>
      </c>
      <c r="CA146" s="169">
        <f>IFERROR(Inv_SY_B!CA146/Inv_SY_B!$DC146-1,"")</f>
        <v>5.3903154406490295E-2</v>
      </c>
      <c r="CB146" s="169">
        <f>IFERROR(Inv_SY_B!CB146/Inv_SY_B!$DC146-1,"")</f>
        <v>3.1256981709573362E-2</v>
      </c>
      <c r="CC146" s="169">
        <f>IFERROR(Inv_SY_B!CC146/Inv_SY_B!$DC146-1,"")</f>
        <v>6.0652465055365923E-2</v>
      </c>
      <c r="CD146" s="169">
        <f>IFERROR(Inv_SY_B!CD146/Inv_SY_B!$DC146-1,"")</f>
        <v>6.3740098870888051E-2</v>
      </c>
      <c r="CE146" s="169">
        <f>IFERROR(Inv_SY_B!CE146/Inv_SY_B!$DC146-1,"")</f>
        <v>4.4847928458918274E-2</v>
      </c>
      <c r="CF146" s="169">
        <f>IFERROR(Inv_SY_B!CF146/Inv_SY_B!$DC146-1,"")</f>
        <v>4.5597300550201059E-2</v>
      </c>
      <c r="CG146" s="169">
        <f>IFERROR(Inv_SY_B!CG146/Inv_SY_B!$DC146-1,"")</f>
        <v>6.2611885468007999E-2</v>
      </c>
      <c r="CH146" s="169">
        <f>IFERROR(Inv_SY_B!CH146/Inv_SY_B!$DC146-1,"")</f>
        <v>8.933798165501905E-2</v>
      </c>
      <c r="CI146" s="169">
        <f>IFERROR(Inv_SY_B!CI146/Inv_SY_B!$DC146-1,"")</f>
        <v>-0.92769196938809073</v>
      </c>
      <c r="CJ146" s="169">
        <f>IFERROR(Inv_SY_B!CJ146/Inv_SY_B!$DC146-1,"")</f>
        <v>-0.75317920730561494</v>
      </c>
      <c r="CK146" s="169">
        <f>IFERROR(Inv_SY_B!CK146/Inv_SY_B!$DC146-1,"")</f>
        <v>-0.63937083399919259</v>
      </c>
      <c r="CL146" s="169">
        <f>IFERROR(Inv_SY_B!CL146/Inv_SY_B!$DC146-1,"")</f>
        <v>-0.47894290331743472</v>
      </c>
      <c r="CM146" s="169">
        <f>IFERROR(Inv_SY_B!CM146/Inv_SY_B!$DB146-1,"")</f>
        <v>4.5655045021701701E-2</v>
      </c>
      <c r="CN146" s="169">
        <f>IFERROR(Inv_SY_B!CN146/Inv_SY_B!$DB146-1,"")</f>
        <v>-9.6605893639224449E-3</v>
      </c>
      <c r="CO146" s="169">
        <f>IFERROR(Inv_SY_B!CO146/Inv_SY_B!$DB146-1,"")</f>
        <v>1.3770899504754519E-2</v>
      </c>
      <c r="CP146" s="169">
        <f>IFERROR(Inv_SY_B!CP146/Inv_SY_B!$DB146-1,"")</f>
        <v>-5.2707732116176853E-2</v>
      </c>
      <c r="CQ146" s="169">
        <f>IFERROR(Inv_SY_B!CQ146/Inv_SY_B!$DB146-1,"")</f>
        <v>1.2765264301979329E-3</v>
      </c>
      <c r="CR146" s="169">
        <f>IFERROR(Inv_SY_B!CR146/Inv_SY_B!$DB146-1,"")</f>
        <v>3.6823499033342477E-2</v>
      </c>
      <c r="CS146" s="169">
        <f>IFERROR(Inv_SY_B!CS146/Inv_SY_B!$DB146-1,"")</f>
        <v>9.6223373891970443E-3</v>
      </c>
      <c r="CT146" s="169">
        <f>IFERROR(Inv_SY_B!CT146/Inv_SY_B!$DB146-1,"")</f>
        <v>-4.4779985899094266E-2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4.1608942791064196E-2</v>
      </c>
      <c r="D147" s="169">
        <f>IFERROR(Inv_SY_B!D147/Inv_SY_B!$DA147-1,"")</f>
        <v>3.8218686105770949E-2</v>
      </c>
      <c r="E147" s="169">
        <f>IFERROR(Inv_SY_B!E147/Inv_SY_B!$DA147-1,"")</f>
        <v>6.8880376265056942E-3</v>
      </c>
      <c r="F147" s="169">
        <f>IFERROR(Inv_SY_B!F147/Inv_SY_B!$DA147-1,"")</f>
        <v>-1.4054481949343556E-2</v>
      </c>
      <c r="G147" s="169">
        <f>IFERROR(Inv_SY_B!G147/Inv_SY_B!$DA147-1,"")</f>
        <v>2.307602127329611E-3</v>
      </c>
      <c r="H147" s="169">
        <f>IFERROR(Inv_SY_B!H147/Inv_SY_B!$DA147-1,"")</f>
        <v>1.1374668461574311E-2</v>
      </c>
      <c r="I147" s="169">
        <f>IFERROR(Inv_SY_B!I147/Inv_SY_B!$DA147-1,"")</f>
        <v>1.2226906959588391E-2</v>
      </c>
      <c r="J147" s="169">
        <f>IFERROR(Inv_SY_B!J147/Inv_SY_B!$DA147-1,"")</f>
        <v>-2.2353315732563273E-2</v>
      </c>
      <c r="K147" s="169">
        <f>IFERROR(Inv_SY_B!K147/Inv_SY_B!$DA147-1,"")</f>
        <v>-5.2471656878206763E-2</v>
      </c>
      <c r="L147" s="169">
        <f>IFERROR(Inv_SY_B!L147/Inv_SY_B!$DA147-1,"")</f>
        <v>-1.9653291850281196E-3</v>
      </c>
      <c r="M147" s="169">
        <f>IFERROR(Inv_SY_B!M147/Inv_SY_B!$DA147-1,"")</f>
        <v>2.2577099452151916E-2</v>
      </c>
      <c r="N147" s="169">
        <f>IFERROR(Inv_SY_B!N147/Inv_SY_B!$DA147-1,"")</f>
        <v>2.3155319726034129E-2</v>
      </c>
      <c r="O147" s="169">
        <f>IFERROR(Inv_SY_B!O147/Inv_SY_B!$DA147-1,"")</f>
        <v>1.7860592589575397E-2</v>
      </c>
      <c r="P147" s="169">
        <f>IFERROR(Inv_SY_B!P147/Inv_SY_B!$DA147-1,"")</f>
        <v>-9.8507715142273078E-3</v>
      </c>
      <c r="Q147" s="169">
        <f>IFERROR(Inv_SY_B!Q147/Inv_SY_B!$DA147-1,"")</f>
        <v>-1.8832704682776424E-2</v>
      </c>
      <c r="R147" s="169">
        <f>IFERROR(Inv_SY_B!R147/Inv_SY_B!$DA147-1,"")</f>
        <v>-3.7341255039779919E-2</v>
      </c>
      <c r="S147" s="169">
        <f>IFERROR(Inv_SY_B!S147/Inv_SY_B!$DA147-1,"")</f>
        <v>-2.2728114619008366E-2</v>
      </c>
      <c r="T147" s="169">
        <f>IFERROR(Inv_SY_B!T147/Inv_SY_B!$DA147-1,"")</f>
        <v>9.9630373881329781E-3</v>
      </c>
      <c r="U147" s="169">
        <f>IFERROR(Inv_SY_B!U147/Inv_SY_B!$DA147-1,"")</f>
        <v>0.10920075375009142</v>
      </c>
      <c r="V147" s="169">
        <f>IFERROR(Inv_SY_B!V147/Inv_SY_B!$DA147-1,"")</f>
        <v>0.11540831063605617</v>
      </c>
      <c r="W147" s="169">
        <f>IFERROR(Inv_SY_B!W147/Inv_SY_B!$DA147-1,"")</f>
        <v>7.418732883545287E-2</v>
      </c>
      <c r="X147" s="169">
        <f>IFERROR(Inv_SY_B!X147/Inv_SY_B!$DA147-1,"")</f>
        <v>-0.28514008026880178</v>
      </c>
      <c r="Y147" s="169">
        <f>IFERROR(Inv_SY_B!Y147/Inv_SY_B!$DA147-1,"")</f>
        <v>6.0755198292793411E-2</v>
      </c>
      <c r="Z147" s="169">
        <f>IFERROR(Inv_SY_B!Z147/Inv_SY_B!$DA147-1,"")</f>
        <v>3.620406470222659E-2</v>
      </c>
      <c r="AA147" s="169">
        <f>IFERROR(Inv_SY_B!AA147/Inv_SY_B!$DA147-1,"")</f>
        <v>-1.1849095938857412E-2</v>
      </c>
      <c r="AB147" s="169">
        <f>IFERROR(Inv_SY_B!AB147/Inv_SY_B!$DA147-1,"")</f>
        <v>3.2474918171029099E-2</v>
      </c>
      <c r="AC147" s="169">
        <f>IFERROR(Inv_SY_B!AC147/Inv_SY_B!$DA147-1,"")</f>
        <v>1.4725663138706935E-2</v>
      </c>
      <c r="AD147" s="169">
        <f>IFERROR(Inv_SY_B!AD147/Inv_SY_B!$DA147-1,"")</f>
        <v>-2.6011820588908163E-3</v>
      </c>
      <c r="AE147" s="169">
        <f>IFERROR(Inv_SY_B!AE147/Inv_SY_B!$DA147-1,"")</f>
        <v>2.7519576921869904E-2</v>
      </c>
      <c r="AF147" s="169">
        <f>IFERROR(Inv_SY_B!AF147/Inv_SY_B!$DA147-1,"")</f>
        <v>5.3216366615359334E-2</v>
      </c>
      <c r="AG147" s="169">
        <f>IFERROR(Inv_SY_B!AG147/Inv_SY_B!$DA147-1,"")</f>
        <v>3.9730967577319198E-2</v>
      </c>
      <c r="AH147" s="169">
        <f>IFERROR(Inv_SY_B!AH147/Inv_SY_B!$DA147-1,"")</f>
        <v>-0.27041605400114244</v>
      </c>
      <c r="AI147" s="169">
        <f>IFERROR(Inv_SY_B!AI147/Inv_SY_B!$DC147-1,"")</f>
        <v>6.6103970823833791E-2</v>
      </c>
      <c r="AJ147" s="169">
        <f>IFERROR(Inv_SY_B!AJ147/Inv_SY_B!$DC147-1,"")</f>
        <v>6.2605849321420104E-2</v>
      </c>
      <c r="AK147" s="169">
        <f>IFERROR(Inv_SY_B!AK147/Inv_SY_B!$DC147-1,"")</f>
        <v>6.0666390476268539E-2</v>
      </c>
      <c r="AL147" s="169">
        <f>IFERROR(Inv_SY_B!AL147/Inv_SY_B!$DC147-1,"")</f>
        <v>4.2042536272862696E-2</v>
      </c>
      <c r="AM147" s="169">
        <f>IFERROR(Inv_SY_B!AM147/Inv_SY_B!$DC147-1,"")</f>
        <v>5.099854672707349E-2</v>
      </c>
      <c r="AN147" s="169">
        <f>IFERROR(Inv_SY_B!AN147/Inv_SY_B!$DC147-1,"")</f>
        <v>3.2018720743330009E-2</v>
      </c>
      <c r="AO147" s="169">
        <f>IFERROR(Inv_SY_B!AO147/Inv_SY_B!$DC147-1,"")</f>
        <v>4.8398835209614965E-2</v>
      </c>
      <c r="AP147" s="169">
        <f>IFERROR(Inv_SY_B!AP147/Inv_SY_B!$DC147-1,"")</f>
        <v>5.3920111101804613E-2</v>
      </c>
      <c r="AQ147" s="169">
        <f>IFERROR(Inv_SY_B!AQ147/Inv_SY_B!$DC147-1,"")</f>
        <v>4.6438637256631665E-2</v>
      </c>
      <c r="AR147" s="169">
        <f>IFERROR(Inv_SY_B!AR147/Inv_SY_B!$DC147-1,"")</f>
        <v>5.0692295435698309E-2</v>
      </c>
      <c r="AS147" s="169">
        <f>IFERROR(Inv_SY_B!AS147/Inv_SY_B!$DC147-1,"")</f>
        <v>5.1494169254929778E-2</v>
      </c>
      <c r="AT147" s="169">
        <f>IFERROR(Inv_SY_B!AT147/Inv_SY_B!$DC147-1,"")</f>
        <v>5.4058086544345851E-2</v>
      </c>
      <c r="AU147" s="169">
        <f>IFERROR(Inv_SY_B!AU147/Inv_SY_B!$DC147-1,"")</f>
        <v>5.2262384173106691E-2</v>
      </c>
      <c r="AV147" s="169">
        <f>IFERROR(Inv_SY_B!AV147/Inv_SY_B!$DC147-1,"")</f>
        <v>2.3510090480112211E-3</v>
      </c>
      <c r="AW147" s="169">
        <f>IFERROR(Inv_SY_B!AW147/Inv_SY_B!$DC147-1,"")</f>
        <v>2.8447721709616181E-2</v>
      </c>
      <c r="AX147" s="169">
        <f>IFERROR(Inv_SY_B!AX147/Inv_SY_B!$DC147-1,"")</f>
        <v>4.4292154397018946E-2</v>
      </c>
      <c r="AY147" s="169">
        <f>IFERROR(Inv_SY_B!AY147/Inv_SY_B!$DC147-1,"")</f>
        <v>2.468051393778592E-2</v>
      </c>
      <c r="AZ147" s="169">
        <f>IFERROR(Inv_SY_B!AZ147/Inv_SY_B!$DC147-1,"")</f>
        <v>4.5395441779507495E-2</v>
      </c>
      <c r="BA147" s="169">
        <f>IFERROR(Inv_SY_B!BA147/Inv_SY_B!$DC147-1,"")</f>
        <v>4.3831819426719543E-2</v>
      </c>
      <c r="BB147" s="169">
        <f>IFERROR(Inv_SY_B!BB147/Inv_SY_B!$DC147-1,"")</f>
        <v>5.229806387974234E-2</v>
      </c>
      <c r="BC147" s="169">
        <f>IFERROR(Inv_SY_B!BC147/Inv_SY_B!$DC147-1,"")</f>
        <v>5.1974303578790293E-2</v>
      </c>
      <c r="BD147" s="169">
        <f>IFERROR(Inv_SY_B!BD147/Inv_SY_B!$DC147-1,"")</f>
        <v>4.6268521265003804E-2</v>
      </c>
      <c r="BE147" s="169">
        <f>IFERROR(Inv_SY_B!BE147/Inv_SY_B!$DC147-1,"")</f>
        <v>6.1384936326459805E-2</v>
      </c>
      <c r="BF147" s="169">
        <f>IFERROR(Inv_SY_B!BF147/Inv_SY_B!$DC147-1,"")</f>
        <v>6.5454998056417635E-2</v>
      </c>
      <c r="BG147" s="169">
        <f>IFERROR(Inv_SY_B!BG147/Inv_SY_B!$DC147-1,"")</f>
        <v>7.1509768880872571E-2</v>
      </c>
      <c r="BH147" s="169">
        <f>IFERROR(Inv_SY_B!BH147/Inv_SY_B!$DC147-1,"")</f>
        <v>6.1485049440797024E-2</v>
      </c>
      <c r="BI147" s="169">
        <f>IFERROR(Inv_SY_B!BI147/Inv_SY_B!$DC147-1,"")</f>
        <v>5.9052048376407429E-2</v>
      </c>
      <c r="BJ147" s="169">
        <f>IFERROR(Inv_SY_B!BJ147/Inv_SY_B!$DC147-1,"")</f>
        <v>6.7477995778292277E-2</v>
      </c>
      <c r="BK147" s="169">
        <f>IFERROR(Inv_SY_B!BK147/Inv_SY_B!$DC147-1,"")</f>
        <v>3.4454508569830677E-2</v>
      </c>
      <c r="BL147" s="169">
        <f>IFERROR(Inv_SY_B!BL147/Inv_SY_B!$DC147-1,"")</f>
        <v>5.0366897364126473E-2</v>
      </c>
      <c r="BM147" s="169">
        <f>IFERROR(Inv_SY_B!BM147/Inv_SY_B!$DC147-1,"")</f>
        <v>5.6042810217820316E-2</v>
      </c>
      <c r="BN147" s="169">
        <f>IFERROR(Inv_SY_B!BN147/Inv_SY_B!$DC147-1,"")</f>
        <v>6.541806464689004E-2</v>
      </c>
      <c r="BO147" s="169">
        <f>IFERROR(Inv_SY_B!BO147/Inv_SY_B!$DC147-1,"")</f>
        <v>7.0007972586916045E-2</v>
      </c>
      <c r="BP147" s="169">
        <f>IFERROR(Inv_SY_B!BP147/Inv_SY_B!$DC147-1,"")</f>
        <v>4.6362458362289916E-2</v>
      </c>
      <c r="BQ147" s="169">
        <f>IFERROR(Inv_SY_B!BQ147/Inv_SY_B!$DC147-1,"")</f>
        <v>7.7841592524711345E-2</v>
      </c>
      <c r="BR147" s="169">
        <f>IFERROR(Inv_SY_B!BR147/Inv_SY_B!$DC147-1,"")</f>
        <v>5.4841894815793157E-2</v>
      </c>
      <c r="BS147" s="169">
        <f>IFERROR(Inv_SY_B!BS147/Inv_SY_B!$DC147-1,"")</f>
        <v>6.4292259107483929E-2</v>
      </c>
      <c r="BT147" s="169">
        <f>IFERROR(Inv_SY_B!BT147/Inv_SY_B!$DC147-1,"")</f>
        <v>8.5426344920497499E-2</v>
      </c>
      <c r="BU147" s="169">
        <f>IFERROR(Inv_SY_B!BU147/Inv_SY_B!$DC147-1,"")</f>
        <v>7.1849570234762128E-2</v>
      </c>
      <c r="BV147" s="169">
        <f>IFERROR(Inv_SY_B!BV147/Inv_SY_B!$DC147-1,"")</f>
        <v>2.890479507566579E-2</v>
      </c>
      <c r="BW147" s="169">
        <f>IFERROR(Inv_SY_B!BW147/Inv_SY_B!$DC147-1,"")</f>
        <v>9.7496029703111997E-2</v>
      </c>
      <c r="BX147" s="169">
        <f>IFERROR(Inv_SY_B!BX147/Inv_SY_B!$DC147-1,"")</f>
        <v>9.5543189792608452E-2</v>
      </c>
      <c r="BY147" s="169">
        <f>IFERROR(Inv_SY_B!BY147/Inv_SY_B!$DC147-1,"")</f>
        <v>9.7369529951824463E-2</v>
      </c>
      <c r="BZ147" s="169">
        <f>IFERROR(Inv_SY_B!BZ147/Inv_SY_B!$DC147-1,"")</f>
        <v>9.4322150943303873E-2</v>
      </c>
      <c r="CA147" s="169">
        <f>IFERROR(Inv_SY_B!CA147/Inv_SY_B!$DC147-1,"")</f>
        <v>3.0163810792494417E-2</v>
      </c>
      <c r="CB147" s="169">
        <f>IFERROR(Inv_SY_B!CB147/Inv_SY_B!$DC147-1,"")</f>
        <v>8.1107783609313255E-3</v>
      </c>
      <c r="CC147" s="169">
        <f>IFERROR(Inv_SY_B!CC147/Inv_SY_B!$DC147-1,"")</f>
        <v>7.6224821524627284E-2</v>
      </c>
      <c r="CD147" s="169">
        <f>IFERROR(Inv_SY_B!CD147/Inv_SY_B!$DC147-1,"")</f>
        <v>8.6323295507954256E-2</v>
      </c>
      <c r="CE147" s="169">
        <f>IFERROR(Inv_SY_B!CE147/Inv_SY_B!$DC147-1,"")</f>
        <v>3.393001843981569E-2</v>
      </c>
      <c r="CF147" s="169">
        <f>IFERROR(Inv_SY_B!CF147/Inv_SY_B!$DC147-1,"")</f>
        <v>4.8409218885549388E-2</v>
      </c>
      <c r="CG147" s="169">
        <f>IFERROR(Inv_SY_B!CG147/Inv_SY_B!$DC147-1,"")</f>
        <v>3.1754107812971277E-3</v>
      </c>
      <c r="CH147" s="169">
        <f>IFERROR(Inv_SY_B!CH147/Inv_SY_B!$DC147-1,"")</f>
        <v>3.8116937397159489E-2</v>
      </c>
      <c r="CI147" s="169">
        <f>IFERROR(Inv_SY_B!CI147/Inv_SY_B!$DC147-1,"")</f>
        <v>-0.92954229609055528</v>
      </c>
      <c r="CJ147" s="169">
        <f>IFERROR(Inv_SY_B!CJ147/Inv_SY_B!$DC147-1,"")</f>
        <v>-0.75684889837408398</v>
      </c>
      <c r="CK147" s="169">
        <f>IFERROR(Inv_SY_B!CK147/Inv_SY_B!$DC147-1,"")</f>
        <v>-0.64374033169536171</v>
      </c>
      <c r="CL147" s="169">
        <f>IFERROR(Inv_SY_B!CL147/Inv_SY_B!$DC147-1,"")</f>
        <v>-0.48246771356983931</v>
      </c>
      <c r="CM147" s="169">
        <f>IFERROR(Inv_SY_B!CM147/Inv_SY_B!$DB147-1,"")</f>
        <v>4.1162949976986329E-2</v>
      </c>
      <c r="CN147" s="169">
        <f>IFERROR(Inv_SY_B!CN147/Inv_SY_B!$DB147-1,"")</f>
        <v>-1.5680407874676616E-2</v>
      </c>
      <c r="CO147" s="169">
        <f>IFERROR(Inv_SY_B!CO147/Inv_SY_B!$DB147-1,"")</f>
        <v>9.6125575534413699E-3</v>
      </c>
      <c r="CP147" s="169">
        <f>IFERROR(Inv_SY_B!CP147/Inv_SY_B!$DB147-1,"")</f>
        <v>-5.1849245869049043E-2</v>
      </c>
      <c r="CQ147" s="169">
        <f>IFERROR(Inv_SY_B!CQ147/Inv_SY_B!$DB147-1,"")</f>
        <v>6.1617333821160081E-3</v>
      </c>
      <c r="CR147" s="169">
        <f>IFERROR(Inv_SY_B!CR147/Inv_SY_B!$DB147-1,"")</f>
        <v>4.4006636662529575E-2</v>
      </c>
      <c r="CS147" s="169">
        <f>IFERROR(Inv_SY_B!CS147/Inv_SY_B!$DB147-1,"")</f>
        <v>1.1625970754154391E-2</v>
      </c>
      <c r="CT147" s="169">
        <f>IFERROR(Inv_SY_B!CT147/Inv_SY_B!$DB147-1,"")</f>
        <v>-4.5040194585502236E-2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6.8539628846138623E-2</v>
      </c>
      <c r="D148" s="169">
        <f>IFERROR(Inv_SY_B!D148/Inv_SY_B!$DA148-1,"")</f>
        <v>5.7094857334424765E-2</v>
      </c>
      <c r="E148" s="169">
        <f>IFERROR(Inv_SY_B!E148/Inv_SY_B!$DA148-1,"")</f>
        <v>2.8535359514910486E-2</v>
      </c>
      <c r="F148" s="169">
        <f>IFERROR(Inv_SY_B!F148/Inv_SY_B!$DA148-1,"")</f>
        <v>1.2723124159751187E-2</v>
      </c>
      <c r="G148" s="169">
        <f>IFERROR(Inv_SY_B!G148/Inv_SY_B!$DA148-1,"")</f>
        <v>2.1454546211094661E-2</v>
      </c>
      <c r="H148" s="169">
        <f>IFERROR(Inv_SY_B!H148/Inv_SY_B!$DA148-1,"")</f>
        <v>3.1157931213269485E-2</v>
      </c>
      <c r="I148" s="169">
        <f>IFERROR(Inv_SY_B!I148/Inv_SY_B!$DA148-1,"")</f>
        <v>4.0947953581535135E-2</v>
      </c>
      <c r="J148" s="169">
        <f>IFERROR(Inv_SY_B!J148/Inv_SY_B!$DA148-1,"")</f>
        <v>1.42861063649109E-2</v>
      </c>
      <c r="K148" s="169">
        <f>IFERROR(Inv_SY_B!K148/Inv_SY_B!$DA148-1,"")</f>
        <v>-2.2545331392142987E-2</v>
      </c>
      <c r="L148" s="169">
        <f>IFERROR(Inv_SY_B!L148/Inv_SY_B!$DA148-1,"")</f>
        <v>2.6508392566393812E-2</v>
      </c>
      <c r="M148" s="169">
        <f>IFERROR(Inv_SY_B!M148/Inv_SY_B!$DA148-1,"")</f>
        <v>3.2581110613378206E-2</v>
      </c>
      <c r="N148" s="169">
        <f>IFERROR(Inv_SY_B!N148/Inv_SY_B!$DA148-1,"")</f>
        <v>2.4194292417538232E-2</v>
      </c>
      <c r="O148" s="169">
        <f>IFERROR(Inv_SY_B!O148/Inv_SY_B!$DA148-1,"")</f>
        <v>2.5921288626265637E-2</v>
      </c>
      <c r="P148" s="169">
        <f>IFERROR(Inv_SY_B!P148/Inv_SY_B!$DA148-1,"")</f>
        <v>-5.5461081568514148E-3</v>
      </c>
      <c r="Q148" s="169">
        <f>IFERROR(Inv_SY_B!Q148/Inv_SY_B!$DA148-1,"")</f>
        <v>-2.0384602260065221E-2</v>
      </c>
      <c r="R148" s="169">
        <f>IFERROR(Inv_SY_B!R148/Inv_SY_B!$DA148-1,"")</f>
        <v>-4.3002816589037818E-2</v>
      </c>
      <c r="S148" s="169">
        <f>IFERROR(Inv_SY_B!S148/Inv_SY_B!$DA148-1,"")</f>
        <v>-2.467995581625837E-2</v>
      </c>
      <c r="T148" s="169">
        <f>IFERROR(Inv_SY_B!T148/Inv_SY_B!$DA148-1,"")</f>
        <v>1.2683506442172421E-2</v>
      </c>
      <c r="U148" s="169">
        <f>IFERROR(Inv_SY_B!U148/Inv_SY_B!$DA148-1,"")</f>
        <v>0.11609290523245508</v>
      </c>
      <c r="V148" s="169">
        <f>IFERROR(Inv_SY_B!V148/Inv_SY_B!$DA148-1,"")</f>
        <v>0.12146851835626649</v>
      </c>
      <c r="W148" s="169">
        <f>IFERROR(Inv_SY_B!W148/Inv_SY_B!$DA148-1,"")</f>
        <v>5.9367809365981516E-2</v>
      </c>
      <c r="X148" s="169">
        <f>IFERROR(Inv_SY_B!X148/Inv_SY_B!$DA148-1,"")</f>
        <v>-0.27431696919709947</v>
      </c>
      <c r="Y148" s="169">
        <f>IFERROR(Inv_SY_B!Y148/Inv_SY_B!$DA148-1,"")</f>
        <v>8.1523120034082242E-2</v>
      </c>
      <c r="Z148" s="169">
        <f>IFERROR(Inv_SY_B!Z148/Inv_SY_B!$DA148-1,"")</f>
        <v>5.2863824156567318E-2</v>
      </c>
      <c r="AA148" s="169">
        <f>IFERROR(Inv_SY_B!AA148/Inv_SY_B!$DA148-1,"")</f>
        <v>-5.9130072385735089E-2</v>
      </c>
      <c r="AB148" s="169">
        <f>IFERROR(Inv_SY_B!AB148/Inv_SY_B!$DA148-1,"")</f>
        <v>-1.8201467495454371E-2</v>
      </c>
      <c r="AC148" s="169">
        <f>IFERROR(Inv_SY_B!AC148/Inv_SY_B!$DA148-1,"")</f>
        <v>-1.4833944456118076E-2</v>
      </c>
      <c r="AD148" s="169">
        <f>IFERROR(Inv_SY_B!AD148/Inv_SY_B!$DA148-1,"")</f>
        <v>-4.0238478226096608E-2</v>
      </c>
      <c r="AE148" s="169">
        <f>IFERROR(Inv_SY_B!AE148/Inv_SY_B!$DA148-1,"")</f>
        <v>-1.8282065918279855E-2</v>
      </c>
      <c r="AF148" s="169">
        <f>IFERROR(Inv_SY_B!AF148/Inv_SY_B!$DA148-1,"")</f>
        <v>5.2621776714150137E-3</v>
      </c>
      <c r="AG148" s="169">
        <f>IFERROR(Inv_SY_B!AG148/Inv_SY_B!$DA148-1,"")</f>
        <v>-4.8943867415032871E-2</v>
      </c>
      <c r="AH148" s="169">
        <f>IFERROR(Inv_SY_B!AH148/Inv_SY_B!$DA148-1,"")</f>
        <v>-0.24310077340038005</v>
      </c>
      <c r="AI148" s="169">
        <f>IFERROR(Inv_SY_B!AI148/Inv_SY_B!$DC148-1,"")</f>
        <v>6.8754369389753656E-2</v>
      </c>
      <c r="AJ148" s="169">
        <f>IFERROR(Inv_SY_B!AJ148/Inv_SY_B!$DC148-1,"")</f>
        <v>6.9626821936194183E-2</v>
      </c>
      <c r="AK148" s="169">
        <f>IFERROR(Inv_SY_B!AK148/Inv_SY_B!$DC148-1,"")</f>
        <v>7.6862161157537745E-2</v>
      </c>
      <c r="AL148" s="169">
        <f>IFERROR(Inv_SY_B!AL148/Inv_SY_B!$DC148-1,"")</f>
        <v>6.5151826571585802E-2</v>
      </c>
      <c r="AM148" s="169">
        <f>IFERROR(Inv_SY_B!AM148/Inv_SY_B!$DC148-1,"")</f>
        <v>6.9443888337747062E-2</v>
      </c>
      <c r="AN148" s="169">
        <f>IFERROR(Inv_SY_B!AN148/Inv_SY_B!$DC148-1,"")</f>
        <v>4.3371453116746839E-2</v>
      </c>
      <c r="AO148" s="169">
        <f>IFERROR(Inv_SY_B!AO148/Inv_SY_B!$DC148-1,"")</f>
        <v>5.6929852962462668E-2</v>
      </c>
      <c r="AP148" s="169">
        <f>IFERROR(Inv_SY_B!AP148/Inv_SY_B!$DC148-1,"")</f>
        <v>5.7054321556434084E-2</v>
      </c>
      <c r="AQ148" s="169">
        <f>IFERROR(Inv_SY_B!AQ148/Inv_SY_B!$DC148-1,"")</f>
        <v>4.7169722321685814E-2</v>
      </c>
      <c r="AR148" s="169">
        <f>IFERROR(Inv_SY_B!AR148/Inv_SY_B!$DC148-1,"")</f>
        <v>5.2888325143142678E-2</v>
      </c>
      <c r="AS148" s="169">
        <f>IFERROR(Inv_SY_B!AS148/Inv_SY_B!$DC148-1,"")</f>
        <v>5.0650979051110712E-2</v>
      </c>
      <c r="AT148" s="169">
        <f>IFERROR(Inv_SY_B!AT148/Inv_SY_B!$DC148-1,"")</f>
        <v>5.1440548605639735E-2</v>
      </c>
      <c r="AU148" s="169">
        <f>IFERROR(Inv_SY_B!AU148/Inv_SY_B!$DC148-1,"")</f>
        <v>5.6743606000420943E-2</v>
      </c>
      <c r="AV148" s="169">
        <f>IFERROR(Inv_SY_B!AV148/Inv_SY_B!$DC148-1,"")</f>
        <v>1.5316650920265795E-2</v>
      </c>
      <c r="AW148" s="169">
        <f>IFERROR(Inv_SY_B!AW148/Inv_SY_B!$DC148-1,"")</f>
        <v>2.8207811870637256E-2</v>
      </c>
      <c r="AX148" s="169">
        <f>IFERROR(Inv_SY_B!AX148/Inv_SY_B!$DC148-1,"")</f>
        <v>4.4761924362636485E-2</v>
      </c>
      <c r="AY148" s="169">
        <f>IFERROR(Inv_SY_B!AY148/Inv_SY_B!$DC148-1,"")</f>
        <v>2.5534412473772194E-2</v>
      </c>
      <c r="AZ148" s="169">
        <f>IFERROR(Inv_SY_B!AZ148/Inv_SY_B!$DC148-1,"")</f>
        <v>4.4423152895135543E-2</v>
      </c>
      <c r="BA148" s="169">
        <f>IFERROR(Inv_SY_B!BA148/Inv_SY_B!$DC148-1,"")</f>
        <v>4.1209153683831934E-2</v>
      </c>
      <c r="BB148" s="169">
        <f>IFERROR(Inv_SY_B!BB148/Inv_SY_B!$DC148-1,"")</f>
        <v>4.9573169984994614E-2</v>
      </c>
      <c r="BC148" s="169">
        <f>IFERROR(Inv_SY_B!BC148/Inv_SY_B!$DC148-1,"")</f>
        <v>4.6121923920323438E-2</v>
      </c>
      <c r="BD148" s="169">
        <f>IFERROR(Inv_SY_B!BD148/Inv_SY_B!$DC148-1,"")</f>
        <v>4.4396711668777566E-2</v>
      </c>
      <c r="BE148" s="169">
        <f>IFERROR(Inv_SY_B!BE148/Inv_SY_B!$DC148-1,"")</f>
        <v>5.996683346365983E-2</v>
      </c>
      <c r="BF148" s="169">
        <f>IFERROR(Inv_SY_B!BF148/Inv_SY_B!$DC148-1,"")</f>
        <v>6.5935676547406841E-2</v>
      </c>
      <c r="BG148" s="169">
        <f>IFERROR(Inv_SY_B!BG148/Inv_SY_B!$DC148-1,"")</f>
        <v>5.5394939772381413E-2</v>
      </c>
      <c r="BH148" s="169">
        <f>IFERROR(Inv_SY_B!BH148/Inv_SY_B!$DC148-1,"")</f>
        <v>6.1250349349357469E-2</v>
      </c>
      <c r="BI148" s="169">
        <f>IFERROR(Inv_SY_B!BI148/Inv_SY_B!$DC148-1,"")</f>
        <v>5.970139120198148E-2</v>
      </c>
      <c r="BJ148" s="169">
        <f>IFERROR(Inv_SY_B!BJ148/Inv_SY_B!$DC148-1,"")</f>
        <v>5.9560783416508389E-2</v>
      </c>
      <c r="BK148" s="169">
        <f>IFERROR(Inv_SY_B!BK148/Inv_SY_B!$DC148-1,"")</f>
        <v>3.4417792841274109E-2</v>
      </c>
      <c r="BL148" s="169">
        <f>IFERROR(Inv_SY_B!BL148/Inv_SY_B!$DC148-1,"")</f>
        <v>5.0399674785016613E-2</v>
      </c>
      <c r="BM148" s="169">
        <f>IFERROR(Inv_SY_B!BM148/Inv_SY_B!$DC148-1,"")</f>
        <v>4.7604282921829943E-2</v>
      </c>
      <c r="BN148" s="169">
        <f>IFERROR(Inv_SY_B!BN148/Inv_SY_B!$DC148-1,"")</f>
        <v>4.5912364240050962E-2</v>
      </c>
      <c r="BO148" s="169">
        <f>IFERROR(Inv_SY_B!BO148/Inv_SY_B!$DC148-1,"")</f>
        <v>5.7758665851470825E-2</v>
      </c>
      <c r="BP148" s="169">
        <f>IFERROR(Inv_SY_B!BP148/Inv_SY_B!$DC148-1,"")</f>
        <v>5.1922305162361182E-2</v>
      </c>
      <c r="BQ148" s="169">
        <f>IFERROR(Inv_SY_B!BQ148/Inv_SY_B!$DC148-1,"")</f>
        <v>6.5018416929956802E-2</v>
      </c>
      <c r="BR148" s="169">
        <f>IFERROR(Inv_SY_B!BR148/Inv_SY_B!$DC148-1,"")</f>
        <v>6.5976261701737204E-2</v>
      </c>
      <c r="BS148" s="169">
        <f>IFERROR(Inv_SY_B!BS148/Inv_SY_B!$DC148-1,"")</f>
        <v>5.1718968138047661E-2</v>
      </c>
      <c r="BT148" s="169">
        <f>IFERROR(Inv_SY_B!BT148/Inv_SY_B!$DC148-1,"")</f>
        <v>7.3910492177856391E-2</v>
      </c>
      <c r="BU148" s="169">
        <f>IFERROR(Inv_SY_B!BU148/Inv_SY_B!$DC148-1,"")</f>
        <v>5.4194874845364005E-2</v>
      </c>
      <c r="BV148" s="169">
        <f>IFERROR(Inv_SY_B!BV148/Inv_SY_B!$DC148-1,"")</f>
        <v>2.2728142364765613E-2</v>
      </c>
      <c r="BW148" s="169">
        <f>IFERROR(Inv_SY_B!BW148/Inv_SY_B!$DC148-1,"")</f>
        <v>7.9213127744637957E-2</v>
      </c>
      <c r="BX148" s="169">
        <f>IFERROR(Inv_SY_B!BX148/Inv_SY_B!$DC148-1,"")</f>
        <v>8.3813975770945293E-2</v>
      </c>
      <c r="BY148" s="169">
        <f>IFERROR(Inv_SY_B!BY148/Inv_SY_B!$DC148-1,"")</f>
        <v>8.4485606201015084E-2</v>
      </c>
      <c r="BZ148" s="169">
        <f>IFERROR(Inv_SY_B!BZ148/Inv_SY_B!$DC148-1,"")</f>
        <v>8.2010845604569615E-2</v>
      </c>
      <c r="CA148" s="169">
        <f>IFERROR(Inv_SY_B!CA148/Inv_SY_B!$DC148-1,"")</f>
        <v>4.5086920526329788E-2</v>
      </c>
      <c r="CB148" s="169">
        <f>IFERROR(Inv_SY_B!CB148/Inv_SY_B!$DC148-1,"")</f>
        <v>2.103628439559313E-2</v>
      </c>
      <c r="CC148" s="169">
        <f>IFERROR(Inv_SY_B!CC148/Inv_SY_B!$DC148-1,"")</f>
        <v>7.5276883092052271E-2</v>
      </c>
      <c r="CD148" s="169">
        <f>IFERROR(Inv_SY_B!CD148/Inv_SY_B!$DC148-1,"")</f>
        <v>8.0686192301663962E-2</v>
      </c>
      <c r="CE148" s="169">
        <f>IFERROR(Inv_SY_B!CE148/Inv_SY_B!$DC148-1,"")</f>
        <v>5.9005715581446072E-2</v>
      </c>
      <c r="CF148" s="169">
        <f>IFERROR(Inv_SY_B!CF148/Inv_SY_B!$DC148-1,"")</f>
        <v>6.2641405454743504E-2</v>
      </c>
      <c r="CG148" s="169">
        <f>IFERROR(Inv_SY_B!CG148/Inv_SY_B!$DC148-1,"")</f>
        <v>1.7835080532689673E-2</v>
      </c>
      <c r="CH148" s="169">
        <f>IFERROR(Inv_SY_B!CH148/Inv_SY_B!$DC148-1,"")</f>
        <v>3.1697906597878633E-2</v>
      </c>
      <c r="CI148" s="169">
        <f>IFERROR(Inv_SY_B!CI148/Inv_SY_B!$DC148-1,"")</f>
        <v>-0.92930450628814987</v>
      </c>
      <c r="CJ148" s="169">
        <f>IFERROR(Inv_SY_B!CJ148/Inv_SY_B!$DC148-1,"")</f>
        <v>-0.75706391065025214</v>
      </c>
      <c r="CK148" s="169">
        <f>IFERROR(Inv_SY_B!CK148/Inv_SY_B!$DC148-1,"")</f>
        <v>-0.64527533549301985</v>
      </c>
      <c r="CL148" s="169">
        <f>IFERROR(Inv_SY_B!CL148/Inv_SY_B!$DC148-1,"")</f>
        <v>-0.48015119501401515</v>
      </c>
      <c r="CM148" s="169">
        <f>IFERROR(Inv_SY_B!CM148/Inv_SY_B!$DB148-1,"")</f>
        <v>4.4900348784715494E-2</v>
      </c>
      <c r="CN148" s="169">
        <f>IFERROR(Inv_SY_B!CN148/Inv_SY_B!$DB148-1,"")</f>
        <v>-1.072217653585128E-2</v>
      </c>
      <c r="CO148" s="169">
        <f>IFERROR(Inv_SY_B!CO148/Inv_SY_B!$DB148-1,"")</f>
        <v>1.4471633479492318E-2</v>
      </c>
      <c r="CP148" s="169">
        <f>IFERROR(Inv_SY_B!CP148/Inv_SY_B!$DB148-1,"")</f>
        <v>-4.8862717138405842E-2</v>
      </c>
      <c r="CQ148" s="169">
        <f>IFERROR(Inv_SY_B!CQ148/Inv_SY_B!$DB148-1,"")</f>
        <v>2.9504932258126448E-3</v>
      </c>
      <c r="CR148" s="169">
        <f>IFERROR(Inv_SY_B!CR148/Inv_SY_B!$DB148-1,"")</f>
        <v>3.7850124122478457E-2</v>
      </c>
      <c r="CS148" s="169">
        <f>IFERROR(Inv_SY_B!CS148/Inv_SY_B!$DB148-1,"")</f>
        <v>7.1225553633649241E-3</v>
      </c>
      <c r="CT148" s="169">
        <f>IFERROR(Inv_SY_B!CT148/Inv_SY_B!$DB148-1,"")</f>
        <v>-4.7710261301605383E-2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1.1191795084455114E-2</v>
      </c>
      <c r="D149" s="169">
        <f>IFERROR(Inv_SY_B!D149/Inv_SY_B!$DA149-1,"")</f>
        <v>1.5647862573290761E-2</v>
      </c>
      <c r="E149" s="169">
        <f>IFERROR(Inv_SY_B!E149/Inv_SY_B!$DA149-1,"")</f>
        <v>-6.2859359014346694E-3</v>
      </c>
      <c r="F149" s="169">
        <f>IFERROR(Inv_SY_B!F149/Inv_SY_B!$DA149-1,"")</f>
        <v>-1.317629239139495E-2</v>
      </c>
      <c r="G149" s="169">
        <f>IFERROR(Inv_SY_B!G149/Inv_SY_B!$DA149-1,"")</f>
        <v>-4.6766077737805389E-3</v>
      </c>
      <c r="H149" s="169">
        <f>IFERROR(Inv_SY_B!H149/Inv_SY_B!$DA149-1,"")</f>
        <v>-1.523439191874143E-3</v>
      </c>
      <c r="I149" s="169">
        <f>IFERROR(Inv_SY_B!I149/Inv_SY_B!$DA149-1,"")</f>
        <v>1.7897453396887197E-2</v>
      </c>
      <c r="J149" s="169">
        <f>IFERROR(Inv_SY_B!J149/Inv_SY_B!$DA149-1,"")</f>
        <v>-3.0294190741849025E-2</v>
      </c>
      <c r="K149" s="169">
        <f>IFERROR(Inv_SY_B!K149/Inv_SY_B!$DA149-1,"")</f>
        <v>-3.8826652556310903E-2</v>
      </c>
      <c r="L149" s="169">
        <f>IFERROR(Inv_SY_B!L149/Inv_SY_B!$DA149-1,"")</f>
        <v>2.4810213778945212E-3</v>
      </c>
      <c r="M149" s="169">
        <f>IFERROR(Inv_SY_B!M149/Inv_SY_B!$DA149-1,"")</f>
        <v>7.6303359214995314E-3</v>
      </c>
      <c r="N149" s="169">
        <f>IFERROR(Inv_SY_B!N149/Inv_SY_B!$DA149-1,"")</f>
        <v>-1.2532767287945834E-2</v>
      </c>
      <c r="O149" s="169">
        <f>IFERROR(Inv_SY_B!O149/Inv_SY_B!$DA149-1,"")</f>
        <v>3.6126604787316552E-3</v>
      </c>
      <c r="P149" s="169">
        <f>IFERROR(Inv_SY_B!P149/Inv_SY_B!$DA149-1,"")</f>
        <v>-2.0068685524815999E-2</v>
      </c>
      <c r="Q149" s="169">
        <f>IFERROR(Inv_SY_B!Q149/Inv_SY_B!$DA149-1,"")</f>
        <v>-2.9498658077905526E-2</v>
      </c>
      <c r="R149" s="169">
        <f>IFERROR(Inv_SY_B!R149/Inv_SY_B!$DA149-1,"")</f>
        <v>-4.9876749900366724E-2</v>
      </c>
      <c r="S149" s="169">
        <f>IFERROR(Inv_SY_B!S149/Inv_SY_B!$DA149-1,"")</f>
        <v>-3.822551864238688E-2</v>
      </c>
      <c r="T149" s="169">
        <f>IFERROR(Inv_SY_B!T149/Inv_SY_B!$DA149-1,"")</f>
        <v>-1.6312174993882267E-2</v>
      </c>
      <c r="U149" s="169">
        <f>IFERROR(Inv_SY_B!U149/Inv_SY_B!$DA149-1,"")</f>
        <v>5.9125621008997653E-2</v>
      </c>
      <c r="V149" s="169">
        <f>IFERROR(Inv_SY_B!V149/Inv_SY_B!$DA149-1,"")</f>
        <v>7.2509082358630961E-2</v>
      </c>
      <c r="W149" s="169">
        <f>IFERROR(Inv_SY_B!W149/Inv_SY_B!$DA149-1,"")</f>
        <v>2.6476503507344873E-2</v>
      </c>
      <c r="X149" s="169">
        <f>IFERROR(Inv_SY_B!X149/Inv_SY_B!$DA149-1,"")</f>
        <v>-1.7820190385792078E-2</v>
      </c>
      <c r="Y149" s="169">
        <f>IFERROR(Inv_SY_B!Y149/Inv_SY_B!$DA149-1,"")</f>
        <v>9.5010038151144283E-3</v>
      </c>
      <c r="Z149" s="169">
        <f>IFERROR(Inv_SY_B!Z149/Inv_SY_B!$DA149-1,"")</f>
        <v>-1.5871189073286662E-2</v>
      </c>
      <c r="AA149" s="169">
        <f>IFERROR(Inv_SY_B!AA149/Inv_SY_B!$DA149-1,"")</f>
        <v>-1.9600905649309941E-2</v>
      </c>
      <c r="AB149" s="169">
        <f>IFERROR(Inv_SY_B!AB149/Inv_SY_B!$DA149-1,"")</f>
        <v>1.7233901304444244E-2</v>
      </c>
      <c r="AC149" s="169">
        <f>IFERROR(Inv_SY_B!AC149/Inv_SY_B!$DA149-1,"")</f>
        <v>8.7465737313057179E-3</v>
      </c>
      <c r="AD149" s="169">
        <f>IFERROR(Inv_SY_B!AD149/Inv_SY_B!$DA149-1,"")</f>
        <v>-1.4564230095485797E-2</v>
      </c>
      <c r="AE149" s="169">
        <f>IFERROR(Inv_SY_B!AE149/Inv_SY_B!$DA149-1,"")</f>
        <v>1.5289742705600906E-2</v>
      </c>
      <c r="AF149" s="169">
        <f>IFERROR(Inv_SY_B!AF149/Inv_SY_B!$DA149-1,"")</f>
        <v>3.9479844856728397E-2</v>
      </c>
      <c r="AG149" s="169">
        <f>IFERROR(Inv_SY_B!AG149/Inv_SY_B!$DA149-1,"")</f>
        <v>3.3945648541200413E-2</v>
      </c>
      <c r="AH149" s="169">
        <f>IFERROR(Inv_SY_B!AH149/Inv_SY_B!$DA149-1,"")</f>
        <v>-1.1614862474292886E-2</v>
      </c>
      <c r="AI149" s="169">
        <f>IFERROR(Inv_SY_B!AI149/Inv_SY_B!$DC149-1,"")</f>
        <v>9.4765439942134044E-2</v>
      </c>
      <c r="AJ149" s="169">
        <f>IFERROR(Inv_SY_B!AJ149/Inv_SY_B!$DC149-1,"")</f>
        <v>9.366804074411661E-2</v>
      </c>
      <c r="AK149" s="169">
        <f>IFERROR(Inv_SY_B!AK149/Inv_SY_B!$DC149-1,"")</f>
        <v>9.5476857353262501E-2</v>
      </c>
      <c r="AL149" s="169">
        <f>IFERROR(Inv_SY_B!AL149/Inv_SY_B!$DC149-1,"")</f>
        <v>8.1251400380032202E-2</v>
      </c>
      <c r="AM149" s="169">
        <f>IFERROR(Inv_SY_B!AM149/Inv_SY_B!$DC149-1,"")</f>
        <v>8.7477765267988561E-2</v>
      </c>
      <c r="AN149" s="169">
        <f>IFERROR(Inv_SY_B!AN149/Inv_SY_B!$DC149-1,"")</f>
        <v>7.455500471198051E-2</v>
      </c>
      <c r="AO149" s="169">
        <f>IFERROR(Inv_SY_B!AO149/Inv_SY_B!$DC149-1,"")</f>
        <v>7.2247742355581623E-2</v>
      </c>
      <c r="AP149" s="169">
        <f>IFERROR(Inv_SY_B!AP149/Inv_SY_B!$DC149-1,"")</f>
        <v>7.4092749365587629E-2</v>
      </c>
      <c r="AQ149" s="169">
        <f>IFERROR(Inv_SY_B!AQ149/Inv_SY_B!$DC149-1,"")</f>
        <v>6.1322737323337595E-2</v>
      </c>
      <c r="AR149" s="169">
        <f>IFERROR(Inv_SY_B!AR149/Inv_SY_B!$DC149-1,"")</f>
        <v>6.2146662955291587E-2</v>
      </c>
      <c r="AS149" s="169">
        <f>IFERROR(Inv_SY_B!AS149/Inv_SY_B!$DC149-1,"")</f>
        <v>6.0965544643198921E-2</v>
      </c>
      <c r="AT149" s="169">
        <f>IFERROR(Inv_SY_B!AT149/Inv_SY_B!$DC149-1,"")</f>
        <v>7.0504138472365918E-2</v>
      </c>
      <c r="AU149" s="169">
        <f>IFERROR(Inv_SY_B!AU149/Inv_SY_B!$DC149-1,"")</f>
        <v>7.9548171062959749E-2</v>
      </c>
      <c r="AV149" s="169">
        <f>IFERROR(Inv_SY_B!AV149/Inv_SY_B!$DC149-1,"")</f>
        <v>9.0262861299763575E-3</v>
      </c>
      <c r="AW149" s="169">
        <f>IFERROR(Inv_SY_B!AW149/Inv_SY_B!$DC149-1,"")</f>
        <v>4.8842111853555359E-2</v>
      </c>
      <c r="AX149" s="169">
        <f>IFERROR(Inv_SY_B!AX149/Inv_SY_B!$DC149-1,"")</f>
        <v>5.1308431700645807E-2</v>
      </c>
      <c r="AY149" s="169">
        <f>IFERROR(Inv_SY_B!AY149/Inv_SY_B!$DC149-1,"")</f>
        <v>2.2505923518835846E-2</v>
      </c>
      <c r="AZ149" s="169">
        <f>IFERROR(Inv_SY_B!AZ149/Inv_SY_B!$DC149-1,"")</f>
        <v>4.1128302970101727E-2</v>
      </c>
      <c r="BA149" s="169">
        <f>IFERROR(Inv_SY_B!BA149/Inv_SY_B!$DC149-1,"")</f>
        <v>3.7533243417079198E-2</v>
      </c>
      <c r="BB149" s="169">
        <f>IFERROR(Inv_SY_B!BB149/Inv_SY_B!$DC149-1,"")</f>
        <v>4.98188045782606E-2</v>
      </c>
      <c r="BC149" s="169">
        <f>IFERROR(Inv_SY_B!BC149/Inv_SY_B!$DC149-1,"")</f>
        <v>4.4663787144807232E-2</v>
      </c>
      <c r="BD149" s="169">
        <f>IFERROR(Inv_SY_B!BD149/Inv_SY_B!$DC149-1,"")</f>
        <v>2.7180961891212663E-2</v>
      </c>
      <c r="BE149" s="169">
        <f>IFERROR(Inv_SY_B!BE149/Inv_SY_B!$DC149-1,"")</f>
        <v>4.1514753524561687E-2</v>
      </c>
      <c r="BF149" s="169">
        <f>IFERROR(Inv_SY_B!BF149/Inv_SY_B!$DC149-1,"")</f>
        <v>5.6778544626147953E-2</v>
      </c>
      <c r="BG149" s="169">
        <f>IFERROR(Inv_SY_B!BG149/Inv_SY_B!$DC149-1,"")</f>
        <v>6.1335916872529594E-2</v>
      </c>
      <c r="BH149" s="169">
        <f>IFERROR(Inv_SY_B!BH149/Inv_SY_B!$DC149-1,"")</f>
        <v>5.2111634517918226E-2</v>
      </c>
      <c r="BI149" s="169">
        <f>IFERROR(Inv_SY_B!BI149/Inv_SY_B!$DC149-1,"")</f>
        <v>4.4832485374463271E-2</v>
      </c>
      <c r="BJ149" s="169">
        <f>IFERROR(Inv_SY_B!BJ149/Inv_SY_B!$DC149-1,"")</f>
        <v>5.2785790620987649E-2</v>
      </c>
      <c r="BK149" s="169">
        <f>IFERROR(Inv_SY_B!BK149/Inv_SY_B!$DC149-1,"")</f>
        <v>1.4814071136791229E-2</v>
      </c>
      <c r="BL149" s="169">
        <f>IFERROR(Inv_SY_B!BL149/Inv_SY_B!$DC149-1,"")</f>
        <v>3.3602134205678702E-2</v>
      </c>
      <c r="BM149" s="169">
        <f>IFERROR(Inv_SY_B!BM149/Inv_SY_B!$DC149-1,"")</f>
        <v>4.0583953643389625E-2</v>
      </c>
      <c r="BN149" s="169">
        <f>IFERROR(Inv_SY_B!BN149/Inv_SY_B!$DC149-1,"")</f>
        <v>5.2887825840537639E-2</v>
      </c>
      <c r="BO149" s="169">
        <f>IFERROR(Inv_SY_B!BO149/Inv_SY_B!$DC149-1,"")</f>
        <v>4.8106845049549207E-2</v>
      </c>
      <c r="BP149" s="169">
        <f>IFERROR(Inv_SY_B!BP149/Inv_SY_B!$DC149-1,"")</f>
        <v>5.1442670134653978E-2</v>
      </c>
      <c r="BQ149" s="169">
        <f>IFERROR(Inv_SY_B!BQ149/Inv_SY_B!$DC149-1,"")</f>
        <v>5.521403524834767E-2</v>
      </c>
      <c r="BR149" s="169">
        <f>IFERROR(Inv_SY_B!BR149/Inv_SY_B!$DC149-1,"")</f>
        <v>5.9007005891018371E-2</v>
      </c>
      <c r="BS149" s="169">
        <f>IFERROR(Inv_SY_B!BS149/Inv_SY_B!$DC149-1,"")</f>
        <v>2.1358556172319298E-2</v>
      </c>
      <c r="BT149" s="169">
        <f>IFERROR(Inv_SY_B!BT149/Inv_SY_B!$DC149-1,"")</f>
        <v>4.9389979322207234E-2</v>
      </c>
      <c r="BU149" s="169">
        <f>IFERROR(Inv_SY_B!BU149/Inv_SY_B!$DC149-1,"")</f>
        <v>4.2217351049866902E-2</v>
      </c>
      <c r="BV149" s="169">
        <f>IFERROR(Inv_SY_B!BV149/Inv_SY_B!$DC149-1,"")</f>
        <v>2.17947301177015E-2</v>
      </c>
      <c r="BW149" s="169">
        <f>IFERROR(Inv_SY_B!BW149/Inv_SY_B!$DC149-1,"")</f>
        <v>5.5279652040056249E-2</v>
      </c>
      <c r="BX149" s="169">
        <f>IFERROR(Inv_SY_B!BX149/Inv_SY_B!$DC149-1,"")</f>
        <v>4.3853035596495893E-2</v>
      </c>
      <c r="BY149" s="169">
        <f>IFERROR(Inv_SY_B!BY149/Inv_SY_B!$DC149-1,"")</f>
        <v>5.5978380299124941E-2</v>
      </c>
      <c r="BZ149" s="169">
        <f>IFERROR(Inv_SY_B!BZ149/Inv_SY_B!$DC149-1,"")</f>
        <v>4.5088628099307915E-2</v>
      </c>
      <c r="CA149" s="169">
        <f>IFERROR(Inv_SY_B!CA149/Inv_SY_B!$DC149-1,"")</f>
        <v>3.5542821963105542E-2</v>
      </c>
      <c r="CB149" s="169">
        <f>IFERROR(Inv_SY_B!CB149/Inv_SY_B!$DC149-1,"")</f>
        <v>1.0149436295563197E-2</v>
      </c>
      <c r="CC149" s="169">
        <f>IFERROR(Inv_SY_B!CC149/Inv_SY_B!$DC149-1,"")</f>
        <v>9.7743840605557519E-2</v>
      </c>
      <c r="CD149" s="169">
        <f>IFERROR(Inv_SY_B!CD149/Inv_SY_B!$DC149-1,"")</f>
        <v>9.9992457680554647E-2</v>
      </c>
      <c r="CE149" s="169">
        <f>IFERROR(Inv_SY_B!CE149/Inv_SY_B!$DC149-1,"")</f>
        <v>6.0956650139765589E-2</v>
      </c>
      <c r="CF149" s="169">
        <f>IFERROR(Inv_SY_B!CF149/Inv_SY_B!$DC149-1,"")</f>
        <v>6.0767103206442519E-2</v>
      </c>
      <c r="CG149" s="169">
        <f>IFERROR(Inv_SY_B!CG149/Inv_SY_B!$DC149-1,"")</f>
        <v>4.3689113352817666E-2</v>
      </c>
      <c r="CH149" s="169">
        <f>IFERROR(Inv_SY_B!CH149/Inv_SY_B!$DC149-1,"")</f>
        <v>6.0617404207965908E-2</v>
      </c>
      <c r="CI149" s="169">
        <f>IFERROR(Inv_SY_B!CI149/Inv_SY_B!$DC149-1,"")</f>
        <v>-0.92867912001142117</v>
      </c>
      <c r="CJ149" s="169">
        <f>IFERROR(Inv_SY_B!CJ149/Inv_SY_B!$DC149-1,"")</f>
        <v>-0.75512803126086125</v>
      </c>
      <c r="CK149" s="169">
        <f>IFERROR(Inv_SY_B!CK149/Inv_SY_B!$DC149-1,"")</f>
        <v>-0.64305262085821491</v>
      </c>
      <c r="CL149" s="169">
        <f>IFERROR(Inv_SY_B!CL149/Inv_SY_B!$DC149-1,"")</f>
        <v>-0.48260714248725156</v>
      </c>
      <c r="CM149" s="169">
        <f>IFERROR(Inv_SY_B!CM149/Inv_SY_B!$DB149-1,"")</f>
        <v>4.4338077355134953E-2</v>
      </c>
      <c r="CN149" s="169">
        <f>IFERROR(Inv_SY_B!CN149/Inv_SY_B!$DB149-1,"")</f>
        <v>-1.0952203503815872E-2</v>
      </c>
      <c r="CO149" s="169">
        <f>IFERROR(Inv_SY_B!CO149/Inv_SY_B!$DB149-1,"")</f>
        <v>1.2589430139363866E-2</v>
      </c>
      <c r="CP149" s="169">
        <f>IFERROR(Inv_SY_B!CP149/Inv_SY_B!$DB149-1,"")</f>
        <v>-5.246968282896336E-2</v>
      </c>
      <c r="CQ149" s="169">
        <f>IFERROR(Inv_SY_B!CQ149/Inv_SY_B!$DB149-1,"")</f>
        <v>3.3970543001387021E-3</v>
      </c>
      <c r="CR149" s="169">
        <f>IFERROR(Inv_SY_B!CR149/Inv_SY_B!$DB149-1,"")</f>
        <v>4.0742302537894126E-2</v>
      </c>
      <c r="CS149" s="169">
        <f>IFERROR(Inv_SY_B!CS149/Inv_SY_B!$DB149-1,"")</f>
        <v>8.8493432893244073E-3</v>
      </c>
      <c r="CT149" s="169">
        <f>IFERROR(Inv_SY_B!CT149/Inv_SY_B!$DB149-1,"")</f>
        <v>-4.6494321289076712E-2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5.9669616684683291E-3</v>
      </c>
      <c r="D150" s="169">
        <f>IFERROR(Inv_SY_B!D150/Inv_SY_B!$DA150-1,"")</f>
        <v>3.2122140228307838E-3</v>
      </c>
      <c r="E150" s="169">
        <f>IFERROR(Inv_SY_B!E150/Inv_SY_B!$DA150-1,"")</f>
        <v>-1.3216592200581578E-2</v>
      </c>
      <c r="F150" s="169">
        <f>IFERROR(Inv_SY_B!F150/Inv_SY_B!$DA150-1,"")</f>
        <v>-1.8064164075202171E-2</v>
      </c>
      <c r="G150" s="169">
        <f>IFERROR(Inv_SY_B!G150/Inv_SY_B!$DA150-1,"")</f>
        <v>-1.5381312647222201E-2</v>
      </c>
      <c r="H150" s="169">
        <f>IFERROR(Inv_SY_B!H150/Inv_SY_B!$DA150-1,"")</f>
        <v>-8.1700886011880636E-3</v>
      </c>
      <c r="I150" s="169">
        <f>IFERROR(Inv_SY_B!I150/Inv_SY_B!$DA150-1,"")</f>
        <v>2.0574596020330738E-2</v>
      </c>
      <c r="J150" s="169">
        <f>IFERROR(Inv_SY_B!J150/Inv_SY_B!$DA150-1,"")</f>
        <v>-2.9618926079350127E-2</v>
      </c>
      <c r="K150" s="169">
        <f>IFERROR(Inv_SY_B!K150/Inv_SY_B!$DA150-1,"")</f>
        <v>1.1924558518769945E-3</v>
      </c>
      <c r="L150" s="169">
        <f>IFERROR(Inv_SY_B!L150/Inv_SY_B!$DA150-1,"")</f>
        <v>4.0296670320001393E-3</v>
      </c>
      <c r="M150" s="169">
        <f>IFERROR(Inv_SY_B!M150/Inv_SY_B!$DA150-1,"")</f>
        <v>2.3656098834750061E-3</v>
      </c>
      <c r="N150" s="169">
        <f>IFERROR(Inv_SY_B!N150/Inv_SY_B!$DA150-1,"")</f>
        <v>-2.1410667949702811E-3</v>
      </c>
      <c r="O150" s="169">
        <f>IFERROR(Inv_SY_B!O150/Inv_SY_B!$DA150-1,"")</f>
        <v>-5.1237973018330996E-3</v>
      </c>
      <c r="P150" s="169">
        <f>IFERROR(Inv_SY_B!P150/Inv_SY_B!$DA150-1,"")</f>
        <v>-3.0031533872129312E-2</v>
      </c>
      <c r="Q150" s="169">
        <f>IFERROR(Inv_SY_B!Q150/Inv_SY_B!$DA150-1,"")</f>
        <v>-3.8442944577939508E-2</v>
      </c>
      <c r="R150" s="169">
        <f>IFERROR(Inv_SY_B!R150/Inv_SY_B!$DA150-1,"")</f>
        <v>-6.344011486563006E-2</v>
      </c>
      <c r="S150" s="169">
        <f>IFERROR(Inv_SY_B!S150/Inv_SY_B!$DA150-1,"")</f>
        <v>-4.7718330654861196E-2</v>
      </c>
      <c r="T150" s="169">
        <f>IFERROR(Inv_SY_B!T150/Inv_SY_B!$DA150-1,"")</f>
        <v>-2.1467188426213868E-2</v>
      </c>
      <c r="U150" s="169">
        <f>IFERROR(Inv_SY_B!U150/Inv_SY_B!$DA150-1,"")</f>
        <v>6.6173361206367964E-2</v>
      </c>
      <c r="V150" s="169">
        <f>IFERROR(Inv_SY_B!V150/Inv_SY_B!$DA150-1,"")</f>
        <v>7.1115861302049055E-2</v>
      </c>
      <c r="W150" s="169">
        <f>IFERROR(Inv_SY_B!W150/Inv_SY_B!$DA150-1,"")</f>
        <v>3.2648163789747775E-2</v>
      </c>
      <c r="X150" s="169">
        <f>IFERROR(Inv_SY_B!X150/Inv_SY_B!$DA150-1,"")</f>
        <v>-1.8971819610313134E-2</v>
      </c>
      <c r="Y150" s="169">
        <f>IFERROR(Inv_SY_B!Y150/Inv_SY_B!$DA150-1,"")</f>
        <v>1.6926895141013754E-2</v>
      </c>
      <c r="Z150" s="169">
        <f>IFERROR(Inv_SY_B!Z150/Inv_SY_B!$DA150-1,"")</f>
        <v>-6.3359477801742115E-3</v>
      </c>
      <c r="AA150" s="169">
        <f>IFERROR(Inv_SY_B!AA150/Inv_SY_B!$DA150-1,"")</f>
        <v>-1.9221749189438642E-2</v>
      </c>
      <c r="AB150" s="169">
        <f>IFERROR(Inv_SY_B!AB150/Inv_SY_B!$DA150-1,"")</f>
        <v>1.8376991007816201E-2</v>
      </c>
      <c r="AC150" s="169">
        <f>IFERROR(Inv_SY_B!AC150/Inv_SY_B!$DA150-1,"")</f>
        <v>1.4188136083860048E-2</v>
      </c>
      <c r="AD150" s="169">
        <f>IFERROR(Inv_SY_B!AD150/Inv_SY_B!$DA150-1,"")</f>
        <v>-2.3632064636153527E-2</v>
      </c>
      <c r="AE150" s="169">
        <f>IFERROR(Inv_SY_B!AE150/Inv_SY_B!$DA150-1,"")</f>
        <v>1.9814459139843921E-2</v>
      </c>
      <c r="AF150" s="169">
        <f>IFERROR(Inv_SY_B!AF150/Inv_SY_B!$DA150-1,"")</f>
        <v>4.7304255085030222E-2</v>
      </c>
      <c r="AG150" s="169">
        <f>IFERROR(Inv_SY_B!AG150/Inv_SY_B!$DA150-1,"")</f>
        <v>3.9568027521975635E-2</v>
      </c>
      <c r="AH150" s="169">
        <f>IFERROR(Inv_SY_B!AH150/Inv_SY_B!$DA150-1,"")</f>
        <v>-2.4800134434774801E-3</v>
      </c>
      <c r="AI150" s="169">
        <f>IFERROR(Inv_SY_B!AI150/Inv_SY_B!$DC150-1,"")</f>
        <v>5.7412753625070367E-2</v>
      </c>
      <c r="AJ150" s="169">
        <f>IFERROR(Inv_SY_B!AJ150/Inv_SY_B!$DC150-1,"")</f>
        <v>4.9554511301592497E-2</v>
      </c>
      <c r="AK150" s="169">
        <f>IFERROR(Inv_SY_B!AK150/Inv_SY_B!$DC150-1,"")</f>
        <v>6.7399132221180658E-2</v>
      </c>
      <c r="AL150" s="169">
        <f>IFERROR(Inv_SY_B!AL150/Inv_SY_B!$DC150-1,"")</f>
        <v>5.058820719506163E-2</v>
      </c>
      <c r="AM150" s="169">
        <f>IFERROR(Inv_SY_B!AM150/Inv_SY_B!$DC150-1,"")</f>
        <v>5.3268267574057004E-2</v>
      </c>
      <c r="AN150" s="169">
        <f>IFERROR(Inv_SY_B!AN150/Inv_SY_B!$DC150-1,"")</f>
        <v>4.5397788609143008E-2</v>
      </c>
      <c r="AO150" s="169">
        <f>IFERROR(Inv_SY_B!AO150/Inv_SY_B!$DC150-1,"")</f>
        <v>3.9065980291740132E-2</v>
      </c>
      <c r="AP150" s="169">
        <f>IFERROR(Inv_SY_B!AP150/Inv_SY_B!$DC150-1,"")</f>
        <v>4.2561785269968677E-2</v>
      </c>
      <c r="AQ150" s="169">
        <f>IFERROR(Inv_SY_B!AQ150/Inv_SY_B!$DC150-1,"")</f>
        <v>2.7546923044162064E-2</v>
      </c>
      <c r="AR150" s="169">
        <f>IFERROR(Inv_SY_B!AR150/Inv_SY_B!$DC150-1,"")</f>
        <v>3.3845930343169073E-2</v>
      </c>
      <c r="AS150" s="169">
        <f>IFERROR(Inv_SY_B!AS150/Inv_SY_B!$DC150-1,"")</f>
        <v>3.3646362207722547E-2</v>
      </c>
      <c r="AT150" s="169">
        <f>IFERROR(Inv_SY_B!AT150/Inv_SY_B!$DC150-1,"")</f>
        <v>3.7391485500424038E-2</v>
      </c>
      <c r="AU150" s="169">
        <f>IFERROR(Inv_SY_B!AU150/Inv_SY_B!$DC150-1,"")</f>
        <v>4.2552370174330667E-2</v>
      </c>
      <c r="AV150" s="169">
        <f>IFERROR(Inv_SY_B!AV150/Inv_SY_B!$DC150-1,"")</f>
        <v>1.0973585575707823E-2</v>
      </c>
      <c r="AW150" s="169">
        <f>IFERROR(Inv_SY_B!AW150/Inv_SY_B!$DC150-1,"")</f>
        <v>3.7912378093160948E-2</v>
      </c>
      <c r="AX150" s="169">
        <f>IFERROR(Inv_SY_B!AX150/Inv_SY_B!$DC150-1,"")</f>
        <v>2.7129771012643022E-2</v>
      </c>
      <c r="AY150" s="169">
        <f>IFERROR(Inv_SY_B!AY150/Inv_SY_B!$DC150-1,"")</f>
        <v>1.6352331728473501E-2</v>
      </c>
      <c r="AZ150" s="169">
        <f>IFERROR(Inv_SY_B!AZ150/Inv_SY_B!$DC150-1,"")</f>
        <v>3.3071368866980144E-2</v>
      </c>
      <c r="BA150" s="169">
        <f>IFERROR(Inv_SY_B!BA150/Inv_SY_B!$DC150-1,"")</f>
        <v>2.4357552259854698E-2</v>
      </c>
      <c r="BB150" s="169">
        <f>IFERROR(Inv_SY_B!BB150/Inv_SY_B!$DC150-1,"")</f>
        <v>4.1561825453616308E-2</v>
      </c>
      <c r="BC150" s="169">
        <f>IFERROR(Inv_SY_B!BC150/Inv_SY_B!$DC150-1,"")</f>
        <v>2.5521292909128634E-2</v>
      </c>
      <c r="BD150" s="169">
        <f>IFERROR(Inv_SY_B!BD150/Inv_SY_B!$DC150-1,"")</f>
        <v>3.088728563470311E-2</v>
      </c>
      <c r="BE150" s="169">
        <f>IFERROR(Inv_SY_B!BE150/Inv_SY_B!$DC150-1,"")</f>
        <v>4.3297731912329773E-2</v>
      </c>
      <c r="BF150" s="169">
        <f>IFERROR(Inv_SY_B!BF150/Inv_SY_B!$DC150-1,"")</f>
        <v>5.598264198271119E-2</v>
      </c>
      <c r="BG150" s="169">
        <f>IFERROR(Inv_SY_B!BG150/Inv_SY_B!$DC150-1,"")</f>
        <v>4.8136992996290262E-2</v>
      </c>
      <c r="BH150" s="169">
        <f>IFERROR(Inv_SY_B!BH150/Inv_SY_B!$DC150-1,"")</f>
        <v>4.8057897428880336E-2</v>
      </c>
      <c r="BI150" s="169">
        <f>IFERROR(Inv_SY_B!BI150/Inv_SY_B!$DC150-1,"")</f>
        <v>5.2738395996212439E-2</v>
      </c>
      <c r="BJ150" s="169">
        <f>IFERROR(Inv_SY_B!BJ150/Inv_SY_B!$DC150-1,"")</f>
        <v>4.8017073910217034E-2</v>
      </c>
      <c r="BK150" s="169">
        <f>IFERROR(Inv_SY_B!BK150/Inv_SY_B!$DC150-1,"")</f>
        <v>1.6686097639302622E-2</v>
      </c>
      <c r="BL150" s="169">
        <f>IFERROR(Inv_SY_B!BL150/Inv_SY_B!$DC150-1,"")</f>
        <v>3.4908847586308855E-2</v>
      </c>
      <c r="BM150" s="169">
        <f>IFERROR(Inv_SY_B!BM150/Inv_SY_B!$DC150-1,"")</f>
        <v>3.2873651858584374E-2</v>
      </c>
      <c r="BN150" s="169">
        <f>IFERROR(Inv_SY_B!BN150/Inv_SY_B!$DC150-1,"")</f>
        <v>3.0124997761477257E-2</v>
      </c>
      <c r="BO150" s="169">
        <f>IFERROR(Inv_SY_B!BO150/Inv_SY_B!$DC150-1,"")</f>
        <v>5.8255022157839509E-2</v>
      </c>
      <c r="BP150" s="169">
        <f>IFERROR(Inv_SY_B!BP150/Inv_SY_B!$DC150-1,"")</f>
        <v>5.6047657304388432E-2</v>
      </c>
      <c r="BQ150" s="169">
        <f>IFERROR(Inv_SY_B!BQ150/Inv_SY_B!$DC150-1,"")</f>
        <v>7.0636342636133831E-2</v>
      </c>
      <c r="BR150" s="169">
        <f>IFERROR(Inv_SY_B!BR150/Inv_SY_B!$DC150-1,"")</f>
        <v>9.2235311593307001E-2</v>
      </c>
      <c r="BS150" s="169">
        <f>IFERROR(Inv_SY_B!BS150/Inv_SY_B!$DC150-1,"")</f>
        <v>7.8000097774214128E-2</v>
      </c>
      <c r="BT150" s="169">
        <f>IFERROR(Inv_SY_B!BT150/Inv_SY_B!$DC150-1,"")</f>
        <v>0.10023244646968932</v>
      </c>
      <c r="BU150" s="169">
        <f>IFERROR(Inv_SY_B!BU150/Inv_SY_B!$DC150-1,"")</f>
        <v>6.6959328099168713E-2</v>
      </c>
      <c r="BV150" s="169">
        <f>IFERROR(Inv_SY_B!BV150/Inv_SY_B!$DC150-1,"")</f>
        <v>5.1748050387241173E-2</v>
      </c>
      <c r="BW150" s="169">
        <f>IFERROR(Inv_SY_B!BW150/Inv_SY_B!$DC150-1,"")</f>
        <v>0.11109501501901309</v>
      </c>
      <c r="BX150" s="169">
        <f>IFERROR(Inv_SY_B!BX150/Inv_SY_B!$DC150-1,"")</f>
        <v>0.15530964187100049</v>
      </c>
      <c r="BY150" s="169">
        <f>IFERROR(Inv_SY_B!BY150/Inv_SY_B!$DC150-1,"")</f>
        <v>0.13961759432830911</v>
      </c>
      <c r="BZ150" s="169">
        <f>IFERROR(Inv_SY_B!BZ150/Inv_SY_B!$DC150-1,"")</f>
        <v>0.1345461467507949</v>
      </c>
      <c r="CA150" s="169">
        <f>IFERROR(Inv_SY_B!CA150/Inv_SY_B!$DC150-1,"")</f>
        <v>4.9412263660826738E-2</v>
      </c>
      <c r="CB150" s="169">
        <f>IFERROR(Inv_SY_B!CB150/Inv_SY_B!$DC150-1,"")</f>
        <v>3.0965209093550827E-2</v>
      </c>
      <c r="CC150" s="169">
        <f>IFERROR(Inv_SY_B!CC150/Inv_SY_B!$DC150-1,"")</f>
        <v>6.8647154605119498E-2</v>
      </c>
      <c r="CD150" s="169">
        <f>IFERROR(Inv_SY_B!CD150/Inv_SY_B!$DC150-1,"")</f>
        <v>7.1382711787877362E-2</v>
      </c>
      <c r="CE150" s="169">
        <f>IFERROR(Inv_SY_B!CE150/Inv_SY_B!$DC150-1,"")</f>
        <v>5.7277054032829122E-2</v>
      </c>
      <c r="CF150" s="169">
        <f>IFERROR(Inv_SY_B!CF150/Inv_SY_B!$DC150-1,"")</f>
        <v>5.000053587340525E-2</v>
      </c>
      <c r="CG150" s="169">
        <f>IFERROR(Inv_SY_B!CG150/Inv_SY_B!$DC150-1,"")</f>
        <v>4.4236900816528868E-2</v>
      </c>
      <c r="CH150" s="169">
        <f>IFERROR(Inv_SY_B!CH150/Inv_SY_B!$DC150-1,"")</f>
        <v>7.5884513226858186E-2</v>
      </c>
      <c r="CI150" s="169">
        <f>IFERROR(Inv_SY_B!CI150/Inv_SY_B!$DC150-1,"")</f>
        <v>-0.92816048302227927</v>
      </c>
      <c r="CJ150" s="169">
        <f>IFERROR(Inv_SY_B!CJ150/Inv_SY_B!$DC150-1,"")</f>
        <v>-0.75365221203941246</v>
      </c>
      <c r="CK150" s="169">
        <f>IFERROR(Inv_SY_B!CK150/Inv_SY_B!$DC150-1,"")</f>
        <v>-0.64043749758915491</v>
      </c>
      <c r="CL150" s="169">
        <f>IFERROR(Inv_SY_B!CL150/Inv_SY_B!$DC150-1,"")</f>
        <v>-0.47906202280145183</v>
      </c>
      <c r="CM150" s="169">
        <f>IFERROR(Inv_SY_B!CM150/Inv_SY_B!$DB150-1,"")</f>
        <v>4.4460528668123223E-2</v>
      </c>
      <c r="CN150" s="169">
        <f>IFERROR(Inv_SY_B!CN150/Inv_SY_B!$DB150-1,"")</f>
        <v>-8.6003727131142016E-3</v>
      </c>
      <c r="CO150" s="169">
        <f>IFERROR(Inv_SY_B!CO150/Inv_SY_B!$DB150-1,"")</f>
        <v>1.3160011230885171E-2</v>
      </c>
      <c r="CP150" s="169">
        <f>IFERROR(Inv_SY_B!CP150/Inv_SY_B!$DB150-1,"")</f>
        <v>-4.8339725157726998E-2</v>
      </c>
      <c r="CQ150" s="169">
        <f>IFERROR(Inv_SY_B!CQ150/Inv_SY_B!$DB150-1,"")</f>
        <v>7.2564783543138667E-3</v>
      </c>
      <c r="CR150" s="169">
        <f>IFERROR(Inv_SY_B!CR150/Inv_SY_B!$DB150-1,"")</f>
        <v>3.6313514555026405E-2</v>
      </c>
      <c r="CS150" s="169">
        <f>IFERROR(Inv_SY_B!CS150/Inv_SY_B!$DB150-1,"")</f>
        <v>4.0639920678295915E-3</v>
      </c>
      <c r="CT150" s="169">
        <f>IFERROR(Inv_SY_B!CT150/Inv_SY_B!$DB150-1,"")</f>
        <v>-4.8314427005335947E-2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7.602843435772888E-3</v>
      </c>
      <c r="D151" s="169">
        <f>IFERROR(Inv_SY_B!D151/Inv_SY_B!$DA151-1,"")</f>
        <v>8.4601414640439465E-3</v>
      </c>
      <c r="E151" s="169">
        <f>IFERROR(Inv_SY_B!E151/Inv_SY_B!$DA151-1,"")</f>
        <v>-3.8334914148731025E-3</v>
      </c>
      <c r="F151" s="169">
        <f>IFERROR(Inv_SY_B!F151/Inv_SY_B!$DA151-1,"")</f>
        <v>-5.8006448678453726E-3</v>
      </c>
      <c r="G151" s="169">
        <f>IFERROR(Inv_SY_B!G151/Inv_SY_B!$DA151-1,"")</f>
        <v>-2.2329438326820217E-3</v>
      </c>
      <c r="H151" s="169">
        <f>IFERROR(Inv_SY_B!H151/Inv_SY_B!$DA151-1,"")</f>
        <v>2.6520622000798522E-3</v>
      </c>
      <c r="I151" s="169">
        <f>IFERROR(Inv_SY_B!I151/Inv_SY_B!$DA151-1,"")</f>
        <v>2.7233623976258725E-2</v>
      </c>
      <c r="J151" s="169">
        <f>IFERROR(Inv_SY_B!J151/Inv_SY_B!$DA151-1,"")</f>
        <v>-2.1046326986830954E-2</v>
      </c>
      <c r="K151" s="169">
        <f>IFERROR(Inv_SY_B!K151/Inv_SY_B!$DA151-1,"")</f>
        <v>8.3128051983136775E-3</v>
      </c>
      <c r="L151" s="169">
        <f>IFERROR(Inv_SY_B!L151/Inv_SY_B!$DA151-1,"")</f>
        <v>1.2037860307970716E-2</v>
      </c>
      <c r="M151" s="169">
        <f>IFERROR(Inv_SY_B!M151/Inv_SY_B!$DA151-1,"")</f>
        <v>1.4100038812890459E-2</v>
      </c>
      <c r="N151" s="169">
        <f>IFERROR(Inv_SY_B!N151/Inv_SY_B!$DA151-1,"")</f>
        <v>7.2470753768039131E-3</v>
      </c>
      <c r="O151" s="169">
        <f>IFERROR(Inv_SY_B!O151/Inv_SY_B!$DA151-1,"")</f>
        <v>9.0961435140690661E-3</v>
      </c>
      <c r="P151" s="169">
        <f>IFERROR(Inv_SY_B!P151/Inv_SY_B!$DA151-1,"")</f>
        <v>-1.9688026354653609E-2</v>
      </c>
      <c r="Q151" s="169">
        <f>IFERROR(Inv_SY_B!Q151/Inv_SY_B!$DA151-1,"")</f>
        <v>-3.0806095789536747E-2</v>
      </c>
      <c r="R151" s="169">
        <f>IFERROR(Inv_SY_B!R151/Inv_SY_B!$DA151-1,"")</f>
        <v>-5.1946399789089881E-2</v>
      </c>
      <c r="S151" s="169">
        <f>IFERROR(Inv_SY_B!S151/Inv_SY_B!$DA151-1,"")</f>
        <v>-3.4107201007341992E-2</v>
      </c>
      <c r="T151" s="169">
        <f>IFERROR(Inv_SY_B!T151/Inv_SY_B!$DA151-1,"")</f>
        <v>-9.8811347368088498E-3</v>
      </c>
      <c r="U151" s="169">
        <f>IFERROR(Inv_SY_B!U151/Inv_SY_B!$DA151-1,"")</f>
        <v>5.2913705465773786E-2</v>
      </c>
      <c r="V151" s="169">
        <f>IFERROR(Inv_SY_B!V151/Inv_SY_B!$DA151-1,"")</f>
        <v>6.9400514292280224E-2</v>
      </c>
      <c r="W151" s="169">
        <f>IFERROR(Inv_SY_B!W151/Inv_SY_B!$DA151-1,"")</f>
        <v>4.0169733758530723E-2</v>
      </c>
      <c r="X151" s="169">
        <f>IFERROR(Inv_SY_B!X151/Inv_SY_B!$DA151-1,"")</f>
        <v>-1.9130375203378458E-2</v>
      </c>
      <c r="Y151" s="169">
        <f>IFERROR(Inv_SY_B!Y151/Inv_SY_B!$DA151-1,"")</f>
        <v>2.1275796547395309E-3</v>
      </c>
      <c r="Z151" s="169">
        <f>IFERROR(Inv_SY_B!Z151/Inv_SY_B!$DA151-1,"")</f>
        <v>-1.9077462650442967E-2</v>
      </c>
      <c r="AA151" s="169">
        <f>IFERROR(Inv_SY_B!AA151/Inv_SY_B!$DA151-1,"")</f>
        <v>-4.0206967179556519E-2</v>
      </c>
      <c r="AB151" s="169">
        <f>IFERROR(Inv_SY_B!AB151/Inv_SY_B!$DA151-1,"")</f>
        <v>-5.0789030492376375E-3</v>
      </c>
      <c r="AC151" s="169">
        <f>IFERROR(Inv_SY_B!AC151/Inv_SY_B!$DA151-1,"")</f>
        <v>2.7206834739861296E-3</v>
      </c>
      <c r="AD151" s="169">
        <f>IFERROR(Inv_SY_B!AD151/Inv_SY_B!$DA151-1,"")</f>
        <v>-3.5355304060370352E-2</v>
      </c>
      <c r="AE151" s="169">
        <f>IFERROR(Inv_SY_B!AE151/Inv_SY_B!$DA151-1,"")</f>
        <v>2.6537034227520628E-3</v>
      </c>
      <c r="AF151" s="169">
        <f>IFERROR(Inv_SY_B!AF151/Inv_SY_B!$DA151-1,"")</f>
        <v>2.9025123319741164E-2</v>
      </c>
      <c r="AG151" s="169">
        <f>IFERROR(Inv_SY_B!AG151/Inv_SY_B!$DA151-1,"")</f>
        <v>2.5952910784148742E-2</v>
      </c>
      <c r="AH151" s="169">
        <f>IFERROR(Inv_SY_B!AH151/Inv_SY_B!$DA151-1,"")</f>
        <v>-2.3515271535496152E-2</v>
      </c>
      <c r="AI151" s="169">
        <f>IFERROR(Inv_SY_B!AI151/Inv_SY_B!$DC151-1,"")</f>
        <v>6.0763609603601942E-2</v>
      </c>
      <c r="AJ151" s="169">
        <f>IFERROR(Inv_SY_B!AJ151/Inv_SY_B!$DC151-1,"")</f>
        <v>6.7140546576608617E-2</v>
      </c>
      <c r="AK151" s="169">
        <f>IFERROR(Inv_SY_B!AK151/Inv_SY_B!$DC151-1,"")</f>
        <v>7.8604831616083892E-2</v>
      </c>
      <c r="AL151" s="169">
        <f>IFERROR(Inv_SY_B!AL151/Inv_SY_B!$DC151-1,"")</f>
        <v>6.6435232269551836E-2</v>
      </c>
      <c r="AM151" s="169">
        <f>IFERROR(Inv_SY_B!AM151/Inv_SY_B!$DC151-1,"")</f>
        <v>6.9285477325929934E-2</v>
      </c>
      <c r="AN151" s="169">
        <f>IFERROR(Inv_SY_B!AN151/Inv_SY_B!$DC151-1,"")</f>
        <v>6.1706034533857368E-2</v>
      </c>
      <c r="AO151" s="169">
        <f>IFERROR(Inv_SY_B!AO151/Inv_SY_B!$DC151-1,"")</f>
        <v>5.8948896156496122E-2</v>
      </c>
      <c r="AP151" s="169">
        <f>IFERROR(Inv_SY_B!AP151/Inv_SY_B!$DC151-1,"")</f>
        <v>5.5819385772885699E-2</v>
      </c>
      <c r="AQ151" s="169">
        <f>IFERROR(Inv_SY_B!AQ151/Inv_SY_B!$DC151-1,"")</f>
        <v>2.5291897691251286E-2</v>
      </c>
      <c r="AR151" s="169">
        <f>IFERROR(Inv_SY_B!AR151/Inv_SY_B!$DC151-1,"")</f>
        <v>5.559262044088964E-2</v>
      </c>
      <c r="AS151" s="169">
        <f>IFERROR(Inv_SY_B!AS151/Inv_SY_B!$DC151-1,"")</f>
        <v>5.2792438387343266E-2</v>
      </c>
      <c r="AT151" s="169">
        <f>IFERROR(Inv_SY_B!AT151/Inv_SY_B!$DC151-1,"")</f>
        <v>4.5993029339874925E-2</v>
      </c>
      <c r="AU151" s="169">
        <f>IFERROR(Inv_SY_B!AU151/Inv_SY_B!$DC151-1,"")</f>
        <v>5.3283993945679287E-2</v>
      </c>
      <c r="AV151" s="169">
        <f>IFERROR(Inv_SY_B!AV151/Inv_SY_B!$DC151-1,"")</f>
        <v>2.2994324811271172E-2</v>
      </c>
      <c r="AW151" s="169">
        <f>IFERROR(Inv_SY_B!AW151/Inv_SY_B!$DC151-1,"")</f>
        <v>5.3377949675135428E-2</v>
      </c>
      <c r="AX151" s="169">
        <f>IFERROR(Inv_SY_B!AX151/Inv_SY_B!$DC151-1,"")</f>
        <v>4.9006132059620455E-2</v>
      </c>
      <c r="AY151" s="169">
        <f>IFERROR(Inv_SY_B!AY151/Inv_SY_B!$DC151-1,"")</f>
        <v>2.647224419827432E-2</v>
      </c>
      <c r="AZ151" s="169">
        <f>IFERROR(Inv_SY_B!AZ151/Inv_SY_B!$DC151-1,"")</f>
        <v>5.5832507409714127E-2</v>
      </c>
      <c r="BA151" s="169">
        <f>IFERROR(Inv_SY_B!BA151/Inv_SY_B!$DC151-1,"")</f>
        <v>5.1968613733291757E-2</v>
      </c>
      <c r="BB151" s="169">
        <f>IFERROR(Inv_SY_B!BB151/Inv_SY_B!$DC151-1,"")</f>
        <v>4.7221378901882272E-2</v>
      </c>
      <c r="BC151" s="169">
        <f>IFERROR(Inv_SY_B!BC151/Inv_SY_B!$DC151-1,"")</f>
        <v>5.4203023097671332E-2</v>
      </c>
      <c r="BD151" s="169">
        <f>IFERROR(Inv_SY_B!BD151/Inv_SY_B!$DC151-1,"")</f>
        <v>6.4350636650918114E-2</v>
      </c>
      <c r="BE151" s="169">
        <f>IFERROR(Inv_SY_B!BE151/Inv_SY_B!$DC151-1,"")</f>
        <v>7.6068258338817918E-2</v>
      </c>
      <c r="BF151" s="169">
        <f>IFERROR(Inv_SY_B!BF151/Inv_SY_B!$DC151-1,"")</f>
        <v>7.261306220007846E-2</v>
      </c>
      <c r="BG151" s="169">
        <f>IFERROR(Inv_SY_B!BG151/Inv_SY_B!$DC151-1,"")</f>
        <v>5.1941349793940716E-2</v>
      </c>
      <c r="BH151" s="169">
        <f>IFERROR(Inv_SY_B!BH151/Inv_SY_B!$DC151-1,"")</f>
        <v>6.372735890156167E-2</v>
      </c>
      <c r="BI151" s="169">
        <f>IFERROR(Inv_SY_B!BI151/Inv_SY_B!$DC151-1,"")</f>
        <v>6.515478715891132E-2</v>
      </c>
      <c r="BJ151" s="169">
        <f>IFERROR(Inv_SY_B!BJ151/Inv_SY_B!$DC151-1,"")</f>
        <v>6.1515728178039186E-2</v>
      </c>
      <c r="BK151" s="169">
        <f>IFERROR(Inv_SY_B!BK151/Inv_SY_B!$DC151-1,"")</f>
        <v>4.3990230171942812E-2</v>
      </c>
      <c r="BL151" s="169">
        <f>IFERROR(Inv_SY_B!BL151/Inv_SY_B!$DC151-1,"")</f>
        <v>5.5647330687079277E-2</v>
      </c>
      <c r="BM151" s="169">
        <f>IFERROR(Inv_SY_B!BM151/Inv_SY_B!$DC151-1,"")</f>
        <v>5.0474505704720674E-2</v>
      </c>
      <c r="BN151" s="169">
        <f>IFERROR(Inv_SY_B!BN151/Inv_SY_B!$DC151-1,"")</f>
        <v>4.4246873951089727E-2</v>
      </c>
      <c r="BO151" s="169">
        <f>IFERROR(Inv_SY_B!BO151/Inv_SY_B!$DC151-1,"")</f>
        <v>7.3129894490476133E-2</v>
      </c>
      <c r="BP151" s="169">
        <f>IFERROR(Inv_SY_B!BP151/Inv_SY_B!$DC151-1,"")</f>
        <v>6.6649966085087886E-2</v>
      </c>
      <c r="BQ151" s="169">
        <f>IFERROR(Inv_SY_B!BQ151/Inv_SY_B!$DC151-1,"")</f>
        <v>7.188552329513298E-2</v>
      </c>
      <c r="BR151" s="169">
        <f>IFERROR(Inv_SY_B!BR151/Inv_SY_B!$DC151-1,"")</f>
        <v>6.2320060007754918E-2</v>
      </c>
      <c r="BS151" s="169">
        <f>IFERROR(Inv_SY_B!BS151/Inv_SY_B!$DC151-1,"")</f>
        <v>2.9357382023403877E-2</v>
      </c>
      <c r="BT151" s="169">
        <f>IFERROR(Inv_SY_B!BT151/Inv_SY_B!$DC151-1,"")</f>
        <v>6.0523226213475168E-2</v>
      </c>
      <c r="BU151" s="169">
        <f>IFERROR(Inv_SY_B!BU151/Inv_SY_B!$DC151-1,"")</f>
        <v>4.3843574163992649E-2</v>
      </c>
      <c r="BV151" s="169">
        <f>IFERROR(Inv_SY_B!BV151/Inv_SY_B!$DC151-1,"")</f>
        <v>3.4698245376492354E-2</v>
      </c>
      <c r="BW151" s="169">
        <f>IFERROR(Inv_SY_B!BW151/Inv_SY_B!$DC151-1,"")</f>
        <v>5.0524798624675293E-2</v>
      </c>
      <c r="BX151" s="169">
        <f>IFERROR(Inv_SY_B!BX151/Inv_SY_B!$DC151-1,"")</f>
        <v>4.7079250022022956E-2</v>
      </c>
      <c r="BY151" s="169">
        <f>IFERROR(Inv_SY_B!BY151/Inv_SY_B!$DC151-1,"")</f>
        <v>5.1049834602222344E-2</v>
      </c>
      <c r="BZ151" s="169">
        <f>IFERROR(Inv_SY_B!BZ151/Inv_SY_B!$DC151-1,"")</f>
        <v>5.9005442252003437E-2</v>
      </c>
      <c r="CA151" s="169">
        <f>IFERROR(Inv_SY_B!CA151/Inv_SY_B!$DC151-1,"")</f>
        <v>4.4212712000643917E-2</v>
      </c>
      <c r="CB151" s="169">
        <f>IFERROR(Inv_SY_B!CB151/Inv_SY_B!$DC151-1,"")</f>
        <v>2.3384084668671701E-2</v>
      </c>
      <c r="CC151" s="169">
        <f>IFERROR(Inv_SY_B!CC151/Inv_SY_B!$DC151-1,"")</f>
        <v>6.4689498865665884E-2</v>
      </c>
      <c r="CD151" s="169">
        <f>IFERROR(Inv_SY_B!CD151/Inv_SY_B!$DC151-1,"")</f>
        <v>7.0784300882580586E-2</v>
      </c>
      <c r="CE151" s="169">
        <f>IFERROR(Inv_SY_B!CE151/Inv_SY_B!$DC151-1,"")</f>
        <v>5.0365824151977323E-2</v>
      </c>
      <c r="CF151" s="169">
        <f>IFERROR(Inv_SY_B!CF151/Inv_SY_B!$DC151-1,"")</f>
        <v>5.3387376245361606E-2</v>
      </c>
      <c r="CG151" s="169">
        <f>IFERROR(Inv_SY_B!CG151/Inv_SY_B!$DC151-1,"")</f>
        <v>5.0627063765849689E-2</v>
      </c>
      <c r="CH151" s="169">
        <f>IFERROR(Inv_SY_B!CH151/Inv_SY_B!$DC151-1,"")</f>
        <v>6.3354912708758704E-2</v>
      </c>
      <c r="CI151" s="169">
        <f>IFERROR(Inv_SY_B!CI151/Inv_SY_B!$DC151-1,"")</f>
        <v>-0.9307716900252303</v>
      </c>
      <c r="CJ151" s="169">
        <f>IFERROR(Inv_SY_B!CJ151/Inv_SY_B!$DC151-1,"")</f>
        <v>-0.76151635346741953</v>
      </c>
      <c r="CK151" s="169">
        <f>IFERROR(Inv_SY_B!CK151/Inv_SY_B!$DC151-1,"")</f>
        <v>-0.6507962743010749</v>
      </c>
      <c r="CL151" s="169">
        <f>IFERROR(Inv_SY_B!CL151/Inv_SY_B!$DC151-1,"")</f>
        <v>-0.49025294193653701</v>
      </c>
      <c r="CM151" s="169">
        <f>IFERROR(Inv_SY_B!CM151/Inv_SY_B!$DB151-1,"")</f>
        <v>4.5389844449013061E-2</v>
      </c>
      <c r="CN151" s="169">
        <f>IFERROR(Inv_SY_B!CN151/Inv_SY_B!$DB151-1,"")</f>
        <v>-8.3343297937189531E-3</v>
      </c>
      <c r="CO151" s="169">
        <f>IFERROR(Inv_SY_B!CO151/Inv_SY_B!$DB151-1,"")</f>
        <v>1.316287711591424E-2</v>
      </c>
      <c r="CP151" s="169">
        <f>IFERROR(Inv_SY_B!CP151/Inv_SY_B!$DB151-1,"")</f>
        <v>-5.1268124287637384E-2</v>
      </c>
      <c r="CQ151" s="169">
        <f>IFERROR(Inv_SY_B!CQ151/Inv_SY_B!$DB151-1,"")</f>
        <v>1.8227370697638801E-3</v>
      </c>
      <c r="CR151" s="169">
        <f>IFERROR(Inv_SY_B!CR151/Inv_SY_B!$DB151-1,"")</f>
        <v>3.9054817308876277E-2</v>
      </c>
      <c r="CS151" s="169">
        <f>IFERROR(Inv_SY_B!CS151/Inv_SY_B!$DB151-1,"")</f>
        <v>7.2030954858206542E-3</v>
      </c>
      <c r="CT151" s="169">
        <f>IFERROR(Inv_SY_B!CT151/Inv_SY_B!$DB151-1,"")</f>
        <v>-4.7030917348031331E-2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3.2036478900892007E-2</v>
      </c>
      <c r="D152" s="169">
        <f>IFERROR(Inv_SY_B!D152/Inv_SY_B!$DA152-1,"")</f>
        <v>2.7652139636733519E-2</v>
      </c>
      <c r="E152" s="169">
        <f>IFERROR(Inv_SY_B!E152/Inv_SY_B!$DA152-1,"")</f>
        <v>-1.4079604703433057E-3</v>
      </c>
      <c r="F152" s="169">
        <f>IFERROR(Inv_SY_B!F152/Inv_SY_B!$DA152-1,"")</f>
        <v>-1.3744985912759966E-2</v>
      </c>
      <c r="G152" s="169">
        <f>IFERROR(Inv_SY_B!G152/Inv_SY_B!$DA152-1,"")</f>
        <v>-6.9301668763639412E-3</v>
      </c>
      <c r="H152" s="169">
        <f>IFERROR(Inv_SY_B!H152/Inv_SY_B!$DA152-1,"")</f>
        <v>1.9923937214014753E-3</v>
      </c>
      <c r="I152" s="169">
        <f>IFERROR(Inv_SY_B!I152/Inv_SY_B!$DA152-1,"")</f>
        <v>2.6499343334788206E-2</v>
      </c>
      <c r="J152" s="169">
        <f>IFERROR(Inv_SY_B!J152/Inv_SY_B!$DA152-1,"")</f>
        <v>-1.4393719936272475E-2</v>
      </c>
      <c r="K152" s="169">
        <f>IFERROR(Inv_SY_B!K152/Inv_SY_B!$DA152-1,"")</f>
        <v>2.3705885226459333E-3</v>
      </c>
      <c r="L152" s="169">
        <f>IFERROR(Inv_SY_B!L152/Inv_SY_B!$DA152-1,"")</f>
        <v>8.8599422020949614E-3</v>
      </c>
      <c r="M152" s="169">
        <f>IFERROR(Inv_SY_B!M152/Inv_SY_B!$DA152-1,"")</f>
        <v>7.2718777120039935E-3</v>
      </c>
      <c r="N152" s="169">
        <f>IFERROR(Inv_SY_B!N152/Inv_SY_B!$DA152-1,"")</f>
        <v>1.1768052089020209E-2</v>
      </c>
      <c r="O152" s="169">
        <f>IFERROR(Inv_SY_B!O152/Inv_SY_B!$DA152-1,"")</f>
        <v>-1.0739503583601095E-4</v>
      </c>
      <c r="P152" s="169">
        <f>IFERROR(Inv_SY_B!P152/Inv_SY_B!$DA152-1,"")</f>
        <v>-2.5579510045329545E-2</v>
      </c>
      <c r="Q152" s="169">
        <f>IFERROR(Inv_SY_B!Q152/Inv_SY_B!$DA152-1,"")</f>
        <v>-3.5692460579060503E-2</v>
      </c>
      <c r="R152" s="169">
        <f>IFERROR(Inv_SY_B!R152/Inv_SY_B!$DA152-1,"")</f>
        <v>-6.5759562630558377E-2</v>
      </c>
      <c r="S152" s="169">
        <f>IFERROR(Inv_SY_B!S152/Inv_SY_B!$DA152-1,"")</f>
        <v>-4.5334212954683206E-2</v>
      </c>
      <c r="T152" s="169">
        <f>IFERROR(Inv_SY_B!T152/Inv_SY_B!$DA152-1,"")</f>
        <v>-1.2893057063939839E-2</v>
      </c>
      <c r="U152" s="169">
        <f>IFERROR(Inv_SY_B!U152/Inv_SY_B!$DA152-1,"")</f>
        <v>8.6750082636855241E-2</v>
      </c>
      <c r="V152" s="169">
        <f>IFERROR(Inv_SY_B!V152/Inv_SY_B!$DA152-1,"")</f>
        <v>9.0384203552235087E-2</v>
      </c>
      <c r="W152" s="169">
        <f>IFERROR(Inv_SY_B!W152/Inv_SY_B!$DA152-1,"")</f>
        <v>4.5066933713731272E-2</v>
      </c>
      <c r="X152" s="169">
        <f>IFERROR(Inv_SY_B!X152/Inv_SY_B!$DA152-1,"")</f>
        <v>4.821338166207001E-3</v>
      </c>
      <c r="Y152" s="169">
        <f>IFERROR(Inv_SY_B!Y152/Inv_SY_B!$DA152-1,"")</f>
        <v>4.3285225057834831E-2</v>
      </c>
      <c r="Z152" s="169">
        <f>IFERROR(Inv_SY_B!Z152/Inv_SY_B!$DA152-1,"")</f>
        <v>1.6503399601913715E-2</v>
      </c>
      <c r="AA152" s="169">
        <f>IFERROR(Inv_SY_B!AA152/Inv_SY_B!$DA152-1,"")</f>
        <v>-5.521247375492544E-2</v>
      </c>
      <c r="AB152" s="169">
        <f>IFERROR(Inv_SY_B!AB152/Inv_SY_B!$DA152-1,"")</f>
        <v>-1.5415327076401031E-2</v>
      </c>
      <c r="AC152" s="169">
        <f>IFERROR(Inv_SY_B!AC152/Inv_SY_B!$DA152-1,"")</f>
        <v>-1.6550177627074003E-2</v>
      </c>
      <c r="AD152" s="169">
        <f>IFERROR(Inv_SY_B!AD152/Inv_SY_B!$DA152-1,"")</f>
        <v>-3.3484104065364395E-2</v>
      </c>
      <c r="AE152" s="169">
        <f>IFERROR(Inv_SY_B!AE152/Inv_SY_B!$DA152-1,"")</f>
        <v>-1.3610848616395055E-2</v>
      </c>
      <c r="AF152" s="169">
        <f>IFERROR(Inv_SY_B!AF152/Inv_SY_B!$DA152-1,"")</f>
        <v>8.3945895488668487E-3</v>
      </c>
      <c r="AG152" s="169">
        <f>IFERROR(Inv_SY_B!AG152/Inv_SY_B!$DA152-1,"")</f>
        <v>-6.240785814726646E-3</v>
      </c>
      <c r="AH152" s="169">
        <f>IFERROR(Inv_SY_B!AH152/Inv_SY_B!$DA152-1,"")</f>
        <v>-5.129983993720344E-2</v>
      </c>
      <c r="AI152" s="169">
        <f>IFERROR(Inv_SY_B!AI152/Inv_SY_B!$DC152-1,"")</f>
        <v>5.9504823123711637E-2</v>
      </c>
      <c r="AJ152" s="169">
        <f>IFERROR(Inv_SY_B!AJ152/Inv_SY_B!$DC152-1,"")</f>
        <v>5.7289444507666154E-2</v>
      </c>
      <c r="AK152" s="169">
        <f>IFERROR(Inv_SY_B!AK152/Inv_SY_B!$DC152-1,"")</f>
        <v>5.2886273407767526E-2</v>
      </c>
      <c r="AL152" s="169">
        <f>IFERROR(Inv_SY_B!AL152/Inv_SY_B!$DC152-1,"")</f>
        <v>3.6950692325713685E-2</v>
      </c>
      <c r="AM152" s="169">
        <f>IFERROR(Inv_SY_B!AM152/Inv_SY_B!$DC152-1,"")</f>
        <v>4.7016519473584761E-2</v>
      </c>
      <c r="AN152" s="169">
        <f>IFERROR(Inv_SY_B!AN152/Inv_SY_B!$DC152-1,"")</f>
        <v>4.9162543438735717E-2</v>
      </c>
      <c r="AO152" s="169">
        <f>IFERROR(Inv_SY_B!AO152/Inv_SY_B!$DC152-1,"")</f>
        <v>4.415429186217712E-2</v>
      </c>
      <c r="AP152" s="169">
        <f>IFERROR(Inv_SY_B!AP152/Inv_SY_B!$DC152-1,"")</f>
        <v>4.649433204088349E-2</v>
      </c>
      <c r="AQ152" s="169">
        <f>IFERROR(Inv_SY_B!AQ152/Inv_SY_B!$DC152-1,"")</f>
        <v>4.1723875800157684E-2</v>
      </c>
      <c r="AR152" s="169">
        <f>IFERROR(Inv_SY_B!AR152/Inv_SY_B!$DC152-1,"")</f>
        <v>4.9351004466836823E-2</v>
      </c>
      <c r="AS152" s="169">
        <f>IFERROR(Inv_SY_B!AS152/Inv_SY_B!$DC152-1,"")</f>
        <v>4.9904849120848249E-2</v>
      </c>
      <c r="AT152" s="169">
        <f>IFERROR(Inv_SY_B!AT152/Inv_SY_B!$DC152-1,"")</f>
        <v>4.9712849640791035E-2</v>
      </c>
      <c r="AU152" s="169">
        <f>IFERROR(Inv_SY_B!AU152/Inv_SY_B!$DC152-1,"")</f>
        <v>4.6594088855758109E-2</v>
      </c>
      <c r="AV152" s="169">
        <f>IFERROR(Inv_SY_B!AV152/Inv_SY_B!$DC152-1,"")</f>
        <v>-1.2008948355715088E-3</v>
      </c>
      <c r="AW152" s="169">
        <f>IFERROR(Inv_SY_B!AW152/Inv_SY_B!$DC152-1,"")</f>
        <v>4.9910558859549425E-2</v>
      </c>
      <c r="AX152" s="169">
        <f>IFERROR(Inv_SY_B!AX152/Inv_SY_B!$DC152-1,"")</f>
        <v>4.4920247234745858E-2</v>
      </c>
      <c r="AY152" s="169">
        <f>IFERROR(Inv_SY_B!AY152/Inv_SY_B!$DC152-1,"")</f>
        <v>2.3703736642618933E-2</v>
      </c>
      <c r="AZ152" s="169">
        <f>IFERROR(Inv_SY_B!AZ152/Inv_SY_B!$DC152-1,"")</f>
        <v>4.7618766931950107E-2</v>
      </c>
      <c r="BA152" s="169">
        <f>IFERROR(Inv_SY_B!BA152/Inv_SY_B!$DC152-1,"")</f>
        <v>4.3755460539711688E-2</v>
      </c>
      <c r="BB152" s="169">
        <f>IFERROR(Inv_SY_B!BB152/Inv_SY_B!$DC152-1,"")</f>
        <v>5.1941046853033468E-2</v>
      </c>
      <c r="BC152" s="169">
        <f>IFERROR(Inv_SY_B!BC152/Inv_SY_B!$DC152-1,"")</f>
        <v>5.307588125754048E-2</v>
      </c>
      <c r="BD152" s="169">
        <f>IFERROR(Inv_SY_B!BD152/Inv_SY_B!$DC152-1,"")</f>
        <v>4.4512377140706549E-2</v>
      </c>
      <c r="BE152" s="169">
        <f>IFERROR(Inv_SY_B!BE152/Inv_SY_B!$DC152-1,"")</f>
        <v>6.0206359685459176E-2</v>
      </c>
      <c r="BF152" s="169">
        <f>IFERROR(Inv_SY_B!BF152/Inv_SY_B!$DC152-1,"")</f>
        <v>6.7244447134895857E-2</v>
      </c>
      <c r="BG152" s="169">
        <f>IFERROR(Inv_SY_B!BG152/Inv_SY_B!$DC152-1,"")</f>
        <v>7.4981704288584305E-2</v>
      </c>
      <c r="BH152" s="169">
        <f>IFERROR(Inv_SY_B!BH152/Inv_SY_B!$DC152-1,"")</f>
        <v>6.8020675676169651E-2</v>
      </c>
      <c r="BI152" s="169">
        <f>IFERROR(Inv_SY_B!BI152/Inv_SY_B!$DC152-1,"")</f>
        <v>6.3824811425000183E-2</v>
      </c>
      <c r="BJ152" s="169">
        <f>IFERROR(Inv_SY_B!BJ152/Inv_SY_B!$DC152-1,"")</f>
        <v>7.3668556479880021E-2</v>
      </c>
      <c r="BK152" s="169">
        <f>IFERROR(Inv_SY_B!BK152/Inv_SY_B!$DC152-1,"")</f>
        <v>4.6271471071482662E-2</v>
      </c>
      <c r="BL152" s="169">
        <f>IFERROR(Inv_SY_B!BL152/Inv_SY_B!$DC152-1,"")</f>
        <v>6.1346958603358148E-2</v>
      </c>
      <c r="BM152" s="169">
        <f>IFERROR(Inv_SY_B!BM152/Inv_SY_B!$DC152-1,"")</f>
        <v>6.2110807969428139E-2</v>
      </c>
      <c r="BN152" s="169">
        <f>IFERROR(Inv_SY_B!BN152/Inv_SY_B!$DC152-1,"")</f>
        <v>6.7443263164540967E-2</v>
      </c>
      <c r="BO152" s="169">
        <f>IFERROR(Inv_SY_B!BO152/Inv_SY_B!$DC152-1,"")</f>
        <v>6.2108062369018668E-2</v>
      </c>
      <c r="BP152" s="169">
        <f>IFERROR(Inv_SY_B!BP152/Inv_SY_B!$DC152-1,"")</f>
        <v>5.2062076871079777E-2</v>
      </c>
      <c r="BQ152" s="169">
        <f>IFERROR(Inv_SY_B!BQ152/Inv_SY_B!$DC152-1,"")</f>
        <v>6.6441301204921199E-2</v>
      </c>
      <c r="BR152" s="169">
        <f>IFERROR(Inv_SY_B!BR152/Inv_SY_B!$DC152-1,"")</f>
        <v>6.7415599160415951E-2</v>
      </c>
      <c r="BS152" s="169">
        <f>IFERROR(Inv_SY_B!BS152/Inv_SY_B!$DC152-1,"")</f>
        <v>3.7096061815097059E-2</v>
      </c>
      <c r="BT152" s="169">
        <f>IFERROR(Inv_SY_B!BT152/Inv_SY_B!$DC152-1,"")</f>
        <v>6.0866861632221214E-2</v>
      </c>
      <c r="BU152" s="169">
        <f>IFERROR(Inv_SY_B!BU152/Inv_SY_B!$DC152-1,"")</f>
        <v>5.4380678655651327E-2</v>
      </c>
      <c r="BV152" s="169">
        <f>IFERROR(Inv_SY_B!BV152/Inv_SY_B!$DC152-1,"")</f>
        <v>3.6692281638140978E-2</v>
      </c>
      <c r="BW152" s="169">
        <f>IFERROR(Inv_SY_B!BW152/Inv_SY_B!$DC152-1,"")</f>
        <v>7.9080587566427774E-2</v>
      </c>
      <c r="BX152" s="169">
        <f>IFERROR(Inv_SY_B!BX152/Inv_SY_B!$DC152-1,"")</f>
        <v>6.9979839542765321E-2</v>
      </c>
      <c r="BY152" s="169">
        <f>IFERROR(Inv_SY_B!BY152/Inv_SY_B!$DC152-1,"")</f>
        <v>6.5799838919492926E-2</v>
      </c>
      <c r="BZ152" s="169">
        <f>IFERROR(Inv_SY_B!BZ152/Inv_SY_B!$DC152-1,"")</f>
        <v>6.8472364117988294E-2</v>
      </c>
      <c r="CA152" s="169">
        <f>IFERROR(Inv_SY_B!CA152/Inv_SY_B!$DC152-1,"")</f>
        <v>2.5294768052268601E-2</v>
      </c>
      <c r="CB152" s="169">
        <f>IFERROR(Inv_SY_B!CB152/Inv_SY_B!$DC152-1,"")</f>
        <v>5.5558121588368259E-3</v>
      </c>
      <c r="CC152" s="169">
        <f>IFERROR(Inv_SY_B!CC152/Inv_SY_B!$DC152-1,"")</f>
        <v>8.1999340465406023E-2</v>
      </c>
      <c r="CD152" s="169">
        <f>IFERROR(Inv_SY_B!CD152/Inv_SY_B!$DC152-1,"")</f>
        <v>9.0608554731351765E-2</v>
      </c>
      <c r="CE152" s="169">
        <f>IFERROR(Inv_SY_B!CE152/Inv_SY_B!$DC152-1,"")</f>
        <v>7.2113504321343891E-2</v>
      </c>
      <c r="CF152" s="169">
        <f>IFERROR(Inv_SY_B!CF152/Inv_SY_B!$DC152-1,"")</f>
        <v>7.4088347741584348E-2</v>
      </c>
      <c r="CG152" s="169">
        <f>IFERROR(Inv_SY_B!CG152/Inv_SY_B!$DC152-1,"")</f>
        <v>3.6968141469765348E-2</v>
      </c>
      <c r="CH152" s="169">
        <f>IFERROR(Inv_SY_B!CH152/Inv_SY_B!$DC152-1,"")</f>
        <v>6.6743077680827323E-2</v>
      </c>
      <c r="CI152" s="169">
        <f>IFERROR(Inv_SY_B!CI152/Inv_SY_B!$DC152-1,"")</f>
        <v>-0.92880819644354207</v>
      </c>
      <c r="CJ152" s="169">
        <f>IFERROR(Inv_SY_B!CJ152/Inv_SY_B!$DC152-1,"")</f>
        <v>-0.75575450758099483</v>
      </c>
      <c r="CK152" s="169">
        <f>IFERROR(Inv_SY_B!CK152/Inv_SY_B!$DC152-1,"")</f>
        <v>-0.64289327475245983</v>
      </c>
      <c r="CL152" s="169">
        <f>IFERROR(Inv_SY_B!CL152/Inv_SY_B!$DC152-1,"")</f>
        <v>-0.48041294552531089</v>
      </c>
      <c r="CM152" s="169">
        <f>IFERROR(Inv_SY_B!CM152/Inv_SY_B!$DB152-1,"")</f>
        <v>4.49915404659047E-2</v>
      </c>
      <c r="CN152" s="169">
        <f>IFERROR(Inv_SY_B!CN152/Inv_SY_B!$DB152-1,"")</f>
        <v>-1.707176544711253E-2</v>
      </c>
      <c r="CO152" s="169">
        <f>IFERROR(Inv_SY_B!CO152/Inv_SY_B!$DB152-1,"")</f>
        <v>5.9072111965106089E-3</v>
      </c>
      <c r="CP152" s="169">
        <f>IFERROR(Inv_SY_B!CP152/Inv_SY_B!$DB152-1,"")</f>
        <v>-5.7202982818571613E-2</v>
      </c>
      <c r="CQ152" s="169">
        <f>IFERROR(Inv_SY_B!CQ152/Inv_SY_B!$DB152-1,"")</f>
        <v>4.2144140406541464E-3</v>
      </c>
      <c r="CR152" s="169">
        <f>IFERROR(Inv_SY_B!CR152/Inv_SY_B!$DB152-1,"")</f>
        <v>4.2043073521020435E-2</v>
      </c>
      <c r="CS152" s="169">
        <f>IFERROR(Inv_SY_B!CS152/Inv_SY_B!$DB152-1,"")</f>
        <v>1.6415410250080198E-2</v>
      </c>
      <c r="CT152" s="169">
        <f>IFERROR(Inv_SY_B!CT152/Inv_SY_B!$DB152-1,"")</f>
        <v>-3.9296901208486057E-2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5.6540760226300169E-3</v>
      </c>
      <c r="D153" s="169">
        <f>IFERROR(Inv_SY_B!D153/Inv_SY_B!$DA153-1,"")</f>
        <v>1.2826647634172073E-2</v>
      </c>
      <c r="E153" s="169">
        <f>IFERROR(Inv_SY_B!E153/Inv_SY_B!$DA153-1,"")</f>
        <v>-5.4046494396766676E-3</v>
      </c>
      <c r="F153" s="169">
        <f>IFERROR(Inv_SY_B!F153/Inv_SY_B!$DA153-1,"")</f>
        <v>-1.5233289415441664E-2</v>
      </c>
      <c r="G153" s="169">
        <f>IFERROR(Inv_SY_B!G153/Inv_SY_B!$DA153-1,"")</f>
        <v>-6.7511645691412658E-3</v>
      </c>
      <c r="H153" s="169">
        <f>IFERROR(Inv_SY_B!H153/Inv_SY_B!$DA153-1,"")</f>
        <v>-8.5897873652474033E-4</v>
      </c>
      <c r="I153" s="169">
        <f>IFERROR(Inv_SY_B!I153/Inv_SY_B!$DA153-1,"")</f>
        <v>2.0987778899530296E-2</v>
      </c>
      <c r="J153" s="169">
        <f>IFERROR(Inv_SY_B!J153/Inv_SY_B!$DA153-1,"")</f>
        <v>-2.5849400111314647E-2</v>
      </c>
      <c r="K153" s="169">
        <f>IFERROR(Inv_SY_B!K153/Inv_SY_B!$DA153-1,"")</f>
        <v>1.6890228636725624E-3</v>
      </c>
      <c r="L153" s="169">
        <f>IFERROR(Inv_SY_B!L153/Inv_SY_B!$DA153-1,"")</f>
        <v>4.6850665100477418E-3</v>
      </c>
      <c r="M153" s="169">
        <f>IFERROR(Inv_SY_B!M153/Inv_SY_B!$DA153-1,"")</f>
        <v>9.4652137215676113E-3</v>
      </c>
      <c r="N153" s="169">
        <f>IFERROR(Inv_SY_B!N153/Inv_SY_B!$DA153-1,"")</f>
        <v>7.6841171834518551E-3</v>
      </c>
      <c r="O153" s="169">
        <f>IFERROR(Inv_SY_B!O153/Inv_SY_B!$DA153-1,"")</f>
        <v>3.5506238628575382E-3</v>
      </c>
      <c r="P153" s="169">
        <f>IFERROR(Inv_SY_B!P153/Inv_SY_B!$DA153-1,"")</f>
        <v>-2.2271604438692583E-2</v>
      </c>
      <c r="Q153" s="169">
        <f>IFERROR(Inv_SY_B!Q153/Inv_SY_B!$DA153-1,"")</f>
        <v>-2.9911916314971254E-2</v>
      </c>
      <c r="R153" s="169">
        <f>IFERROR(Inv_SY_B!R153/Inv_SY_B!$DA153-1,"")</f>
        <v>-5.6524798021525324E-2</v>
      </c>
      <c r="S153" s="169">
        <f>IFERROR(Inv_SY_B!S153/Inv_SY_B!$DA153-1,"")</f>
        <v>-3.5273538684288952E-2</v>
      </c>
      <c r="T153" s="169">
        <f>IFERROR(Inv_SY_B!T153/Inv_SY_B!$DA153-1,"")</f>
        <v>-9.1799405625353492E-3</v>
      </c>
      <c r="U153" s="169">
        <f>IFERROR(Inv_SY_B!U153/Inv_SY_B!$DA153-1,"")</f>
        <v>5.53663122030843E-2</v>
      </c>
      <c r="V153" s="169">
        <f>IFERROR(Inv_SY_B!V153/Inv_SY_B!$DA153-1,"")</f>
        <v>7.0706398558420425E-2</v>
      </c>
      <c r="W153" s="169">
        <f>IFERROR(Inv_SY_B!W153/Inv_SY_B!$DA153-1,"")</f>
        <v>2.4961578214175661E-2</v>
      </c>
      <c r="X153" s="169">
        <f>IFERROR(Inv_SY_B!X153/Inv_SY_B!$DA153-1,"")</f>
        <v>-3.251977658047478E-2</v>
      </c>
      <c r="Y153" s="169">
        <f>IFERROR(Inv_SY_B!Y153/Inv_SY_B!$DA153-1,"")</f>
        <v>2.251825854901135E-3</v>
      </c>
      <c r="Z153" s="169">
        <f>IFERROR(Inv_SY_B!Z153/Inv_SY_B!$DA153-1,"")</f>
        <v>-2.0856696964051236E-2</v>
      </c>
      <c r="AA153" s="169">
        <f>IFERROR(Inv_SY_B!AA153/Inv_SY_B!$DA153-1,"")</f>
        <v>-1.8947366702266821E-2</v>
      </c>
      <c r="AB153" s="169">
        <f>IFERROR(Inv_SY_B!AB153/Inv_SY_B!$DA153-1,"")</f>
        <v>1.5285605281469383E-2</v>
      </c>
      <c r="AC153" s="169">
        <f>IFERROR(Inv_SY_B!AC153/Inv_SY_B!$DA153-1,"")</f>
        <v>1.5664321131076964E-3</v>
      </c>
      <c r="AD153" s="169">
        <f>IFERROR(Inv_SY_B!AD153/Inv_SY_B!$DA153-1,"")</f>
        <v>-2.8518529929973946E-2</v>
      </c>
      <c r="AE153" s="169">
        <f>IFERROR(Inv_SY_B!AE153/Inv_SY_B!$DA153-1,"")</f>
        <v>5.6762214191166116E-3</v>
      </c>
      <c r="AF153" s="169">
        <f>IFERROR(Inv_SY_B!AF153/Inv_SY_B!$DA153-1,"")</f>
        <v>2.9512731611637477E-2</v>
      </c>
      <c r="AG153" s="169">
        <f>IFERROR(Inv_SY_B!AG153/Inv_SY_B!$DA153-1,"")</f>
        <v>3.8918890804380046E-2</v>
      </c>
      <c r="AH153" s="169">
        <f>IFERROR(Inv_SY_B!AH153/Inv_SY_B!$DA153-1,"")</f>
        <v>-2.6868922873418688E-3</v>
      </c>
      <c r="AI153" s="169">
        <f>IFERROR(Inv_SY_B!AI153/Inv_SY_B!$DC153-1,"")</f>
        <v>5.250184292717841E-2</v>
      </c>
      <c r="AJ153" s="169">
        <f>IFERROR(Inv_SY_B!AJ153/Inv_SY_B!$DC153-1,"")</f>
        <v>4.9251469588726726E-2</v>
      </c>
      <c r="AK153" s="169">
        <f>IFERROR(Inv_SY_B!AK153/Inv_SY_B!$DC153-1,"")</f>
        <v>5.6558138062191787E-2</v>
      </c>
      <c r="AL153" s="169">
        <f>IFERROR(Inv_SY_B!AL153/Inv_SY_B!$DC153-1,"")</f>
        <v>3.8098636940524289E-2</v>
      </c>
      <c r="AM153" s="169">
        <f>IFERROR(Inv_SY_B!AM153/Inv_SY_B!$DC153-1,"")</f>
        <v>4.3031989217096722E-2</v>
      </c>
      <c r="AN153" s="169">
        <f>IFERROR(Inv_SY_B!AN153/Inv_SY_B!$DC153-1,"")</f>
        <v>4.01420403415782E-2</v>
      </c>
      <c r="AO153" s="169">
        <f>IFERROR(Inv_SY_B!AO153/Inv_SY_B!$DC153-1,"")</f>
        <v>3.9842840786339595E-2</v>
      </c>
      <c r="AP153" s="169">
        <f>IFERROR(Inv_SY_B!AP153/Inv_SY_B!$DC153-1,"")</f>
        <v>4.4704205434532129E-2</v>
      </c>
      <c r="AQ153" s="169">
        <f>IFERROR(Inv_SY_B!AQ153/Inv_SY_B!$DC153-1,"")</f>
        <v>2.8477608242600594E-2</v>
      </c>
      <c r="AR153" s="169">
        <f>IFERROR(Inv_SY_B!AR153/Inv_SY_B!$DC153-1,"")</f>
        <v>3.9583324248678498E-2</v>
      </c>
      <c r="AS153" s="169">
        <f>IFERROR(Inv_SY_B!AS153/Inv_SY_B!$DC153-1,"")</f>
        <v>4.1202926083989455E-2</v>
      </c>
      <c r="AT153" s="169">
        <f>IFERROR(Inv_SY_B!AT153/Inv_SY_B!$DC153-1,"")</f>
        <v>4.0552851416299385E-2</v>
      </c>
      <c r="AU153" s="169">
        <f>IFERROR(Inv_SY_B!AU153/Inv_SY_B!$DC153-1,"")</f>
        <v>3.7808091708273484E-2</v>
      </c>
      <c r="AV153" s="169">
        <f>IFERROR(Inv_SY_B!AV153/Inv_SY_B!$DC153-1,"")</f>
        <v>1.4498878460240228E-2</v>
      </c>
      <c r="AW153" s="169">
        <f>IFERROR(Inv_SY_B!AW153/Inv_SY_B!$DC153-1,"")</f>
        <v>4.4118209387549401E-2</v>
      </c>
      <c r="AX153" s="169">
        <f>IFERROR(Inv_SY_B!AX153/Inv_SY_B!$DC153-1,"")</f>
        <v>3.2690043530902102E-2</v>
      </c>
      <c r="AY153" s="169">
        <f>IFERROR(Inv_SY_B!AY153/Inv_SY_B!$DC153-1,"")</f>
        <v>2.8951518885210303E-2</v>
      </c>
      <c r="AZ153" s="169">
        <f>IFERROR(Inv_SY_B!AZ153/Inv_SY_B!$DC153-1,"")</f>
        <v>4.6297482876881624E-2</v>
      </c>
      <c r="BA153" s="169">
        <f>IFERROR(Inv_SY_B!BA153/Inv_SY_B!$DC153-1,"")</f>
        <v>3.8488696801364908E-2</v>
      </c>
      <c r="BB153" s="169">
        <f>IFERROR(Inv_SY_B!BB153/Inv_SY_B!$DC153-1,"")</f>
        <v>5.3830427704281369E-2</v>
      </c>
      <c r="BC153" s="169">
        <f>IFERROR(Inv_SY_B!BC153/Inv_SY_B!$DC153-1,"")</f>
        <v>4.1117949003245613E-2</v>
      </c>
      <c r="BD153" s="169">
        <f>IFERROR(Inv_SY_B!BD153/Inv_SY_B!$DC153-1,"")</f>
        <v>5.1382389872628442E-2</v>
      </c>
      <c r="BE153" s="169">
        <f>IFERROR(Inv_SY_B!BE153/Inv_SY_B!$DC153-1,"")</f>
        <v>6.5664995060780607E-2</v>
      </c>
      <c r="BF153" s="169">
        <f>IFERROR(Inv_SY_B!BF153/Inv_SY_B!$DC153-1,"")</f>
        <v>7.1956458440108229E-2</v>
      </c>
      <c r="BG153" s="169">
        <f>IFERROR(Inv_SY_B!BG153/Inv_SY_B!$DC153-1,"")</f>
        <v>8.3119198927771309E-2</v>
      </c>
      <c r="BH153" s="169">
        <f>IFERROR(Inv_SY_B!BH153/Inv_SY_B!$DC153-1,"")</f>
        <v>7.0825122820941777E-2</v>
      </c>
      <c r="BI153" s="169">
        <f>IFERROR(Inv_SY_B!BI153/Inv_SY_B!$DC153-1,"")</f>
        <v>7.9455358980825563E-2</v>
      </c>
      <c r="BJ153" s="169">
        <f>IFERROR(Inv_SY_B!BJ153/Inv_SY_B!$DC153-1,"")</f>
        <v>8.0382157400163967E-2</v>
      </c>
      <c r="BK153" s="169">
        <f>IFERROR(Inv_SY_B!BK153/Inv_SY_B!$DC153-1,"")</f>
        <v>5.7270374430803184E-2</v>
      </c>
      <c r="BL153" s="169">
        <f>IFERROR(Inv_SY_B!BL153/Inv_SY_B!$DC153-1,"")</f>
        <v>7.1681064489470536E-2</v>
      </c>
      <c r="BM153" s="169">
        <f>IFERROR(Inv_SY_B!BM153/Inv_SY_B!$DC153-1,"")</f>
        <v>7.1368671628566416E-2</v>
      </c>
      <c r="BN153" s="169">
        <f>IFERROR(Inv_SY_B!BN153/Inv_SY_B!$DC153-1,"")</f>
        <v>6.8777988785363231E-2</v>
      </c>
      <c r="BO153" s="169">
        <f>IFERROR(Inv_SY_B!BO153/Inv_SY_B!$DC153-1,"")</f>
        <v>5.4472798887759577E-2</v>
      </c>
      <c r="BP153" s="169">
        <f>IFERROR(Inv_SY_B!BP153/Inv_SY_B!$DC153-1,"")</f>
        <v>4.8104585272567002E-2</v>
      </c>
      <c r="BQ153" s="169">
        <f>IFERROR(Inv_SY_B!BQ153/Inv_SY_B!$DC153-1,"")</f>
        <v>5.4099287828442533E-2</v>
      </c>
      <c r="BR153" s="169">
        <f>IFERROR(Inv_SY_B!BR153/Inv_SY_B!$DC153-1,"")</f>
        <v>5.3555007435414081E-2</v>
      </c>
      <c r="BS153" s="169">
        <f>IFERROR(Inv_SY_B!BS153/Inv_SY_B!$DC153-1,"")</f>
        <v>2.2452102986554756E-2</v>
      </c>
      <c r="BT153" s="169">
        <f>IFERROR(Inv_SY_B!BT153/Inv_SY_B!$DC153-1,"")</f>
        <v>5.7937738683015105E-2</v>
      </c>
      <c r="BU153" s="169">
        <f>IFERROR(Inv_SY_B!BU153/Inv_SY_B!$DC153-1,"")</f>
        <v>3.4747588666539375E-2</v>
      </c>
      <c r="BV153" s="169">
        <f>IFERROR(Inv_SY_B!BV153/Inv_SY_B!$DC153-1,"")</f>
        <v>2.2005317193652951E-2</v>
      </c>
      <c r="BW153" s="169">
        <f>IFERROR(Inv_SY_B!BW153/Inv_SY_B!$DC153-1,"")</f>
        <v>4.7254164793257392E-2</v>
      </c>
      <c r="BX153" s="169">
        <f>IFERROR(Inv_SY_B!BX153/Inv_SY_B!$DC153-1,"")</f>
        <v>5.5633482662817313E-2</v>
      </c>
      <c r="BY153" s="169">
        <f>IFERROR(Inv_SY_B!BY153/Inv_SY_B!$DC153-1,"")</f>
        <v>5.5549375142885715E-2</v>
      </c>
      <c r="BZ153" s="169">
        <f>IFERROR(Inv_SY_B!BZ153/Inv_SY_B!$DC153-1,"")</f>
        <v>6.2753464583435781E-2</v>
      </c>
      <c r="CA153" s="169">
        <f>IFERROR(Inv_SY_B!CA153/Inv_SY_B!$DC153-1,"")</f>
        <v>3.2205187972875748E-2</v>
      </c>
      <c r="CB153" s="169">
        <f>IFERROR(Inv_SY_B!CB153/Inv_SY_B!$DC153-1,"")</f>
        <v>1.3984684829969618E-2</v>
      </c>
      <c r="CC153" s="169">
        <f>IFERROR(Inv_SY_B!CC153/Inv_SY_B!$DC153-1,"")</f>
        <v>8.961048281609707E-2</v>
      </c>
      <c r="CD153" s="169">
        <f>IFERROR(Inv_SY_B!CD153/Inv_SY_B!$DC153-1,"")</f>
        <v>9.4167757534062257E-2</v>
      </c>
      <c r="CE153" s="169">
        <f>IFERROR(Inv_SY_B!CE153/Inv_SY_B!$DC153-1,"")</f>
        <v>8.342345437435239E-2</v>
      </c>
      <c r="CF153" s="169">
        <f>IFERROR(Inv_SY_B!CF153/Inv_SY_B!$DC153-1,"")</f>
        <v>8.3775858831965477E-2</v>
      </c>
      <c r="CG153" s="169">
        <f>IFERROR(Inv_SY_B!CG153/Inv_SY_B!$DC153-1,"")</f>
        <v>8.0441744569248019E-2</v>
      </c>
      <c r="CH153" s="169">
        <f>IFERROR(Inv_SY_B!CH153/Inv_SY_B!$DC153-1,"")</f>
        <v>0.10830315844901461</v>
      </c>
      <c r="CI153" s="169">
        <f>IFERROR(Inv_SY_B!CI153/Inv_SY_B!$DC153-1,"")</f>
        <v>-0.92654939759376009</v>
      </c>
      <c r="CJ153" s="169">
        <f>IFERROR(Inv_SY_B!CJ153/Inv_SY_B!$DC153-1,"")</f>
        <v>-0.74913785259642929</v>
      </c>
      <c r="CK153" s="169">
        <f>IFERROR(Inv_SY_B!CK153/Inv_SY_B!$DC153-1,"")</f>
        <v>-0.63379127053445528</v>
      </c>
      <c r="CL153" s="169">
        <f>IFERROR(Inv_SY_B!CL153/Inv_SY_B!$DC153-1,"")</f>
        <v>-0.46863167527438432</v>
      </c>
      <c r="CM153" s="169">
        <f>IFERROR(Inv_SY_B!CM153/Inv_SY_B!$DB153-1,"")</f>
        <v>4.2833682059850275E-2</v>
      </c>
      <c r="CN153" s="169">
        <f>IFERROR(Inv_SY_B!CN153/Inv_SY_B!$DB153-1,"")</f>
        <v>-1.4622052791770979E-2</v>
      </c>
      <c r="CO153" s="169">
        <f>IFERROR(Inv_SY_B!CO153/Inv_SY_B!$DB153-1,"")</f>
        <v>9.1516323970521896E-3</v>
      </c>
      <c r="CP153" s="169">
        <f>IFERROR(Inv_SY_B!CP153/Inv_SY_B!$DB153-1,"")</f>
        <v>-4.977251321433751E-2</v>
      </c>
      <c r="CQ153" s="169">
        <f>IFERROR(Inv_SY_B!CQ153/Inv_SY_B!$DB153-1,"")</f>
        <v>8.4616181852101846E-3</v>
      </c>
      <c r="CR153" s="169">
        <f>IFERROR(Inv_SY_B!CR153/Inv_SY_B!$DB153-1,"")</f>
        <v>4.3399727616683093E-2</v>
      </c>
      <c r="CS153" s="169">
        <f>IFERROR(Inv_SY_B!CS153/Inv_SY_B!$DB153-1,"")</f>
        <v>4.721507253903745E-3</v>
      </c>
      <c r="CT153" s="169">
        <f>IFERROR(Inv_SY_B!CT153/Inv_SY_B!$DB153-1,"")</f>
        <v>-4.4173601506591442E-2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1.3330549741855435E-2</v>
      </c>
      <c r="D154" s="169">
        <f>IFERROR(Inv_SY_B!D154/Inv_SY_B!$DA154-1,"")</f>
        <v>2.4228529116912201E-2</v>
      </c>
      <c r="E154" s="169">
        <f>IFERROR(Inv_SY_B!E154/Inv_SY_B!$DA154-1,"")</f>
        <v>-4.1731655769107201E-3</v>
      </c>
      <c r="F154" s="169">
        <f>IFERROR(Inv_SY_B!F154/Inv_SY_B!$DA154-1,"")</f>
        <v>-2.2390090479760816E-2</v>
      </c>
      <c r="G154" s="169">
        <f>IFERROR(Inv_SY_B!G154/Inv_SY_B!$DA154-1,"")</f>
        <v>-1.1681048910258229E-2</v>
      </c>
      <c r="H154" s="169">
        <f>IFERROR(Inv_SY_B!H154/Inv_SY_B!$DA154-1,"")</f>
        <v>1.4464760966523826E-3</v>
      </c>
      <c r="I154" s="169">
        <f>IFERROR(Inv_SY_B!I154/Inv_SY_B!$DA154-1,"")</f>
        <v>1.37466455285431E-2</v>
      </c>
      <c r="J154" s="169">
        <f>IFERROR(Inv_SY_B!J154/Inv_SY_B!$DA154-1,"")</f>
        <v>-2.7213700570640098E-2</v>
      </c>
      <c r="K154" s="169">
        <f>IFERROR(Inv_SY_B!K154/Inv_SY_B!$DA154-1,"")</f>
        <v>-8.406929265707852E-3</v>
      </c>
      <c r="L154" s="169">
        <f>IFERROR(Inv_SY_B!L154/Inv_SY_B!$DA154-1,"")</f>
        <v>-2.0360613645061809E-3</v>
      </c>
      <c r="M154" s="169">
        <f>IFERROR(Inv_SY_B!M154/Inv_SY_B!$DA154-1,"")</f>
        <v>7.6031580582756053E-3</v>
      </c>
      <c r="N154" s="169">
        <f>IFERROR(Inv_SY_B!N154/Inv_SY_B!$DA154-1,"")</f>
        <v>1.4976685160482006E-2</v>
      </c>
      <c r="O154" s="169">
        <f>IFERROR(Inv_SY_B!O154/Inv_SY_B!$DA154-1,"")</f>
        <v>1.144195950972815E-4</v>
      </c>
      <c r="P154" s="169">
        <f>IFERROR(Inv_SY_B!P154/Inv_SY_B!$DA154-1,"")</f>
        <v>-2.8460278107619641E-2</v>
      </c>
      <c r="Q154" s="169">
        <f>IFERROR(Inv_SY_B!Q154/Inv_SY_B!$DA154-1,"")</f>
        <v>-4.0358953063426406E-2</v>
      </c>
      <c r="R154" s="169">
        <f>IFERROR(Inv_SY_B!R154/Inv_SY_B!$DA154-1,"")</f>
        <v>-7.2284832138666211E-2</v>
      </c>
      <c r="S154" s="169">
        <f>IFERROR(Inv_SY_B!S154/Inv_SY_B!$DA154-1,"")</f>
        <v>-4.5709749867205773E-2</v>
      </c>
      <c r="T154" s="169">
        <f>IFERROR(Inv_SY_B!T154/Inv_SY_B!$DA154-1,"")</f>
        <v>-8.9554081428808718E-3</v>
      </c>
      <c r="U154" s="169">
        <f>IFERROR(Inv_SY_B!U154/Inv_SY_B!$DA154-1,"")</f>
        <v>6.651061498705535E-2</v>
      </c>
      <c r="V154" s="169">
        <f>IFERROR(Inv_SY_B!V154/Inv_SY_B!$DA154-1,"")</f>
        <v>9.1106441895620449E-2</v>
      </c>
      <c r="W154" s="169">
        <f>IFERROR(Inv_SY_B!W154/Inv_SY_B!$DA154-1,"")</f>
        <v>4.2300386085510455E-2</v>
      </c>
      <c r="X154" s="169">
        <f>IFERROR(Inv_SY_B!X154/Inv_SY_B!$DA154-1,"")</f>
        <v>-8.6834751756029727E-3</v>
      </c>
      <c r="Y154" s="169">
        <f>IFERROR(Inv_SY_B!Y154/Inv_SY_B!$DA154-1,"")</f>
        <v>1.2869828478929257E-2</v>
      </c>
      <c r="Z154" s="169">
        <f>IFERROR(Inv_SY_B!Z154/Inv_SY_B!$DA154-1,"")</f>
        <v>-9.8772486614259192E-3</v>
      </c>
      <c r="AA154" s="169">
        <f>IFERROR(Inv_SY_B!AA154/Inv_SY_B!$DA154-1,"")</f>
        <v>-3.5369122307702727E-2</v>
      </c>
      <c r="AB154" s="169">
        <f>IFERROR(Inv_SY_B!AB154/Inv_SY_B!$DA154-1,"")</f>
        <v>1.4386621191192273E-2</v>
      </c>
      <c r="AC154" s="169">
        <f>IFERROR(Inv_SY_B!AC154/Inv_SY_B!$DA154-1,"")</f>
        <v>7.9380114606812935E-3</v>
      </c>
      <c r="AD154" s="169">
        <f>IFERROR(Inv_SY_B!AD154/Inv_SY_B!$DA154-1,"")</f>
        <v>-2.1837513068285408E-2</v>
      </c>
      <c r="AE154" s="169">
        <f>IFERROR(Inv_SY_B!AE154/Inv_SY_B!$DA154-1,"")</f>
        <v>1.1986307935052176E-2</v>
      </c>
      <c r="AF154" s="169">
        <f>IFERROR(Inv_SY_B!AF154/Inv_SY_B!$DA154-1,"")</f>
        <v>3.344770442538203E-2</v>
      </c>
      <c r="AG154" s="169">
        <f>IFERROR(Inv_SY_B!AG154/Inv_SY_B!$DA154-1,"")</f>
        <v>2.302816617766057E-2</v>
      </c>
      <c r="AH154" s="169">
        <f>IFERROR(Inv_SY_B!AH154/Inv_SY_B!$DA154-1,"")</f>
        <v>-3.1582969234306146E-2</v>
      </c>
      <c r="AI154" s="169">
        <f>IFERROR(Inv_SY_B!AI154/Inv_SY_B!$DC154-1,"")</f>
        <v>5.088232598765785E-2</v>
      </c>
      <c r="AJ154" s="169">
        <f>IFERROR(Inv_SY_B!AJ154/Inv_SY_B!$DC154-1,"")</f>
        <v>5.5903079474552086E-2</v>
      </c>
      <c r="AK154" s="169">
        <f>IFERROR(Inv_SY_B!AK154/Inv_SY_B!$DC154-1,"")</f>
        <v>4.8236553151062456E-2</v>
      </c>
      <c r="AL154" s="169">
        <f>IFERROR(Inv_SY_B!AL154/Inv_SY_B!$DC154-1,"")</f>
        <v>3.3186014216218362E-2</v>
      </c>
      <c r="AM154" s="169">
        <f>IFERROR(Inv_SY_B!AM154/Inv_SY_B!$DC154-1,"")</f>
        <v>4.5521041660461226E-2</v>
      </c>
      <c r="AN154" s="169">
        <f>IFERROR(Inv_SY_B!AN154/Inv_SY_B!$DC154-1,"")</f>
        <v>4.9317363562656258E-2</v>
      </c>
      <c r="AO154" s="169">
        <f>IFERROR(Inv_SY_B!AO154/Inv_SY_B!$DC154-1,"")</f>
        <v>4.8692422871033703E-2</v>
      </c>
      <c r="AP154" s="169">
        <f>IFERROR(Inv_SY_B!AP154/Inv_SY_B!$DC154-1,"")</f>
        <v>4.5621714641875366E-2</v>
      </c>
      <c r="AQ154" s="169">
        <f>IFERROR(Inv_SY_B!AQ154/Inv_SY_B!$DC154-1,"")</f>
        <v>5.7167733821929634E-2</v>
      </c>
      <c r="AR154" s="169">
        <f>IFERROR(Inv_SY_B!AR154/Inv_SY_B!$DC154-1,"")</f>
        <v>6.0155390913095408E-2</v>
      </c>
      <c r="AS154" s="169">
        <f>IFERROR(Inv_SY_B!AS154/Inv_SY_B!$DC154-1,"")</f>
        <v>5.3778914537789158E-2</v>
      </c>
      <c r="AT154" s="169">
        <f>IFERROR(Inv_SY_B!AT154/Inv_SY_B!$DC154-1,"")</f>
        <v>4.5382669860475122E-2</v>
      </c>
      <c r="AU154" s="169">
        <f>IFERROR(Inv_SY_B!AU154/Inv_SY_B!$DC154-1,"")</f>
        <v>4.4986159072279319E-2</v>
      </c>
      <c r="AV154" s="169">
        <f>IFERROR(Inv_SY_B!AV154/Inv_SY_B!$DC154-1,"")</f>
        <v>9.6712543802988105E-3</v>
      </c>
      <c r="AW154" s="169">
        <f>IFERROR(Inv_SY_B!AW154/Inv_SY_B!$DC154-1,"")</f>
        <v>5.3327006908318486E-2</v>
      </c>
      <c r="AX154" s="169">
        <f>IFERROR(Inv_SY_B!AX154/Inv_SY_B!$DC154-1,"")</f>
        <v>5.7061714894604432E-2</v>
      </c>
      <c r="AY154" s="169">
        <f>IFERROR(Inv_SY_B!AY154/Inv_SY_B!$DC154-1,"")</f>
        <v>3.6889575145484521E-2</v>
      </c>
      <c r="AZ154" s="169">
        <f>IFERROR(Inv_SY_B!AZ154/Inv_SY_B!$DC154-1,"")</f>
        <v>5.714799625567224E-2</v>
      </c>
      <c r="BA154" s="169">
        <f>IFERROR(Inv_SY_B!BA154/Inv_SY_B!$DC154-1,"")</f>
        <v>6.1130874342349095E-2</v>
      </c>
      <c r="BB154" s="169">
        <f>IFERROR(Inv_SY_B!BB154/Inv_SY_B!$DC154-1,"")</f>
        <v>4.3228068598763159E-2</v>
      </c>
      <c r="BC154" s="169">
        <f>IFERROR(Inv_SY_B!BC154/Inv_SY_B!$DC154-1,"")</f>
        <v>6.8670787436699632E-2</v>
      </c>
      <c r="BD154" s="169">
        <f>IFERROR(Inv_SY_B!BD154/Inv_SY_B!$DC154-1,"")</f>
        <v>6.7246928587159527E-2</v>
      </c>
      <c r="BE154" s="169">
        <f>IFERROR(Inv_SY_B!BE154/Inv_SY_B!$DC154-1,"")</f>
        <v>8.7310681842568849E-2</v>
      </c>
      <c r="BF154" s="169">
        <f>IFERROR(Inv_SY_B!BF154/Inv_SY_B!$DC154-1,"")</f>
        <v>6.6211963852968347E-2</v>
      </c>
      <c r="BG154" s="169">
        <f>IFERROR(Inv_SY_B!BG154/Inv_SY_B!$DC154-1,"")</f>
        <v>3.334991918005703E-2</v>
      </c>
      <c r="BH154" s="169">
        <f>IFERROR(Inv_SY_B!BH154/Inv_SY_B!$DC154-1,"")</f>
        <v>5.5537410849074487E-2</v>
      </c>
      <c r="BI154" s="169">
        <f>IFERROR(Inv_SY_B!BI154/Inv_SY_B!$DC154-1,"")</f>
        <v>4.5070974214139303E-2</v>
      </c>
      <c r="BJ154" s="169">
        <f>IFERROR(Inv_SY_B!BJ154/Inv_SY_B!$DC154-1,"")</f>
        <v>4.2265234601962298E-2</v>
      </c>
      <c r="BK154" s="169">
        <f>IFERROR(Inv_SY_B!BK154/Inv_SY_B!$DC154-1,"")</f>
        <v>1.9299239200622598E-2</v>
      </c>
      <c r="BL154" s="169">
        <f>IFERROR(Inv_SY_B!BL154/Inv_SY_B!$DC154-1,"")</f>
        <v>3.3024227882934909E-2</v>
      </c>
      <c r="BM154" s="169">
        <f>IFERROR(Inv_SY_B!BM154/Inv_SY_B!$DC154-1,"")</f>
        <v>2.7294948067851266E-2</v>
      </c>
      <c r="BN154" s="169">
        <f>IFERROR(Inv_SY_B!BN154/Inv_SY_B!$DC154-1,"")</f>
        <v>2.7667967293729223E-2</v>
      </c>
      <c r="BO154" s="169">
        <f>IFERROR(Inv_SY_B!BO154/Inv_SY_B!$DC154-1,"")</f>
        <v>8.8312982187764844E-2</v>
      </c>
      <c r="BP154" s="169">
        <f>IFERROR(Inv_SY_B!BP154/Inv_SY_B!$DC154-1,"")</f>
        <v>7.7589994441937149E-2</v>
      </c>
      <c r="BQ154" s="169">
        <f>IFERROR(Inv_SY_B!BQ154/Inv_SY_B!$DC154-1,"")</f>
        <v>8.8725212147367172E-2</v>
      </c>
      <c r="BR154" s="169">
        <f>IFERROR(Inv_SY_B!BR154/Inv_SY_B!$DC154-1,"")</f>
        <v>9.3215628088517244E-2</v>
      </c>
      <c r="BS154" s="169">
        <f>IFERROR(Inv_SY_B!BS154/Inv_SY_B!$DC154-1,"")</f>
        <v>6.5697371943607141E-2</v>
      </c>
      <c r="BT154" s="169">
        <f>IFERROR(Inv_SY_B!BT154/Inv_SY_B!$DC154-1,"")</f>
        <v>8.9409000223785284E-2</v>
      </c>
      <c r="BU154" s="169">
        <f>IFERROR(Inv_SY_B!BU154/Inv_SY_B!$DC154-1,"")</f>
        <v>7.2647914202531139E-2</v>
      </c>
      <c r="BV154" s="169">
        <f>IFERROR(Inv_SY_B!BV154/Inv_SY_B!$DC154-1,"")</f>
        <v>5.6989860323447328E-2</v>
      </c>
      <c r="BW154" s="169">
        <f>IFERROR(Inv_SY_B!BW154/Inv_SY_B!$DC154-1,"")</f>
        <v>0.10035326321102933</v>
      </c>
      <c r="BX154" s="169">
        <f>IFERROR(Inv_SY_B!BX154/Inv_SY_B!$DC154-1,"")</f>
        <v>0.10474565405565217</v>
      </c>
      <c r="BY154" s="169">
        <f>IFERROR(Inv_SY_B!BY154/Inv_SY_B!$DC154-1,"")</f>
        <v>0.10789367548628181</v>
      </c>
      <c r="BZ154" s="169">
        <f>IFERROR(Inv_SY_B!BZ154/Inv_SY_B!$DC154-1,"")</f>
        <v>9.9789968763523085E-2</v>
      </c>
      <c r="CA154" s="169">
        <f>IFERROR(Inv_SY_B!CA154/Inv_SY_B!$DC154-1,"")</f>
        <v>4.2487198037934215E-2</v>
      </c>
      <c r="CB154" s="169">
        <f>IFERROR(Inv_SY_B!CB154/Inv_SY_B!$DC154-1,"")</f>
        <v>2.5279488386410476E-2</v>
      </c>
      <c r="CC154" s="169">
        <f>IFERROR(Inv_SY_B!CC154/Inv_SY_B!$DC154-1,"")</f>
        <v>4.513094870266432E-2</v>
      </c>
      <c r="CD154" s="169">
        <f>IFERROR(Inv_SY_B!CD154/Inv_SY_B!$DC154-1,"")</f>
        <v>5.3079676040650448E-2</v>
      </c>
      <c r="CE154" s="169">
        <f>IFERROR(Inv_SY_B!CE154/Inv_SY_B!$DC154-1,"")</f>
        <v>2.9093490121296028E-2</v>
      </c>
      <c r="CF154" s="169">
        <f>IFERROR(Inv_SY_B!CF154/Inv_SY_B!$DC154-1,"")</f>
        <v>3.5769971619749041E-2</v>
      </c>
      <c r="CG154" s="169">
        <f>IFERROR(Inv_SY_B!CG154/Inv_SY_B!$DC154-1,"")</f>
        <v>3.5085258370836314E-2</v>
      </c>
      <c r="CH154" s="169">
        <f>IFERROR(Inv_SY_B!CH154/Inv_SY_B!$DC154-1,"")</f>
        <v>4.0950577615473494E-2</v>
      </c>
      <c r="CI154" s="169">
        <f>IFERROR(Inv_SY_B!CI154/Inv_SY_B!$DC154-1,"")</f>
        <v>-0.93323725530648838</v>
      </c>
      <c r="CJ154" s="169">
        <f>IFERROR(Inv_SY_B!CJ154/Inv_SY_B!$DC154-1,"")</f>
        <v>-0.77145173624450702</v>
      </c>
      <c r="CK154" s="169">
        <f>IFERROR(Inv_SY_B!CK154/Inv_SY_B!$DC154-1,"")</f>
        <v>-0.65755886474002578</v>
      </c>
      <c r="CL154" s="169">
        <f>IFERROR(Inv_SY_B!CL154/Inv_SY_B!$DC154-1,"")</f>
        <v>-0.52023743498579478</v>
      </c>
      <c r="CM154" s="169">
        <f>IFERROR(Inv_SY_B!CM154/Inv_SY_B!$DB154-1,"")</f>
        <v>4.7085698954846489E-2</v>
      </c>
      <c r="CN154" s="169">
        <f>IFERROR(Inv_SY_B!CN154/Inv_SY_B!$DB154-1,"")</f>
        <v>-9.5481841399660539E-3</v>
      </c>
      <c r="CO154" s="169">
        <f>IFERROR(Inv_SY_B!CO154/Inv_SY_B!$DB154-1,"")</f>
        <v>1.0576434695612091E-2</v>
      </c>
      <c r="CP154" s="169">
        <f>IFERROR(Inv_SY_B!CP154/Inv_SY_B!$DB154-1,"")</f>
        <v>-5.5690250666344032E-2</v>
      </c>
      <c r="CQ154" s="169">
        <f>IFERROR(Inv_SY_B!CQ154/Inv_SY_B!$DB154-1,"")</f>
        <v>-3.3070800183432336E-4</v>
      </c>
      <c r="CR154" s="169">
        <f>IFERROR(Inv_SY_B!CR154/Inv_SY_B!$DB154-1,"")</f>
        <v>1.1890768208944413E-2</v>
      </c>
      <c r="CS154" s="169">
        <f>IFERROR(Inv_SY_B!CS154/Inv_SY_B!$DB154-1,"")</f>
        <v>-4.2927892076296104E-2</v>
      </c>
      <c r="CT154" s="169">
        <f>IFERROR(Inv_SY_B!CT154/Inv_SY_B!$DB154-1,"")</f>
        <v>3.8944133025037075E-2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2.2494560408088393E-2</v>
      </c>
      <c r="D155" s="169">
        <f>IFERROR(Inv_SY_B!D155/Inv_SY_B!$DA155-1,"")</f>
        <v>2.5267880059414383E-2</v>
      </c>
      <c r="E155" s="169">
        <f>IFERROR(Inv_SY_B!E155/Inv_SY_B!$DA155-1,"")</f>
        <v>4.1431715957542803E-3</v>
      </c>
      <c r="F155" s="169">
        <f>IFERROR(Inv_SY_B!F155/Inv_SY_B!$DA155-1,"")</f>
        <v>7.0722802243516902E-4</v>
      </c>
      <c r="G155" s="169">
        <f>IFERROR(Inv_SY_B!G155/Inv_SY_B!$DA155-1,"")</f>
        <v>1.009641829824437E-3</v>
      </c>
      <c r="H155" s="169">
        <f>IFERROR(Inv_SY_B!H155/Inv_SY_B!$DA155-1,"")</f>
        <v>7.7714407326225921E-3</v>
      </c>
      <c r="I155" s="169">
        <f>IFERROR(Inv_SY_B!I155/Inv_SY_B!$DA155-1,"")</f>
        <v>4.0569355710701194E-2</v>
      </c>
      <c r="J155" s="169">
        <f>IFERROR(Inv_SY_B!J155/Inv_SY_B!$DA155-1,"")</f>
        <v>-6.8857586526136494E-3</v>
      </c>
      <c r="K155" s="169">
        <f>IFERROR(Inv_SY_B!K155/Inv_SY_B!$DA155-1,"")</f>
        <v>2.2473944438464954E-2</v>
      </c>
      <c r="L155" s="169">
        <f>IFERROR(Inv_SY_B!L155/Inv_SY_B!$DA155-1,"")</f>
        <v>2.2703678474176092E-2</v>
      </c>
      <c r="M155" s="169">
        <f>IFERROR(Inv_SY_B!M155/Inv_SY_B!$DA155-1,"")</f>
        <v>1.8421834134716653E-2</v>
      </c>
      <c r="N155" s="169">
        <f>IFERROR(Inv_SY_B!N155/Inv_SY_B!$DA155-1,"")</f>
        <v>1.6363230254732741E-2</v>
      </c>
      <c r="O155" s="169">
        <f>IFERROR(Inv_SY_B!O155/Inv_SY_B!$DA155-1,"")</f>
        <v>1.1769463510288958E-2</v>
      </c>
      <c r="P155" s="169">
        <f>IFERROR(Inv_SY_B!P155/Inv_SY_B!$DA155-1,"")</f>
        <v>-1.7378553224523086E-2</v>
      </c>
      <c r="Q155" s="169">
        <f>IFERROR(Inv_SY_B!Q155/Inv_SY_B!$DA155-1,"")</f>
        <v>-2.2394509239514915E-2</v>
      </c>
      <c r="R155" s="169">
        <f>IFERROR(Inv_SY_B!R155/Inv_SY_B!$DA155-1,"")</f>
        <v>-5.0261967760411808E-2</v>
      </c>
      <c r="S155" s="169">
        <f>IFERROR(Inv_SY_B!S155/Inv_SY_B!$DA155-1,"")</f>
        <v>-2.6565216182360962E-2</v>
      </c>
      <c r="T155" s="169">
        <f>IFERROR(Inv_SY_B!T155/Inv_SY_B!$DA155-1,"")</f>
        <v>1.4467226184853299E-3</v>
      </c>
      <c r="U155" s="169">
        <f>IFERROR(Inv_SY_B!U155/Inv_SY_B!$DA155-1,"")</f>
        <v>6.7292004970262997E-2</v>
      </c>
      <c r="V155" s="169">
        <f>IFERROR(Inv_SY_B!V155/Inv_SY_B!$DA155-1,"")</f>
        <v>8.0455456727636543E-2</v>
      </c>
      <c r="W155" s="169">
        <f>IFERROR(Inv_SY_B!W155/Inv_SY_B!$DA155-1,"")</f>
        <v>4.4054850697299086E-2</v>
      </c>
      <c r="X155" s="169">
        <f>IFERROR(Inv_SY_B!X155/Inv_SY_B!$DA155-1,"")</f>
        <v>-3.6928077680009608E-3</v>
      </c>
      <c r="Y155" s="169">
        <f>IFERROR(Inv_SY_B!Y155/Inv_SY_B!$DA155-1,"")</f>
        <v>2.6425694565118896E-2</v>
      </c>
      <c r="Z155" s="169">
        <f>IFERROR(Inv_SY_B!Z155/Inv_SY_B!$DA155-1,"")</f>
        <v>2.1127334635107076E-4</v>
      </c>
      <c r="AA155" s="169">
        <f>IFERROR(Inv_SY_B!AA155/Inv_SY_B!$DA155-1,"")</f>
        <v>-7.7767447857028715E-2</v>
      </c>
      <c r="AB155" s="169">
        <f>IFERROR(Inv_SY_B!AB155/Inv_SY_B!$DA155-1,"")</f>
        <v>-3.7911278747562838E-2</v>
      </c>
      <c r="AC155" s="169">
        <f>IFERROR(Inv_SY_B!AC155/Inv_SY_B!$DA155-1,"")</f>
        <v>-1.0422670625736652E-2</v>
      </c>
      <c r="AD155" s="169">
        <f>IFERROR(Inv_SY_B!AD155/Inv_SY_B!$DA155-1,"")</f>
        <v>-4.0393356210376541E-2</v>
      </c>
      <c r="AE155" s="169">
        <f>IFERROR(Inv_SY_B!AE155/Inv_SY_B!$DA155-1,"")</f>
        <v>-2.0392682413166829E-2</v>
      </c>
      <c r="AF155" s="169">
        <f>IFERROR(Inv_SY_B!AF155/Inv_SY_B!$DA155-1,"")</f>
        <v>-1.9644866616429502E-3</v>
      </c>
      <c r="AG155" s="169">
        <f>IFERROR(Inv_SY_B!AG155/Inv_SY_B!$DA155-1,"")</f>
        <v>-2.302667453769236E-2</v>
      </c>
      <c r="AH155" s="169">
        <f>IFERROR(Inv_SY_B!AH155/Inv_SY_B!$DA155-1,"")</f>
        <v>-7.4524022215744834E-2</v>
      </c>
      <c r="AI155" s="169">
        <f>IFERROR(Inv_SY_B!AI155/Inv_SY_B!$DC155-1,"")</f>
        <v>3.0256366315764671E-2</v>
      </c>
      <c r="AJ155" s="169">
        <f>IFERROR(Inv_SY_B!AJ155/Inv_SY_B!$DC155-1,"")</f>
        <v>2.8998860724795295E-2</v>
      </c>
      <c r="AK155" s="169">
        <f>IFERROR(Inv_SY_B!AK155/Inv_SY_B!$DC155-1,"")</f>
        <v>3.0807686500968101E-2</v>
      </c>
      <c r="AL155" s="169">
        <f>IFERROR(Inv_SY_B!AL155/Inv_SY_B!$DC155-1,"")</f>
        <v>1.8523011580120929E-2</v>
      </c>
      <c r="AM155" s="169">
        <f>IFERROR(Inv_SY_B!AM155/Inv_SY_B!$DC155-1,"")</f>
        <v>2.5069880122595478E-2</v>
      </c>
      <c r="AN155" s="169">
        <f>IFERROR(Inv_SY_B!AN155/Inv_SY_B!$DC155-1,"")</f>
        <v>2.1828084795337821E-2</v>
      </c>
      <c r="AO155" s="169">
        <f>IFERROR(Inv_SY_B!AO155/Inv_SY_B!$DC155-1,"")</f>
        <v>1.2479288797225596E-2</v>
      </c>
      <c r="AP155" s="169">
        <f>IFERROR(Inv_SY_B!AP155/Inv_SY_B!$DC155-1,"")</f>
        <v>1.2569975650594589E-2</v>
      </c>
      <c r="AQ155" s="169">
        <f>IFERROR(Inv_SY_B!AQ155/Inv_SY_B!$DC155-1,"")</f>
        <v>1.2464599537089116E-2</v>
      </c>
      <c r="AR155" s="169">
        <f>IFERROR(Inv_SY_B!AR155/Inv_SY_B!$DC155-1,"")</f>
        <v>9.2973224674548494E-3</v>
      </c>
      <c r="AS155" s="169">
        <f>IFERROR(Inv_SY_B!AS155/Inv_SY_B!$DC155-1,"")</f>
        <v>7.2619783666072468E-3</v>
      </c>
      <c r="AT155" s="169">
        <f>IFERROR(Inv_SY_B!AT155/Inv_SY_B!$DC155-1,"")</f>
        <v>1.2820153078692664E-2</v>
      </c>
      <c r="AU155" s="169">
        <f>IFERROR(Inv_SY_B!AU155/Inv_SY_B!$DC155-1,"")</f>
        <v>1.8579528685333191E-2</v>
      </c>
      <c r="AV155" s="169">
        <f>IFERROR(Inv_SY_B!AV155/Inv_SY_B!$DC155-1,"")</f>
        <v>-3.482747347231463E-2</v>
      </c>
      <c r="AW155" s="169">
        <f>IFERROR(Inv_SY_B!AW155/Inv_SY_B!$DC155-1,"")</f>
        <v>5.66740942135735E-3</v>
      </c>
      <c r="AX155" s="169">
        <f>IFERROR(Inv_SY_B!AX155/Inv_SY_B!$DC155-1,"")</f>
        <v>2.7708869702873784E-3</v>
      </c>
      <c r="AY155" s="169">
        <f>IFERROR(Inv_SY_B!AY155/Inv_SY_B!$DC155-1,"")</f>
        <v>-2.35952742117993E-2</v>
      </c>
      <c r="AZ155" s="169">
        <f>IFERROR(Inv_SY_B!AZ155/Inv_SY_B!$DC155-1,"")</f>
        <v>-2.3164684752460252E-3</v>
      </c>
      <c r="BA155" s="169">
        <f>IFERROR(Inv_SY_B!BA155/Inv_SY_B!$DC155-1,"")</f>
        <v>-6.1298079784602999E-3</v>
      </c>
      <c r="BB155" s="169">
        <f>IFERROR(Inv_SY_B!BB155/Inv_SY_B!$DC155-1,"")</f>
        <v>-1.9246383570238335E-3</v>
      </c>
      <c r="BC155" s="169">
        <f>IFERROR(Inv_SY_B!BC155/Inv_SY_B!$DC155-1,"")</f>
        <v>4.6976532399241044E-3</v>
      </c>
      <c r="BD155" s="169">
        <f>IFERROR(Inv_SY_B!BD155/Inv_SY_B!$DC155-1,"")</f>
        <v>-8.9978613677897945E-3</v>
      </c>
      <c r="BE155" s="169">
        <f>IFERROR(Inv_SY_B!BE155/Inv_SY_B!$DC155-1,"")</f>
        <v>1.7182300250922378E-2</v>
      </c>
      <c r="BF155" s="169">
        <f>IFERROR(Inv_SY_B!BF155/Inv_SY_B!$DC155-1,"")</f>
        <v>1.1034495139515821E-2</v>
      </c>
      <c r="BG155" s="169">
        <f>IFERROR(Inv_SY_B!BG155/Inv_SY_B!$DC155-1,"")</f>
        <v>9.72459348225585E-3</v>
      </c>
      <c r="BH155" s="169">
        <f>IFERROR(Inv_SY_B!BH155/Inv_SY_B!$DC155-1,"")</f>
        <v>7.7970871287220689E-3</v>
      </c>
      <c r="BI155" s="169">
        <f>IFERROR(Inv_SY_B!BI155/Inv_SY_B!$DC155-1,"")</f>
        <v>-1.0671469006381384E-3</v>
      </c>
      <c r="BJ155" s="169">
        <f>IFERROR(Inv_SY_B!BJ155/Inv_SY_B!$DC155-1,"")</f>
        <v>5.5717826798202807E-3</v>
      </c>
      <c r="BK155" s="169">
        <f>IFERROR(Inv_SY_B!BK155/Inv_SY_B!$DC155-1,"")</f>
        <v>-2.4229172283843026E-2</v>
      </c>
      <c r="BL155" s="169">
        <f>IFERROR(Inv_SY_B!BL155/Inv_SY_B!$DC155-1,"")</f>
        <v>-8.3748302863183577E-3</v>
      </c>
      <c r="BM155" s="169">
        <f>IFERROR(Inv_SY_B!BM155/Inv_SY_B!$DC155-1,"")</f>
        <v>-6.8882687570396284E-3</v>
      </c>
      <c r="BN155" s="169">
        <f>IFERROR(Inv_SY_B!BN155/Inv_SY_B!$DC155-1,"")</f>
        <v>3.6620604003023693E-3</v>
      </c>
      <c r="BO155" s="169">
        <f>IFERROR(Inv_SY_B!BO155/Inv_SY_B!$DC155-1,"")</f>
        <v>2.0056232498581572E-2</v>
      </c>
      <c r="BP155" s="169">
        <f>IFERROR(Inv_SY_B!BP155/Inv_SY_B!$DC155-1,"")</f>
        <v>1.3772550126581073E-2</v>
      </c>
      <c r="BQ155" s="169">
        <f>IFERROR(Inv_SY_B!BQ155/Inv_SY_B!$DC155-1,"")</f>
        <v>3.2148260746735824E-2</v>
      </c>
      <c r="BR155" s="169">
        <f>IFERROR(Inv_SY_B!BR155/Inv_SY_B!$DC155-1,"")</f>
        <v>4.4864087444589584E-2</v>
      </c>
      <c r="BS155" s="169">
        <f>IFERROR(Inv_SY_B!BS155/Inv_SY_B!$DC155-1,"")</f>
        <v>2.2189386110492038E-2</v>
      </c>
      <c r="BT155" s="169">
        <f>IFERROR(Inv_SY_B!BT155/Inv_SY_B!$DC155-1,"")</f>
        <v>3.7354592388530561E-2</v>
      </c>
      <c r="BU155" s="169">
        <f>IFERROR(Inv_SY_B!BU155/Inv_SY_B!$DC155-1,"")</f>
        <v>2.7650400973437073E-2</v>
      </c>
      <c r="BV155" s="169">
        <f>IFERROR(Inv_SY_B!BV155/Inv_SY_B!$DC155-1,"")</f>
        <v>1.2695786929420638E-2</v>
      </c>
      <c r="BW155" s="169">
        <f>IFERROR(Inv_SY_B!BW155/Inv_SY_B!$DC155-1,"")</f>
        <v>6.4918801991703301E-2</v>
      </c>
      <c r="BX155" s="169">
        <f>IFERROR(Inv_SY_B!BX155/Inv_SY_B!$DC155-1,"")</f>
        <v>5.5745607831278576E-2</v>
      </c>
      <c r="BY155" s="169">
        <f>IFERROR(Inv_SY_B!BY155/Inv_SY_B!$DC155-1,"")</f>
        <v>6.5019378773855774E-2</v>
      </c>
      <c r="BZ155" s="169">
        <f>IFERROR(Inv_SY_B!BZ155/Inv_SY_B!$DC155-1,"")</f>
        <v>5.5809385343725815E-2</v>
      </c>
      <c r="CA155" s="169">
        <f>IFERROR(Inv_SY_B!CA155/Inv_SY_B!$DC155-1,"")</f>
        <v>-8.4403320355309619E-3</v>
      </c>
      <c r="CB155" s="169">
        <f>IFERROR(Inv_SY_B!CB155/Inv_SY_B!$DC155-1,"")</f>
        <v>-2.4811464438335706E-2</v>
      </c>
      <c r="CC155" s="169">
        <f>IFERROR(Inv_SY_B!CC155/Inv_SY_B!$DC155-1,"")</f>
        <v>2.9046201999346266E-2</v>
      </c>
      <c r="CD155" s="169">
        <f>IFERROR(Inv_SY_B!CD155/Inv_SY_B!$DC155-1,"")</f>
        <v>3.5341936847165245E-2</v>
      </c>
      <c r="CE155" s="169">
        <f>IFERROR(Inv_SY_B!CE155/Inv_SY_B!$DC155-1,"")</f>
        <v>5.4102057284897143E-3</v>
      </c>
      <c r="CF155" s="169">
        <f>IFERROR(Inv_SY_B!CF155/Inv_SY_B!$DC155-1,"")</f>
        <v>3.2043611515919501E-4</v>
      </c>
      <c r="CG155" s="169">
        <f>IFERROR(Inv_SY_B!CG155/Inv_SY_B!$DC155-1,"")</f>
        <v>-5.6831313971028585E-4</v>
      </c>
      <c r="CH155" s="169">
        <f>IFERROR(Inv_SY_B!CH155/Inv_SY_B!$DC155-1,"")</f>
        <v>5.7525207960067437E-3</v>
      </c>
      <c r="CI155" s="169">
        <f>IFERROR(Inv_SY_B!CI155/Inv_SY_B!$DC155-1,"")</f>
        <v>-1</v>
      </c>
      <c r="CJ155" s="169">
        <f>IFERROR(Inv_SY_B!CJ155/Inv_SY_B!$DC155-1,"")</f>
        <v>-1</v>
      </c>
      <c r="CK155" s="169">
        <f>IFERROR(Inv_SY_B!CK155/Inv_SY_B!$DC155-1,"")</f>
        <v>-0.16417795053557427</v>
      </c>
      <c r="CL155" s="169">
        <f>IFERROR(Inv_SY_B!CL155/Inv_SY_B!$DC155-1,"")</f>
        <v>-0.52081177574116699</v>
      </c>
      <c r="CM155" s="169">
        <f>IFERROR(Inv_SY_B!CM155/Inv_SY_B!$DB155-1,"")</f>
        <v>4.6235367341118883E-2</v>
      </c>
      <c r="CN155" s="169">
        <f>IFERROR(Inv_SY_B!CN155/Inv_SY_B!$DB155-1,"")</f>
        <v>-7.7195892858764603E-3</v>
      </c>
      <c r="CO155" s="169">
        <f>IFERROR(Inv_SY_B!CO155/Inv_SY_B!$DB155-1,"")</f>
        <v>1.2478768436753995E-2</v>
      </c>
      <c r="CP155" s="169">
        <f>IFERROR(Inv_SY_B!CP155/Inv_SY_B!$DB155-1,"")</f>
        <v>-5.3198284466146384E-2</v>
      </c>
      <c r="CQ155" s="169">
        <f>IFERROR(Inv_SY_B!CQ155/Inv_SY_B!$DB155-1,"")</f>
        <v>7.3793837951363628E-4</v>
      </c>
      <c r="CR155" s="169">
        <f>IFERROR(Inv_SY_B!CR155/Inv_SY_B!$DB155-1,"")</f>
        <v>3.9100449845423491E-2</v>
      </c>
      <c r="CS155" s="169">
        <f>IFERROR(Inv_SY_B!CS155/Inv_SY_B!$DB155-1,"")</f>
        <v>8.5386719087934271E-3</v>
      </c>
      <c r="CT155" s="169">
        <f>IFERROR(Inv_SY_B!CT155/Inv_SY_B!$DB155-1,"")</f>
        <v>-4.6173322159579477E-2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8.9405887962865638E-3</v>
      </c>
      <c r="D156" s="169">
        <f>IFERROR(Inv_SY_B!D156/Inv_SY_B!$DA156-1,"")</f>
        <v>9.888908063031332E-3</v>
      </c>
      <c r="E156" s="169">
        <f>IFERROR(Inv_SY_B!E156/Inv_SY_B!$DA156-1,"")</f>
        <v>-7.4076164685992207E-3</v>
      </c>
      <c r="F156" s="169">
        <f>IFERROR(Inv_SY_B!F156/Inv_SY_B!$DA156-1,"")</f>
        <v>-9.8890974274278287E-3</v>
      </c>
      <c r="G156" s="169">
        <f>IFERROR(Inv_SY_B!G156/Inv_SY_B!$DA156-1,"")</f>
        <v>-1.1462307350934009E-2</v>
      </c>
      <c r="H156" s="169">
        <f>IFERROR(Inv_SY_B!H156/Inv_SY_B!$DA156-1,"")</f>
        <v>-4.1269999823208003E-3</v>
      </c>
      <c r="I156" s="169">
        <f>IFERROR(Inv_SY_B!I156/Inv_SY_B!$DA156-1,"")</f>
        <v>2.4047288065355943E-2</v>
      </c>
      <c r="J156" s="169">
        <f>IFERROR(Inv_SY_B!J156/Inv_SY_B!$DA156-1,"")</f>
        <v>-1.0905440981185177E-2</v>
      </c>
      <c r="K156" s="169">
        <f>IFERROR(Inv_SY_B!K156/Inv_SY_B!$DA156-1,"")</f>
        <v>9.4449148222526258E-3</v>
      </c>
      <c r="L156" s="169">
        <f>IFERROR(Inv_SY_B!L156/Inv_SY_B!$DA156-1,"")</f>
        <v>1.9102914020049599E-2</v>
      </c>
      <c r="M156" s="169">
        <f>IFERROR(Inv_SY_B!M156/Inv_SY_B!$DA156-1,"")</f>
        <v>1.7763867386715315E-3</v>
      </c>
      <c r="N156" s="169">
        <f>IFERROR(Inv_SY_B!N156/Inv_SY_B!$DA156-1,"")</f>
        <v>1.732446002022936E-4</v>
      </c>
      <c r="O156" s="169">
        <f>IFERROR(Inv_SY_B!O156/Inv_SY_B!$DA156-1,"")</f>
        <v>-4.7817064626232142E-3</v>
      </c>
      <c r="P156" s="169">
        <f>IFERROR(Inv_SY_B!P156/Inv_SY_B!$DA156-1,"")</f>
        <v>-3.2561612094550996E-2</v>
      </c>
      <c r="Q156" s="169">
        <f>IFERROR(Inv_SY_B!Q156/Inv_SY_B!$DA156-1,"")</f>
        <v>-3.7388417238199856E-2</v>
      </c>
      <c r="R156" s="169">
        <f>IFERROR(Inv_SY_B!R156/Inv_SY_B!$DA156-1,"")</f>
        <v>-6.4666074726193012E-2</v>
      </c>
      <c r="S156" s="169">
        <f>IFERROR(Inv_SY_B!S156/Inv_SY_B!$DA156-1,"")</f>
        <v>-4.0079980133092219E-2</v>
      </c>
      <c r="T156" s="169">
        <f>IFERROR(Inv_SY_B!T156/Inv_SY_B!$DA156-1,"")</f>
        <v>-1.3733461650727641E-2</v>
      </c>
      <c r="U156" s="169">
        <f>IFERROR(Inv_SY_B!U156/Inv_SY_B!$DA156-1,"")</f>
        <v>4.6775178779215665E-2</v>
      </c>
      <c r="V156" s="169">
        <f>IFERROR(Inv_SY_B!V156/Inv_SY_B!$DA156-1,"")</f>
        <v>6.0850439057514416E-2</v>
      </c>
      <c r="W156" s="169">
        <f>IFERROR(Inv_SY_B!W156/Inv_SY_B!$DA156-1,"")</f>
        <v>2.5740346828529326E-2</v>
      </c>
      <c r="X156" s="169">
        <f>IFERROR(Inv_SY_B!X156/Inv_SY_B!$DA156-1,"")</f>
        <v>-2.0652155562636998E-2</v>
      </c>
      <c r="Y156" s="169">
        <f>IFERROR(Inv_SY_B!Y156/Inv_SY_B!$DA156-1,"")</f>
        <v>6.4048624946040356E-3</v>
      </c>
      <c r="Z156" s="169">
        <f>IFERROR(Inv_SY_B!Z156/Inv_SY_B!$DA156-1,"")</f>
        <v>-2.3559922679561862E-2</v>
      </c>
      <c r="AA156" s="169">
        <f>IFERROR(Inv_SY_B!AA156/Inv_SY_B!$DA156-1,"")</f>
        <v>-2.0709148848491621E-2</v>
      </c>
      <c r="AB156" s="169">
        <f>IFERROR(Inv_SY_B!AB156/Inv_SY_B!$DA156-1,"")</f>
        <v>1.0186766153083004E-2</v>
      </c>
      <c r="AC156" s="169">
        <f>IFERROR(Inv_SY_B!AC156/Inv_SY_B!$DA156-1,"")</f>
        <v>1.0803674101878658E-2</v>
      </c>
      <c r="AD156" s="169">
        <f>IFERROR(Inv_SY_B!AD156/Inv_SY_B!$DA156-1,"")</f>
        <v>-3.8216240395327783E-2</v>
      </c>
      <c r="AE156" s="169">
        <f>IFERROR(Inv_SY_B!AE156/Inv_SY_B!$DA156-1,"")</f>
        <v>4.7512394819537729E-3</v>
      </c>
      <c r="AF156" s="169">
        <f>IFERROR(Inv_SY_B!AF156/Inv_SY_B!$DA156-1,"")</f>
        <v>3.1568366512306101E-2</v>
      </c>
      <c r="AG156" s="169">
        <f>IFERROR(Inv_SY_B!AG156/Inv_SY_B!$DA156-1,"")</f>
        <v>5.7208593943811392E-2</v>
      </c>
      <c r="AH156" s="169">
        <f>IFERROR(Inv_SY_B!AH156/Inv_SY_B!$DA156-1,"")</f>
        <v>1.247646954313697E-2</v>
      </c>
      <c r="AI156" s="169">
        <f>IFERROR(Inv_SY_B!AI156/Inv_SY_B!$DC156-1,"")</f>
        <v>1.8436884988243918E-2</v>
      </c>
      <c r="AJ156" s="169">
        <f>IFERROR(Inv_SY_B!AJ156/Inv_SY_B!$DC156-1,"")</f>
        <v>1.5446759078119765E-2</v>
      </c>
      <c r="AK156" s="169">
        <f>IFERROR(Inv_SY_B!AK156/Inv_SY_B!$DC156-1,"")</f>
        <v>4.7506407916782845E-2</v>
      </c>
      <c r="AL156" s="169">
        <f>IFERROR(Inv_SY_B!AL156/Inv_SY_B!$DC156-1,"")</f>
        <v>2.7094811359468007E-2</v>
      </c>
      <c r="AM156" s="169">
        <f>IFERROR(Inv_SY_B!AM156/Inv_SY_B!$DC156-1,"")</f>
        <v>2.7503718393136145E-2</v>
      </c>
      <c r="AN156" s="169">
        <f>IFERROR(Inv_SY_B!AN156/Inv_SY_B!$DC156-1,"")</f>
        <v>1.5845442532803178E-2</v>
      </c>
      <c r="AO156" s="169">
        <f>IFERROR(Inv_SY_B!AO156/Inv_SY_B!$DC156-1,"")</f>
        <v>1.5637618178766077E-2</v>
      </c>
      <c r="AP156" s="169">
        <f>IFERROR(Inv_SY_B!AP156/Inv_SY_B!$DC156-1,"")</f>
        <v>1.8056037372322864E-2</v>
      </c>
      <c r="AQ156" s="169">
        <f>IFERROR(Inv_SY_B!AQ156/Inv_SY_B!$DC156-1,"")</f>
        <v>-1.302686147583576E-2</v>
      </c>
      <c r="AR156" s="169">
        <f>IFERROR(Inv_SY_B!AR156/Inv_SY_B!$DC156-1,"")</f>
        <v>1.0508427420368616E-2</v>
      </c>
      <c r="AS156" s="169">
        <f>IFERROR(Inv_SY_B!AS156/Inv_SY_B!$DC156-1,"")</f>
        <v>8.4199631893284721E-3</v>
      </c>
      <c r="AT156" s="169">
        <f>IFERROR(Inv_SY_B!AT156/Inv_SY_B!$DC156-1,"")</f>
        <v>3.1962132243419372E-3</v>
      </c>
      <c r="AU156" s="169">
        <f>IFERROR(Inv_SY_B!AU156/Inv_SY_B!$DC156-1,"")</f>
        <v>-2.4341938644218963E-3</v>
      </c>
      <c r="AV156" s="169">
        <f>IFERROR(Inv_SY_B!AV156/Inv_SY_B!$DC156-1,"")</f>
        <v>5.7904112860136525E-3</v>
      </c>
      <c r="AW156" s="169">
        <f>IFERROR(Inv_SY_B!AW156/Inv_SY_B!$DC156-1,"")</f>
        <v>8.5448086525863332E-3</v>
      </c>
      <c r="AX156" s="169">
        <f>IFERROR(Inv_SY_B!AX156/Inv_SY_B!$DC156-1,"")</f>
        <v>2.1406987780678843E-3</v>
      </c>
      <c r="AY156" s="169">
        <f>IFERROR(Inv_SY_B!AY156/Inv_SY_B!$DC156-1,"")</f>
        <v>3.0722380039143182E-3</v>
      </c>
      <c r="AZ156" s="169">
        <f>IFERROR(Inv_SY_B!AZ156/Inv_SY_B!$DC156-1,"")</f>
        <v>1.1117438478461361E-2</v>
      </c>
      <c r="BA156" s="169">
        <f>IFERROR(Inv_SY_B!BA156/Inv_SY_B!$DC156-1,"")</f>
        <v>-6.6909479623944446E-4</v>
      </c>
      <c r="BB156" s="169">
        <f>IFERROR(Inv_SY_B!BB156/Inv_SY_B!$DC156-1,"")</f>
        <v>1.1611259649980665E-2</v>
      </c>
      <c r="BC156" s="169">
        <f>IFERROR(Inv_SY_B!BC156/Inv_SY_B!$DC156-1,"")</f>
        <v>-1.3745077993463695E-2</v>
      </c>
      <c r="BD156" s="169">
        <f>IFERROR(Inv_SY_B!BD156/Inv_SY_B!$DC156-1,"")</f>
        <v>1.5561496467694225E-2</v>
      </c>
      <c r="BE156" s="169">
        <f>IFERROR(Inv_SY_B!BE156/Inv_SY_B!$DC156-1,"")</f>
        <v>3.4729748836297203E-2</v>
      </c>
      <c r="BF156" s="169">
        <f>IFERROR(Inv_SY_B!BF156/Inv_SY_B!$DC156-1,"")</f>
        <v>3.414654650066451E-2</v>
      </c>
      <c r="BG156" s="169">
        <f>IFERROR(Inv_SY_B!BG156/Inv_SY_B!$DC156-1,"")</f>
        <v>3.025277693146311E-3</v>
      </c>
      <c r="BH156" s="169">
        <f>IFERROR(Inv_SY_B!BH156/Inv_SY_B!$DC156-1,"")</f>
        <v>1.8910851754848634E-2</v>
      </c>
      <c r="BI156" s="169">
        <f>IFERROR(Inv_SY_B!BI156/Inv_SY_B!$DC156-1,"")</f>
        <v>2.4406583422926786E-2</v>
      </c>
      <c r="BJ156" s="169">
        <f>IFERROR(Inv_SY_B!BJ156/Inv_SY_B!$DC156-1,"")</f>
        <v>1.2379468628379575E-2</v>
      </c>
      <c r="BK156" s="169">
        <f>IFERROR(Inv_SY_B!BK156/Inv_SY_B!$DC156-1,"")</f>
        <v>-1.5847771457837889E-2</v>
      </c>
      <c r="BL156" s="169">
        <f>IFERROR(Inv_SY_B!BL156/Inv_SY_B!$DC156-1,"")</f>
        <v>7.6914102364145087E-4</v>
      </c>
      <c r="BM156" s="169">
        <f>IFERROR(Inv_SY_B!BM156/Inv_SY_B!$DC156-1,"")</f>
        <v>-3.8442742936172225E-3</v>
      </c>
      <c r="BN156" s="169">
        <f>IFERROR(Inv_SY_B!BN156/Inv_SY_B!$DC156-1,"")</f>
        <v>-2.0209026652113882E-2</v>
      </c>
      <c r="BO156" s="169">
        <f>IFERROR(Inv_SY_B!BO156/Inv_SY_B!$DC156-1,"")</f>
        <v>2.2137508706369768E-2</v>
      </c>
      <c r="BP156" s="169">
        <f>IFERROR(Inv_SY_B!BP156/Inv_SY_B!$DC156-1,"")</f>
        <v>2.684535679452682E-2</v>
      </c>
      <c r="BQ156" s="169">
        <f>IFERROR(Inv_SY_B!BQ156/Inv_SY_B!$DC156-1,"")</f>
        <v>2.4553537650250368E-2</v>
      </c>
      <c r="BR156" s="169">
        <f>IFERROR(Inv_SY_B!BR156/Inv_SY_B!$DC156-1,"")</f>
        <v>2.8861634357775445E-2</v>
      </c>
      <c r="BS156" s="169">
        <f>IFERROR(Inv_SY_B!BS156/Inv_SY_B!$DC156-1,"")</f>
        <v>9.4008790303885537E-3</v>
      </c>
      <c r="BT156" s="169">
        <f>IFERROR(Inv_SY_B!BT156/Inv_SY_B!$DC156-1,"")</f>
        <v>4.1523239438866266E-2</v>
      </c>
      <c r="BU156" s="169">
        <f>IFERROR(Inv_SY_B!BU156/Inv_SY_B!$DC156-1,"")</f>
        <v>-5.0655238781782685E-4</v>
      </c>
      <c r="BV156" s="169">
        <f>IFERROR(Inv_SY_B!BV156/Inv_SY_B!$DC156-1,"")</f>
        <v>-1.2902810978661083E-3</v>
      </c>
      <c r="BW156" s="169">
        <f>IFERROR(Inv_SY_B!BW156/Inv_SY_B!$DC156-1,"")</f>
        <v>2.0983216471748056E-2</v>
      </c>
      <c r="BX156" s="169">
        <f>IFERROR(Inv_SY_B!BX156/Inv_SY_B!$DC156-1,"")</f>
        <v>5.8149358449581579E-2</v>
      </c>
      <c r="BY156" s="169">
        <f>IFERROR(Inv_SY_B!BY156/Inv_SY_B!$DC156-1,"")</f>
        <v>5.1270873087289726E-2</v>
      </c>
      <c r="BZ156" s="169">
        <f>IFERROR(Inv_SY_B!BZ156/Inv_SY_B!$DC156-1,"")</f>
        <v>5.8680139209821292E-2</v>
      </c>
      <c r="CA156" s="169">
        <f>IFERROR(Inv_SY_B!CA156/Inv_SY_B!$DC156-1,"")</f>
        <v>1.8196993836454123E-2</v>
      </c>
      <c r="CB156" s="169">
        <f>IFERROR(Inv_SY_B!CB156/Inv_SY_B!$DC156-1,"")</f>
        <v>4.0813341822922844E-3</v>
      </c>
      <c r="CC156" s="169">
        <f>IFERROR(Inv_SY_B!CC156/Inv_SY_B!$DC156-1,"")</f>
        <v>3.1700981747567969E-2</v>
      </c>
      <c r="CD156" s="169">
        <f>IFERROR(Inv_SY_B!CD156/Inv_SY_B!$DC156-1,"")</f>
        <v>2.9295496900728413E-2</v>
      </c>
      <c r="CE156" s="169">
        <f>IFERROR(Inv_SY_B!CE156/Inv_SY_B!$DC156-1,"")</f>
        <v>-3.6141961599193029E-2</v>
      </c>
      <c r="CF156" s="169">
        <f>IFERROR(Inv_SY_B!CF156/Inv_SY_B!$DC156-1,"")</f>
        <v>-3.6562323708881461E-2</v>
      </c>
      <c r="CG156" s="169">
        <f>IFERROR(Inv_SY_B!CG156/Inv_SY_B!$DC156-1,"")</f>
        <v>-1.6323544793660161E-2</v>
      </c>
      <c r="CH156" s="169">
        <f>IFERROR(Inv_SY_B!CH156/Inv_SY_B!$DC156-1,"")</f>
        <v>5.1105026788165198E-3</v>
      </c>
      <c r="CI156" s="169">
        <f>IFERROR(Inv_SY_B!CI156/Inv_SY_B!$DC156-1,"")</f>
        <v>-1</v>
      </c>
      <c r="CJ156" s="169">
        <f>IFERROR(Inv_SY_B!CJ156/Inv_SY_B!$DC156-1,"")</f>
        <v>-1</v>
      </c>
      <c r="CK156" s="169">
        <f>IFERROR(Inv_SY_B!CK156/Inv_SY_B!$DC156-1,"")</f>
        <v>-0.15613663273116396</v>
      </c>
      <c r="CL156" s="169">
        <f>IFERROR(Inv_SY_B!CL156/Inv_SY_B!$DC156-1,"")</f>
        <v>-0.50791170852067458</v>
      </c>
      <c r="CM156" s="169">
        <f>IFERROR(Inv_SY_B!CM156/Inv_SY_B!$DB156-1,"")</f>
        <v>4.6548355066649005E-2</v>
      </c>
      <c r="CN156" s="169">
        <f>IFERROR(Inv_SY_B!CN156/Inv_SY_B!$DB156-1,"")</f>
        <v>-9.898433070993029E-3</v>
      </c>
      <c r="CO156" s="169">
        <f>IFERROR(Inv_SY_B!CO156/Inv_SY_B!$DB156-1,"")</f>
        <v>1.2892418806149664E-2</v>
      </c>
      <c r="CP156" s="169">
        <f>IFERROR(Inv_SY_B!CP156/Inv_SY_B!$DB156-1,"")</f>
        <v>-4.8076736411414633E-2</v>
      </c>
      <c r="CQ156" s="169">
        <f>IFERROR(Inv_SY_B!CQ156/Inv_SY_B!$DB156-1,"")</f>
        <v>2.640830075116396E-3</v>
      </c>
      <c r="CR156" s="169">
        <f>IFERROR(Inv_SY_B!CR156/Inv_SY_B!$DB156-1,"")</f>
        <v>3.955718516085116E-2</v>
      </c>
      <c r="CS156" s="169">
        <f>IFERROR(Inv_SY_B!CS156/Inv_SY_B!$DB156-1,"")</f>
        <v>9.8766200232567325E-3</v>
      </c>
      <c r="CT156" s="169">
        <f>IFERROR(Inv_SY_B!CT156/Inv_SY_B!$DB156-1,"")</f>
        <v>-5.3540239649616739E-2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4.7523102172978948E-2</v>
      </c>
      <c r="D157" s="169">
        <f>IFERROR(Inv_SY_B!D157/Inv_SY_B!$DA157-1,"")</f>
        <v>4.0148161216099432E-2</v>
      </c>
      <c r="E157" s="169">
        <f>IFERROR(Inv_SY_B!E157/Inv_SY_B!$DA157-1,"")</f>
        <v>1.6411675377706825E-2</v>
      </c>
      <c r="F157" s="169">
        <f>IFERROR(Inv_SY_B!F157/Inv_SY_B!$DA157-1,"")</f>
        <v>4.6650323167511942E-3</v>
      </c>
      <c r="G157" s="169">
        <f>IFERROR(Inv_SY_B!G157/Inv_SY_B!$DA157-1,"")</f>
        <v>9.1561100032453435E-3</v>
      </c>
      <c r="H157" s="169">
        <f>IFERROR(Inv_SY_B!H157/Inv_SY_B!$DA157-1,"")</f>
        <v>1.8156465616013584E-2</v>
      </c>
      <c r="I157" s="169">
        <f>IFERROR(Inv_SY_B!I157/Inv_SY_B!$DA157-1,"")</f>
        <v>2.4345445918542374E-2</v>
      </c>
      <c r="J157" s="169">
        <f>IFERROR(Inv_SY_B!J157/Inv_SY_B!$DA157-1,"")</f>
        <v>8.5511330343110981E-3</v>
      </c>
      <c r="K157" s="169">
        <f>IFERROR(Inv_SY_B!K157/Inv_SY_B!$DA157-1,"")</f>
        <v>1.2150273283788593E-2</v>
      </c>
      <c r="L157" s="169">
        <f>IFERROR(Inv_SY_B!L157/Inv_SY_B!$DA157-1,"")</f>
        <v>2.4462286964044511E-2</v>
      </c>
      <c r="M157" s="169">
        <f>IFERROR(Inv_SY_B!M157/Inv_SY_B!$DA157-1,"")</f>
        <v>1.905334677012438E-2</v>
      </c>
      <c r="N157" s="169">
        <f>IFERROR(Inv_SY_B!N157/Inv_SY_B!$DA157-1,"")</f>
        <v>2.8335439814668018E-2</v>
      </c>
      <c r="O157" s="169">
        <f>IFERROR(Inv_SY_B!O157/Inv_SY_B!$DA157-1,"")</f>
        <v>1.3152556130712201E-2</v>
      </c>
      <c r="P157" s="169">
        <f>IFERROR(Inv_SY_B!P157/Inv_SY_B!$DA157-1,"")</f>
        <v>-1.9769169477595216E-2</v>
      </c>
      <c r="Q157" s="169">
        <f>IFERROR(Inv_SY_B!Q157/Inv_SY_B!$DA157-1,"")</f>
        <v>-3.7064838144276746E-2</v>
      </c>
      <c r="R157" s="169">
        <f>IFERROR(Inv_SY_B!R157/Inv_SY_B!$DA157-1,"")</f>
        <v>-6.830486963411142E-2</v>
      </c>
      <c r="S157" s="169">
        <f>IFERROR(Inv_SY_B!S157/Inv_SY_B!$DA157-1,"")</f>
        <v>-3.4508646815548438E-2</v>
      </c>
      <c r="T157" s="169">
        <f>IFERROR(Inv_SY_B!T157/Inv_SY_B!$DA157-1,"")</f>
        <v>6.0335598606016116E-3</v>
      </c>
      <c r="U157" s="169">
        <f>IFERROR(Inv_SY_B!U157/Inv_SY_B!$DA157-1,"")</f>
        <v>7.9757247942275677E-2</v>
      </c>
      <c r="V157" s="169">
        <f>IFERROR(Inv_SY_B!V157/Inv_SY_B!$DA157-1,"")</f>
        <v>9.2832978389073784E-2</v>
      </c>
      <c r="W157" s="169">
        <f>IFERROR(Inv_SY_B!W157/Inv_SY_B!$DA157-1,"")</f>
        <v>5.5768594347183731E-2</v>
      </c>
      <c r="X157" s="169">
        <f>IFERROR(Inv_SY_B!X157/Inv_SY_B!$DA157-1,"")</f>
        <v>1.7166846074145869E-2</v>
      </c>
      <c r="Y157" s="169">
        <f>IFERROR(Inv_SY_B!Y157/Inv_SY_B!$DA157-1,"")</f>
        <v>2.6214902646578997E-2</v>
      </c>
      <c r="Z157" s="169">
        <f>IFERROR(Inv_SY_B!Z157/Inv_SY_B!$DA157-1,"")</f>
        <v>-1.5322298159117231E-3</v>
      </c>
      <c r="AA157" s="169">
        <f>IFERROR(Inv_SY_B!AA157/Inv_SY_B!$DA157-1,"")</f>
        <v>-0.10282402789369227</v>
      </c>
      <c r="AB157" s="169">
        <f>IFERROR(Inv_SY_B!AB157/Inv_SY_B!$DA157-1,"")</f>
        <v>-6.0791386236933809E-2</v>
      </c>
      <c r="AC157" s="169">
        <f>IFERROR(Inv_SY_B!AC157/Inv_SY_B!$DA157-1,"")</f>
        <v>-1.893122865257546E-2</v>
      </c>
      <c r="AD157" s="169">
        <f>IFERROR(Inv_SY_B!AD157/Inv_SY_B!$DA157-1,"")</f>
        <v>-6.8835287869530748E-2</v>
      </c>
      <c r="AE157" s="169">
        <f>IFERROR(Inv_SY_B!AE157/Inv_SY_B!$DA157-1,"")</f>
        <v>-3.4764331807444537E-2</v>
      </c>
      <c r="AF157" s="169">
        <f>IFERROR(Inv_SY_B!AF157/Inv_SY_B!$DA157-1,"")</f>
        <v>1.3170405926192785E-3</v>
      </c>
      <c r="AG157" s="169">
        <f>IFERROR(Inv_SY_B!AG157/Inv_SY_B!$DA157-1,"")</f>
        <v>-2.0967908266639079E-2</v>
      </c>
      <c r="AH157" s="169">
        <f>IFERROR(Inv_SY_B!AH157/Inv_SY_B!$DA157-1,"")</f>
        <v>-7.6908273857204335E-2</v>
      </c>
      <c r="AI157" s="169">
        <f>IFERROR(Inv_SY_B!AI157/Inv_SY_B!$DC157-1,"")</f>
        <v>5.1712063423418941E-2</v>
      </c>
      <c r="AJ157" s="169">
        <f>IFERROR(Inv_SY_B!AJ157/Inv_SY_B!$DC157-1,"")</f>
        <v>5.2606985192839906E-2</v>
      </c>
      <c r="AK157" s="169">
        <f>IFERROR(Inv_SY_B!AK157/Inv_SY_B!$DC157-1,"")</f>
        <v>7.178299855553405E-2</v>
      </c>
      <c r="AL157" s="169">
        <f>IFERROR(Inv_SY_B!AL157/Inv_SY_B!$DC157-1,"")</f>
        <v>5.6566762640007484E-2</v>
      </c>
      <c r="AM157" s="169">
        <f>IFERROR(Inv_SY_B!AM157/Inv_SY_B!$DC157-1,"")</f>
        <v>5.8274823065838754E-2</v>
      </c>
      <c r="AN157" s="169">
        <f>IFERROR(Inv_SY_B!AN157/Inv_SY_B!$DC157-1,"")</f>
        <v>5.0235442503874461E-2</v>
      </c>
      <c r="AO157" s="169">
        <f>IFERROR(Inv_SY_B!AO157/Inv_SY_B!$DC157-1,"")</f>
        <v>5.0188792326532283E-2</v>
      </c>
      <c r="AP157" s="169">
        <f>IFERROR(Inv_SY_B!AP157/Inv_SY_B!$DC157-1,"")</f>
        <v>4.92891804855764E-2</v>
      </c>
      <c r="AQ157" s="169">
        <f>IFERROR(Inv_SY_B!AQ157/Inv_SY_B!$DC157-1,"")</f>
        <v>2.5601404739139078E-2</v>
      </c>
      <c r="AR157" s="169">
        <f>IFERROR(Inv_SY_B!AR157/Inv_SY_B!$DC157-1,"")</f>
        <v>4.0854909420795282E-2</v>
      </c>
      <c r="AS157" s="169">
        <f>IFERROR(Inv_SY_B!AS157/Inv_SY_B!$DC157-1,"")</f>
        <v>3.3992612388885624E-2</v>
      </c>
      <c r="AT157" s="169">
        <f>IFERROR(Inv_SY_B!AT157/Inv_SY_B!$DC157-1,"")</f>
        <v>3.4361320157887176E-2</v>
      </c>
      <c r="AU157" s="169">
        <f>IFERROR(Inv_SY_B!AU157/Inv_SY_B!$DC157-1,"")</f>
        <v>3.3718169712929846E-2</v>
      </c>
      <c r="AV157" s="169">
        <f>IFERROR(Inv_SY_B!AV157/Inv_SY_B!$DC157-1,"")</f>
        <v>2.5085508660296574E-2</v>
      </c>
      <c r="AW157" s="169">
        <f>IFERROR(Inv_SY_B!AW157/Inv_SY_B!$DC157-1,"")</f>
        <v>3.2536749963992806E-2</v>
      </c>
      <c r="AX157" s="169">
        <f>IFERROR(Inv_SY_B!AX157/Inv_SY_B!$DC157-1,"")</f>
        <v>2.7728160002939317E-2</v>
      </c>
      <c r="AY157" s="169">
        <f>IFERROR(Inv_SY_B!AY157/Inv_SY_B!$DC157-1,"")</f>
        <v>1.8696334145399396E-2</v>
      </c>
      <c r="AZ157" s="169">
        <f>IFERROR(Inv_SY_B!AZ157/Inv_SY_B!$DC157-1,"")</f>
        <v>2.7796707202299098E-2</v>
      </c>
      <c r="BA157" s="169">
        <f>IFERROR(Inv_SY_B!BA157/Inv_SY_B!$DC157-1,"")</f>
        <v>2.0059510778788425E-2</v>
      </c>
      <c r="BB157" s="169">
        <f>IFERROR(Inv_SY_B!BB157/Inv_SY_B!$DC157-1,"")</f>
        <v>1.9673727239960304E-2</v>
      </c>
      <c r="BC157" s="169">
        <f>IFERROR(Inv_SY_B!BC157/Inv_SY_B!$DC157-1,"")</f>
        <v>1.4767587083443834E-2</v>
      </c>
      <c r="BD157" s="169">
        <f>IFERROR(Inv_SY_B!BD157/Inv_SY_B!$DC157-1,"")</f>
        <v>3.2847945009393698E-2</v>
      </c>
      <c r="BE157" s="169">
        <f>IFERROR(Inv_SY_B!BE157/Inv_SY_B!$DC157-1,"")</f>
        <v>4.5606708240925053E-2</v>
      </c>
      <c r="BF157" s="169">
        <f>IFERROR(Inv_SY_B!BF157/Inv_SY_B!$DC157-1,"")</f>
        <v>4.028460082927543E-2</v>
      </c>
      <c r="BG157" s="169">
        <f>IFERROR(Inv_SY_B!BG157/Inv_SY_B!$DC157-1,"")</f>
        <v>2.1818723266791018E-3</v>
      </c>
      <c r="BH157" s="169">
        <f>IFERROR(Inv_SY_B!BH157/Inv_SY_B!$DC157-1,"")</f>
        <v>1.1375844777861799E-2</v>
      </c>
      <c r="BI157" s="169">
        <f>IFERROR(Inv_SY_B!BI157/Inv_SY_B!$DC157-1,"")</f>
        <v>-0.29652410689019604</v>
      </c>
      <c r="BJ157" s="169">
        <f>IFERROR(Inv_SY_B!BJ157/Inv_SY_B!$DC157-1,"")</f>
        <v>9.3824380866269763E-4</v>
      </c>
      <c r="BK157" s="169">
        <f>IFERROR(Inv_SY_B!BK157/Inv_SY_B!$DC157-1,"")</f>
        <v>-9.3368339620540919E-3</v>
      </c>
      <c r="BL157" s="169">
        <f>IFERROR(Inv_SY_B!BL157/Inv_SY_B!$DC157-1,"")</f>
        <v>-1.1466854356360079E-3</v>
      </c>
      <c r="BM157" s="169">
        <f>IFERROR(Inv_SY_B!BM157/Inv_SY_B!$DC157-1,"")</f>
        <v>-5.5478574528745606E-3</v>
      </c>
      <c r="BN157" s="169">
        <f>IFERROR(Inv_SY_B!BN157/Inv_SY_B!$DC157-1,"")</f>
        <v>-7.4159443067888242E-3</v>
      </c>
      <c r="BO157" s="169">
        <f>IFERROR(Inv_SY_B!BO157/Inv_SY_B!$DC157-1,"")</f>
        <v>5.5002748241619548E-2</v>
      </c>
      <c r="BP157" s="169">
        <f>IFERROR(Inv_SY_B!BP157/Inv_SY_B!$DC157-1,"")</f>
        <v>6.1010492181169163E-2</v>
      </c>
      <c r="BQ157" s="169">
        <f>IFERROR(Inv_SY_B!BQ157/Inv_SY_B!$DC157-1,"")</f>
        <v>-0.30654487951149101</v>
      </c>
      <c r="BR157" s="169">
        <f>IFERROR(Inv_SY_B!BR157/Inv_SY_B!$DC157-1,"")</f>
        <v>-0.63913305934535813</v>
      </c>
      <c r="BS157" s="169">
        <f>IFERROR(Inv_SY_B!BS157/Inv_SY_B!$DC157-1,"")</f>
        <v>6.3839929928053651E-2</v>
      </c>
      <c r="BT157" s="169">
        <f>IFERROR(Inv_SY_B!BT157/Inv_SY_B!$DC157-1,"")</f>
        <v>9.504450957270616E-2</v>
      </c>
      <c r="BU157" s="169">
        <f>IFERROR(Inv_SY_B!BU157/Inv_SY_B!$DC157-1,"")</f>
        <v>4.4636611441505325E-2</v>
      </c>
      <c r="BV157" s="169">
        <f>IFERROR(Inv_SY_B!BV157/Inv_SY_B!$DC157-1,"")</f>
        <v>4.8156475965969836E-2</v>
      </c>
      <c r="BW157" s="169">
        <f>IFERROR(Inv_SY_B!BW157/Inv_SY_B!$DC157-1,"")</f>
        <v>7.4420634903378025E-2</v>
      </c>
      <c r="BX157" s="169">
        <f>IFERROR(Inv_SY_B!BX157/Inv_SY_B!$DC157-1,"")</f>
        <v>0.11201029650316996</v>
      </c>
      <c r="BY157" s="169">
        <f>IFERROR(Inv_SY_B!BY157/Inv_SY_B!$DC157-1,"")</f>
        <v>0.10682307646117284</v>
      </c>
      <c r="BZ157" s="169">
        <f>IFERROR(Inv_SY_B!BZ157/Inv_SY_B!$DC157-1,"")</f>
        <v>0.11141117258831934</v>
      </c>
      <c r="CA157" s="169">
        <f>IFERROR(Inv_SY_B!CA157/Inv_SY_B!$DC157-1,"")</f>
        <v>5.5674180215159241E-2</v>
      </c>
      <c r="CB157" s="169">
        <f>IFERROR(Inv_SY_B!CB157/Inv_SY_B!$DC157-1,"")</f>
        <v>4.2087290784274423E-2</v>
      </c>
      <c r="CC157" s="169">
        <f>IFERROR(Inv_SY_B!CC157/Inv_SY_B!$DC157-1,"")</f>
        <v>2.116487680570156E-2</v>
      </c>
      <c r="CD157" s="169">
        <f>IFERROR(Inv_SY_B!CD157/Inv_SY_B!$DC157-1,"")</f>
        <v>2.5309292500156344E-2</v>
      </c>
      <c r="CE157" s="169">
        <f>IFERROR(Inv_SY_B!CE157/Inv_SY_B!$DC157-1,"")</f>
        <v>2.4006216335626496E-2</v>
      </c>
      <c r="CF157" s="169">
        <f>IFERROR(Inv_SY_B!CF157/Inv_SY_B!$DC157-1,"")</f>
        <v>2.7046762434245197E-2</v>
      </c>
      <c r="CG157" s="169">
        <f>IFERROR(Inv_SY_B!CG157/Inv_SY_B!$DC157-1,"")</f>
        <v>2.4861891018480575E-2</v>
      </c>
      <c r="CH157" s="169">
        <f>IFERROR(Inv_SY_B!CH157/Inv_SY_B!$DC157-1,"")</f>
        <v>5.5368983863550492E-2</v>
      </c>
      <c r="CI157" s="169">
        <f>IFERROR(Inv_SY_B!CI157/Inv_SY_B!$DC157-1,"")</f>
        <v>-1</v>
      </c>
      <c r="CJ157" s="169">
        <f>IFERROR(Inv_SY_B!CJ157/Inv_SY_B!$DC157-1,"")</f>
        <v>-1</v>
      </c>
      <c r="CK157" s="169">
        <f>IFERROR(Inv_SY_B!CK157/Inv_SY_B!$DC157-1,"")</f>
        <v>-0.18937986125856632</v>
      </c>
      <c r="CL157" s="169">
        <f>IFERROR(Inv_SY_B!CL157/Inv_SY_B!$DC157-1,"")</f>
        <v>-0.52161117826447989</v>
      </c>
      <c r="CM157" s="169">
        <f>IFERROR(Inv_SY_B!CM157/Inv_SY_B!$DB157-1,"")</f>
        <v>4.761109392959173E-2</v>
      </c>
      <c r="CN157" s="169">
        <f>IFERROR(Inv_SY_B!CN157/Inv_SY_B!$DB157-1,"")</f>
        <v>-6.573234789423732E-3</v>
      </c>
      <c r="CO157" s="169">
        <f>IFERROR(Inv_SY_B!CO157/Inv_SY_B!$DB157-1,"")</f>
        <v>1.284189456396323E-2</v>
      </c>
      <c r="CP157" s="169">
        <f>IFERROR(Inv_SY_B!CP157/Inv_SY_B!$DB157-1,"")</f>
        <v>-5.560269213594804E-2</v>
      </c>
      <c r="CQ157" s="169">
        <f>IFERROR(Inv_SY_B!CQ157/Inv_SY_B!$DB157-1,"")</f>
        <v>-2.7408075585594327E-3</v>
      </c>
      <c r="CR157" s="169">
        <f>IFERROR(Inv_SY_B!CR157/Inv_SY_B!$DB157-1,"")</f>
        <v>3.8054963048044899E-2</v>
      </c>
      <c r="CS157" s="169">
        <f>IFERROR(Inv_SY_B!CS157/Inv_SY_B!$DB157-1,"")</f>
        <v>1.0892875779647815E-2</v>
      </c>
      <c r="CT157" s="169">
        <f>IFERROR(Inv_SY_B!CT157/Inv_SY_B!$DB157-1,"")</f>
        <v>-4.4484092837317135E-2</v>
      </c>
      <c r="CU157" s="169">
        <f>IFERROR(Inv_SY_B!CU157/Inv_SY_B!$DB157-1,"")</f>
        <v>-0.99842080887974438</v>
      </c>
      <c r="CV157" s="169">
        <f>IFERROR(Inv_SY_B!CV157/Inv_SY_B!$DB157-1,"")</f>
        <v>-1</v>
      </c>
      <c r="CW157" s="169">
        <f>IFERROR(Inv_SY_B!CW157/Inv_SY_B!$DB157-1,"")</f>
        <v>-0.99925134643187885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2.4423488843605679E-3</v>
      </c>
      <c r="D158" s="169">
        <f>IFERROR(Inv_SY_B!D158/Inv_SY_B!$DA158-1,"")</f>
        <v>7.7434989380065211E-4</v>
      </c>
      <c r="E158" s="169">
        <f>IFERROR(Inv_SY_B!E158/Inv_SY_B!$DA158-1,"")</f>
        <v>-6.1986562349777286E-3</v>
      </c>
      <c r="F158" s="169">
        <f>IFERROR(Inv_SY_B!F158/Inv_SY_B!$DA158-1,"")</f>
        <v>2.9951558292040659E-4</v>
      </c>
      <c r="G158" s="169">
        <f>IFERROR(Inv_SY_B!G158/Inv_SY_B!$DA158-1,"")</f>
        <v>-3.4648284885528957E-3</v>
      </c>
      <c r="H158" s="169">
        <f>IFERROR(Inv_SY_B!H158/Inv_SY_B!$DA158-1,"")</f>
        <v>-2.14598674784372E-3</v>
      </c>
      <c r="I158" s="169">
        <f>IFERROR(Inv_SY_B!I158/Inv_SY_B!$DA158-1,"")</f>
        <v>2.6942300321795232E-2</v>
      </c>
      <c r="J158" s="169">
        <f>IFERROR(Inv_SY_B!J158/Inv_SY_B!$DA158-1,"")</f>
        <v>-1.0629995508222301E-2</v>
      </c>
      <c r="K158" s="169">
        <f>IFERROR(Inv_SY_B!K158/Inv_SY_B!$DA158-1,"")</f>
        <v>1.9697618868595779E-2</v>
      </c>
      <c r="L158" s="169">
        <f>IFERROR(Inv_SY_B!L158/Inv_SY_B!$DA158-1,"")</f>
        <v>2.2381231000242918E-2</v>
      </c>
      <c r="M158" s="169">
        <f>IFERROR(Inv_SY_B!M158/Inv_SY_B!$DA158-1,"")</f>
        <v>1.215800606268802E-2</v>
      </c>
      <c r="N158" s="169">
        <f>IFERROR(Inv_SY_B!N158/Inv_SY_B!$DA158-1,"")</f>
        <v>-3.0155280885546532E-4</v>
      </c>
      <c r="O158" s="169">
        <f>IFERROR(Inv_SY_B!O158/Inv_SY_B!$DA158-1,"")</f>
        <v>6.3120719878795306E-3</v>
      </c>
      <c r="P158" s="169">
        <f>IFERROR(Inv_SY_B!P158/Inv_SY_B!$DA158-1,"")</f>
        <v>-1.9296062983848783E-2</v>
      </c>
      <c r="Q158" s="169">
        <f>IFERROR(Inv_SY_B!Q158/Inv_SY_B!$DA158-1,"")</f>
        <v>-2.9168121223900778E-2</v>
      </c>
      <c r="R158" s="169">
        <f>IFERROR(Inv_SY_B!R158/Inv_SY_B!$DA158-1,"")</f>
        <v>-5.7548600672514438E-2</v>
      </c>
      <c r="S158" s="169">
        <f>IFERROR(Inv_SY_B!S158/Inv_SY_B!$DA158-1,"")</f>
        <v>-3.3604230452543127E-2</v>
      </c>
      <c r="T158" s="169">
        <f>IFERROR(Inv_SY_B!T158/Inv_SY_B!$DA158-1,"")</f>
        <v>-1.2851983391930943E-2</v>
      </c>
      <c r="U158" s="169">
        <f>IFERROR(Inv_SY_B!U158/Inv_SY_B!$DA158-1,"")</f>
        <v>4.8374078943977272E-2</v>
      </c>
      <c r="V158" s="169">
        <f>IFERROR(Inv_SY_B!V158/Inv_SY_B!$DA158-1,"")</f>
        <v>5.54197371630476E-2</v>
      </c>
      <c r="W158" s="169">
        <f>IFERROR(Inv_SY_B!W158/Inv_SY_B!$DA158-1,"")</f>
        <v>2.6181786180967226E-2</v>
      </c>
      <c r="X158" s="169">
        <f>IFERROR(Inv_SY_B!X158/Inv_SY_B!$DA158-1,"")</f>
        <v>-2.0034716974417166E-2</v>
      </c>
      <c r="Y158" s="169">
        <f>IFERROR(Inv_SY_B!Y158/Inv_SY_B!$DA158-1,"")</f>
        <v>9.6336269989814038E-3</v>
      </c>
      <c r="Z158" s="169">
        <f>IFERROR(Inv_SY_B!Z158/Inv_SY_B!$DA158-1,"")</f>
        <v>-1.8453692730485249E-2</v>
      </c>
      <c r="AA158" s="169">
        <f>IFERROR(Inv_SY_B!AA158/Inv_SY_B!$DA158-1,"")</f>
        <v>-3.3995316040650092E-2</v>
      </c>
      <c r="AB158" s="169">
        <f>IFERROR(Inv_SY_B!AB158/Inv_SY_B!$DA158-1,"")</f>
        <v>5.2451604775729521E-3</v>
      </c>
      <c r="AC158" s="169">
        <f>IFERROR(Inv_SY_B!AC158/Inv_SY_B!$DA158-1,"")</f>
        <v>9.0917266117858109E-3</v>
      </c>
      <c r="AD158" s="169">
        <f>IFERROR(Inv_SY_B!AD158/Inv_SY_B!$DA158-1,"")</f>
        <v>-3.4944003506958143E-2</v>
      </c>
      <c r="AE158" s="169">
        <f>IFERROR(Inv_SY_B!AE158/Inv_SY_B!$DA158-1,"")</f>
        <v>-3.0560382247302176E-3</v>
      </c>
      <c r="AF158" s="169">
        <f>IFERROR(Inv_SY_B!AF158/Inv_SY_B!$DA158-1,"")</f>
        <v>2.1914348681680851E-2</v>
      </c>
      <c r="AG158" s="169">
        <f>IFERROR(Inv_SY_B!AG158/Inv_SY_B!$DA158-1,"")</f>
        <v>3.5893511317740767E-2</v>
      </c>
      <c r="AH158" s="169">
        <f>IFERROR(Inv_SY_B!AH158/Inv_SY_B!$DA158-1,"")</f>
        <v>-1.7067632987605386E-2</v>
      </c>
      <c r="AI158" s="169">
        <f>IFERROR(Inv_SY_B!AI158/Inv_SY_B!$DC158-1,"")</f>
        <v>5.5084046811972875E-2</v>
      </c>
      <c r="AJ158" s="169">
        <f>IFERROR(Inv_SY_B!AJ158/Inv_SY_B!$DC158-1,"")</f>
        <v>5.7774672568888796E-2</v>
      </c>
      <c r="AK158" s="169">
        <f>IFERROR(Inv_SY_B!AK158/Inv_SY_B!$DC158-1,"")</f>
        <v>6.4828029438168011E-2</v>
      </c>
      <c r="AL158" s="169">
        <f>IFERROR(Inv_SY_B!AL158/Inv_SY_B!$DC158-1,"")</f>
        <v>5.7095465917142763E-2</v>
      </c>
      <c r="AM158" s="169">
        <f>IFERROR(Inv_SY_B!AM158/Inv_SY_B!$DC158-1,"")</f>
        <v>6.096291943353549E-2</v>
      </c>
      <c r="AN158" s="169">
        <f>IFERROR(Inv_SY_B!AN158/Inv_SY_B!$DC158-1,"")</f>
        <v>5.2711064373581751E-2</v>
      </c>
      <c r="AO158" s="169">
        <f>IFERROR(Inv_SY_B!AO158/Inv_SY_B!$DC158-1,"")</f>
        <v>4.5561903175795004E-2</v>
      </c>
      <c r="AP158" s="169">
        <f>IFERROR(Inv_SY_B!AP158/Inv_SY_B!$DC158-1,"")</f>
        <v>4.3437885640984941E-2</v>
      </c>
      <c r="AQ158" s="169">
        <f>IFERROR(Inv_SY_B!AQ158/Inv_SY_B!$DC158-1,"")</f>
        <v>3.7318882500623207E-2</v>
      </c>
      <c r="AR158" s="169">
        <f>IFERROR(Inv_SY_B!AR158/Inv_SY_B!$DC158-1,"")</f>
        <v>3.7146541765866514E-2</v>
      </c>
      <c r="AS158" s="169">
        <f>IFERROR(Inv_SY_B!AS158/Inv_SY_B!$DC158-1,"")</f>
        <v>3.2482790453878918E-2</v>
      </c>
      <c r="AT158" s="169">
        <f>IFERROR(Inv_SY_B!AT158/Inv_SY_B!$DC158-1,"")</f>
        <v>3.5740241370251891E-2</v>
      </c>
      <c r="AU158" s="169">
        <f>IFERROR(Inv_SY_B!AU158/Inv_SY_B!$DC158-1,"")</f>
        <v>4.2169043178776233E-2</v>
      </c>
      <c r="AV158" s="169">
        <f>IFERROR(Inv_SY_B!AV158/Inv_SY_B!$DC158-1,"")</f>
        <v>3.0230762840384173E-3</v>
      </c>
      <c r="AW158" s="169">
        <f>IFERROR(Inv_SY_B!AW158/Inv_SY_B!$DC158-1,"")</f>
        <v>2.8810224987737998E-2</v>
      </c>
      <c r="AX158" s="169">
        <f>IFERROR(Inv_SY_B!AX158/Inv_SY_B!$DC158-1,"")</f>
        <v>2.7101538940046854E-2</v>
      </c>
      <c r="AY158" s="169">
        <f>IFERROR(Inv_SY_B!AY158/Inv_SY_B!$DC158-1,"")</f>
        <v>2.3753781380295713E-3</v>
      </c>
      <c r="AZ158" s="169">
        <f>IFERROR(Inv_SY_B!AZ158/Inv_SY_B!$DC158-1,"")</f>
        <v>1.8632746664023481E-2</v>
      </c>
      <c r="BA158" s="169">
        <f>IFERROR(Inv_SY_B!BA158/Inv_SY_B!$DC158-1,"")</f>
        <v>1.4674731320476475E-2</v>
      </c>
      <c r="BB158" s="169">
        <f>IFERROR(Inv_SY_B!BB158/Inv_SY_B!$DC158-1,"")</f>
        <v>1.5431806824978578E-2</v>
      </c>
      <c r="BC158" s="169">
        <f>IFERROR(Inv_SY_B!BC158/Inv_SY_B!$DC158-1,"")</f>
        <v>1.7155016534088352E-2</v>
      </c>
      <c r="BD158" s="169">
        <f>IFERROR(Inv_SY_B!BD158/Inv_SY_B!$DC158-1,"")</f>
        <v>9.7563887117422254E-3</v>
      </c>
      <c r="BE158" s="169">
        <f>IFERROR(Inv_SY_B!BE158/Inv_SY_B!$DC158-1,"")</f>
        <v>2.6599288798755838E-2</v>
      </c>
      <c r="BF158" s="169">
        <f>IFERROR(Inv_SY_B!BF158/Inv_SY_B!$DC158-1,"")</f>
        <v>2.6908365808781198E-2</v>
      </c>
      <c r="BG158" s="169">
        <f>IFERROR(Inv_SY_B!BG158/Inv_SY_B!$DC158-1,"")</f>
        <v>4.318923877827352E-2</v>
      </c>
      <c r="BH158" s="169">
        <f>IFERROR(Inv_SY_B!BH158/Inv_SY_B!$DC158-1,"")</f>
        <v>2.1250859102668107E-2</v>
      </c>
      <c r="BI158" s="169">
        <f>IFERROR(Inv_SY_B!BI158/Inv_SY_B!$DC158-1,"")</f>
        <v>-0.41493767364792888</v>
      </c>
      <c r="BJ158" s="169">
        <f>IFERROR(Inv_SY_B!BJ158/Inv_SY_B!$DC158-1,"")</f>
        <v>2.882971146922042E-2</v>
      </c>
      <c r="BK158" s="169">
        <f>IFERROR(Inv_SY_B!BK158/Inv_SY_B!$DC158-1,"")</f>
        <v>-9.0444419730750791E-3</v>
      </c>
      <c r="BL158" s="169">
        <f>IFERROR(Inv_SY_B!BL158/Inv_SY_B!$DC158-1,"")</f>
        <v>8.2944548449663813E-3</v>
      </c>
      <c r="BM158" s="169">
        <f>IFERROR(Inv_SY_B!BM158/Inv_SY_B!$DC158-1,"")</f>
        <v>1.4756759151473897E-2</v>
      </c>
      <c r="BN158" s="169">
        <f>IFERROR(Inv_SY_B!BN158/Inv_SY_B!$DC158-1,"")</f>
        <v>2.4048645924356737E-2</v>
      </c>
      <c r="BO158" s="169">
        <f>IFERROR(Inv_SY_B!BO158/Inv_SY_B!$DC158-1,"")</f>
        <v>4.5901360742498065E-2</v>
      </c>
      <c r="BP158" s="169">
        <f>IFERROR(Inv_SY_B!BP158/Inv_SY_B!$DC158-1,"")</f>
        <v>4.5048917842141822E-2</v>
      </c>
      <c r="BQ158" s="169">
        <f>IFERROR(Inv_SY_B!BQ158/Inv_SY_B!$DC158-1,"")</f>
        <v>5.5078449224514436E-2</v>
      </c>
      <c r="BR158" s="169">
        <f>IFERROR(Inv_SY_B!BR158/Inv_SY_B!$DC158-1,"")</f>
        <v>6.157939840986093E-2</v>
      </c>
      <c r="BS158" s="169">
        <f>IFERROR(Inv_SY_B!BS158/Inv_SY_B!$DC158-1,"")</f>
        <v>3.9078124265270686E-2</v>
      </c>
      <c r="BT158" s="169">
        <f>IFERROR(Inv_SY_B!BT158/Inv_SY_B!$DC158-1,"")</f>
        <v>6.2107706451554057E-2</v>
      </c>
      <c r="BU158" s="169">
        <f>IFERROR(Inv_SY_B!BU158/Inv_SY_B!$DC158-1,"")</f>
        <v>2.713485432464191E-2</v>
      </c>
      <c r="BV158" s="169">
        <f>IFERROR(Inv_SY_B!BV158/Inv_SY_B!$DC158-1,"")</f>
        <v>3.4791481908801103E-2</v>
      </c>
      <c r="BW158" s="169">
        <f>IFERROR(Inv_SY_B!BW158/Inv_SY_B!$DC158-1,"")</f>
        <v>6.7447943001652799E-2</v>
      </c>
      <c r="BX158" s="169">
        <f>IFERROR(Inv_SY_B!BX158/Inv_SY_B!$DC158-1,"")</f>
        <v>7.4636307075920616E-2</v>
      </c>
      <c r="BY158" s="169">
        <f>IFERROR(Inv_SY_B!BY158/Inv_SY_B!$DC158-1,"")</f>
        <v>7.5513561204145985E-2</v>
      </c>
      <c r="BZ158" s="169">
        <f>IFERROR(Inv_SY_B!BZ158/Inv_SY_B!$DC158-1,"")</f>
        <v>7.3389956395967904E-2</v>
      </c>
      <c r="CA158" s="169">
        <f>IFERROR(Inv_SY_B!CA158/Inv_SY_B!$DC158-1,"")</f>
        <v>2.0663330865035912E-2</v>
      </c>
      <c r="CB158" s="169">
        <f>IFERROR(Inv_SY_B!CB158/Inv_SY_B!$DC158-1,"")</f>
        <v>2.2022719978164629E-2</v>
      </c>
      <c r="CC158" s="169">
        <f>IFERROR(Inv_SY_B!CC158/Inv_SY_B!$DC158-1,"")</f>
        <v>5.7074272740821996E-2</v>
      </c>
      <c r="CD158" s="169">
        <f>IFERROR(Inv_SY_B!CD158/Inv_SY_B!$DC158-1,"")</f>
        <v>6.365209693518481E-2</v>
      </c>
      <c r="CE158" s="169">
        <f>IFERROR(Inv_SY_B!CE158/Inv_SY_B!$DC158-1,"")</f>
        <v>3.6323933538281894E-2</v>
      </c>
      <c r="CF158" s="169">
        <f>IFERROR(Inv_SY_B!CF158/Inv_SY_B!$DC158-1,"")</f>
        <v>2.2682023698032294E-2</v>
      </c>
      <c r="CG158" s="169">
        <f>IFERROR(Inv_SY_B!CG158/Inv_SY_B!$DC158-1,"")</f>
        <v>1.7621464952301213E-2</v>
      </c>
      <c r="CH158" s="169">
        <f>IFERROR(Inv_SY_B!CH158/Inv_SY_B!$DC158-1,"")</f>
        <v>3.9117038075761279E-2</v>
      </c>
      <c r="CI158" s="169">
        <f>IFERROR(Inv_SY_B!CI158/Inv_SY_B!$DC158-1,"")</f>
        <v>-1</v>
      </c>
      <c r="CJ158" s="169">
        <f>IFERROR(Inv_SY_B!CJ158/Inv_SY_B!$DC158-1,"")</f>
        <v>-1</v>
      </c>
      <c r="CK158" s="169">
        <f>IFERROR(Inv_SY_B!CK158/Inv_SY_B!$DC158-1,"")</f>
        <v>-0.66642219782590972</v>
      </c>
      <c r="CL158" s="169">
        <f>IFERROR(Inv_SY_B!CL158/Inv_SY_B!$DC158-1,"")</f>
        <v>-0.80361234709677054</v>
      </c>
      <c r="CM158" s="169">
        <f>IFERROR(Inv_SY_B!CM158/Inv_SY_B!$DB158-1,"")</f>
        <v>0.41121086217935598</v>
      </c>
      <c r="CN158" s="169">
        <f>IFERROR(Inv_SY_B!CN158/Inv_SY_B!$DB158-1,"")</f>
        <v>0.34288602085152275</v>
      </c>
      <c r="CO158" s="169">
        <f>IFERROR(Inv_SY_B!CO158/Inv_SY_B!$DB158-1,"")</f>
        <v>0.37225105310078477</v>
      </c>
      <c r="CP158" s="169">
        <f>IFERROR(Inv_SY_B!CP158/Inv_SY_B!$DB158-1,"")</f>
        <v>0.28565261744507908</v>
      </c>
      <c r="CQ158" s="169">
        <f>IFERROR(Inv_SY_B!CQ158/Inv_SY_B!$DB158-1,"")</f>
        <v>0.3519256665936481</v>
      </c>
      <c r="CR158" s="169">
        <f>IFERROR(Inv_SY_B!CR158/Inv_SY_B!$DB158-1,"")</f>
        <v>0.39888035316021764</v>
      </c>
      <c r="CS158" s="169">
        <f>IFERROR(Inv_SY_B!CS158/Inv_SY_B!$DB158-1,"")</f>
        <v>0.3519256665936481</v>
      </c>
      <c r="CT158" s="169">
        <f>IFERROR(Inv_SY_B!CT158/Inv_SY_B!$DB158-1,"")</f>
        <v>0.27938331375203762</v>
      </c>
      <c r="CU158" s="169">
        <f>IFERROR(Inv_SY_B!CU158/Inv_SY_B!$DB158-1,"")</f>
        <v>6.3295032408695384E-2</v>
      </c>
      <c r="CV158" s="169">
        <f>IFERROR(Inv_SY_B!CV158/Inv_SY_B!$DB158-1,"")</f>
        <v>-0.61592121550041923</v>
      </c>
      <c r="CW158" s="169">
        <f>IFERROR(Inv_SY_B!CW158/Inv_SY_B!$DB158-1,"")</f>
        <v>-0.30031068806669781</v>
      </c>
      <c r="CX158" s="169">
        <f>IFERROR(Inv_SY_B!CX158/Inv_SY_B!$DB158-1,"")</f>
        <v>-0.47057271944322898</v>
      </c>
      <c r="CY158" s="169">
        <f>IFERROR(Inv_SY_B!CY158/Inv_SY_B!$DB158-1,"")</f>
        <v>-0.82711584721384046</v>
      </c>
      <c r="CZ158" s="169">
        <f>IFERROR(Inv_SY_B!CZ158/Inv_SY_B!$DB158-1,"")</f>
        <v>-0.64349011586080529</v>
      </c>
    </row>
    <row r="159" spans="2:104">
      <c r="B159" s="164">
        <f t="shared" si="3"/>
        <v>45851</v>
      </c>
      <c r="C159" s="169">
        <f>IFERROR(Inv_SY_B!C159/Inv_SY_B!$DA159-1,"")</f>
        <v>1.5426135174712918E-2</v>
      </c>
      <c r="D159" s="169">
        <f>IFERROR(Inv_SY_B!D159/Inv_SY_B!$DA159-1,"")</f>
        <v>1.4363065943941322E-2</v>
      </c>
      <c r="E159" s="169">
        <f>IFERROR(Inv_SY_B!E159/Inv_SY_B!$DA159-1,"")</f>
        <v>-4.4996152311262971E-3</v>
      </c>
      <c r="F159" s="169">
        <f>IFERROR(Inv_SY_B!F159/Inv_SY_B!$DA159-1,"")</f>
        <v>-1.0115583063080025E-2</v>
      </c>
      <c r="G159" s="169">
        <f>IFERROR(Inv_SY_B!G159/Inv_SY_B!$DA159-1,"")</f>
        <v>-6.158977414257194E-3</v>
      </c>
      <c r="H159" s="169">
        <f>IFERROR(Inv_SY_B!H159/Inv_SY_B!$DA159-1,"")</f>
        <v>5.1469811546134281E-5</v>
      </c>
      <c r="I159" s="169">
        <f>IFERROR(Inv_SY_B!I159/Inv_SY_B!$DA159-1,"")</f>
        <v>1.0817574151622544E-2</v>
      </c>
      <c r="J159" s="169">
        <f>IFERROR(Inv_SY_B!J159/Inv_SY_B!$DA159-1,"")</f>
        <v>-2.1021739523079397E-2</v>
      </c>
      <c r="K159" s="169">
        <f>IFERROR(Inv_SY_B!K159/Inv_SY_B!$DA159-1,"")</f>
        <v>5.9979389771591674E-3</v>
      </c>
      <c r="L159" s="169">
        <f>IFERROR(Inv_SY_B!L159/Inv_SY_B!$DA159-1,"")</f>
        <v>8.2257342179004045E-3</v>
      </c>
      <c r="M159" s="169">
        <f>IFERROR(Inv_SY_B!M159/Inv_SY_B!$DA159-1,"")</f>
        <v>1.169682004336936E-2</v>
      </c>
      <c r="N159" s="169">
        <f>IFERROR(Inv_SY_B!N159/Inv_SY_B!$DA159-1,"")</f>
        <v>7.4999458723103984E-3</v>
      </c>
      <c r="O159" s="169">
        <f>IFERROR(Inv_SY_B!O159/Inv_SY_B!$DA159-1,"")</f>
        <v>5.3047127788345971E-3</v>
      </c>
      <c r="P159" s="169">
        <f>IFERROR(Inv_SY_B!P159/Inv_SY_B!$DA159-1,"")</f>
        <v>-2.5745712210900051E-2</v>
      </c>
      <c r="Q159" s="169">
        <f>IFERROR(Inv_SY_B!Q159/Inv_SY_B!$DA159-1,"")</f>
        <v>-3.7319022408116465E-2</v>
      </c>
      <c r="R159" s="169">
        <f>IFERROR(Inv_SY_B!R159/Inv_SY_B!$DA159-1,"")</f>
        <v>-6.7608019865389668E-2</v>
      </c>
      <c r="S159" s="169">
        <f>IFERROR(Inv_SY_B!S159/Inv_SY_B!$DA159-1,"")</f>
        <v>-3.8537265586770508E-2</v>
      </c>
      <c r="T159" s="169">
        <f>IFERROR(Inv_SY_B!T159/Inv_SY_B!$DA159-1,"")</f>
        <v>-1.110011813194034E-2</v>
      </c>
      <c r="U159" s="169">
        <f>IFERROR(Inv_SY_B!U159/Inv_SY_B!$DA159-1,"")</f>
        <v>7.1270060923789069E-2</v>
      </c>
      <c r="V159" s="169">
        <f>IFERROR(Inv_SY_B!V159/Inv_SY_B!$DA159-1,"")</f>
        <v>7.5688026010593434E-2</v>
      </c>
      <c r="W159" s="169">
        <f>IFERROR(Inv_SY_B!W159/Inv_SY_B!$DA159-1,"")</f>
        <v>3.7559548794885877E-2</v>
      </c>
      <c r="X159" s="169">
        <f>IFERROR(Inv_SY_B!X159/Inv_SY_B!$DA159-1,"")</f>
        <v>-4.6449635993147664E-3</v>
      </c>
      <c r="Y159" s="169">
        <f>IFERROR(Inv_SY_B!Y159/Inv_SY_B!$DA159-1,"")</f>
        <v>2.766453372081612E-2</v>
      </c>
      <c r="Z159" s="169">
        <f>IFERROR(Inv_SY_B!Z159/Inv_SY_B!$DA159-1,"")</f>
        <v>2.6751587117296083E-2</v>
      </c>
      <c r="AA159" s="169">
        <f>IFERROR(Inv_SY_B!AA159/Inv_SY_B!$DA159-1,"")</f>
        <v>-4.9788874709523201E-2</v>
      </c>
      <c r="AB159" s="169">
        <f>IFERROR(Inv_SY_B!AB159/Inv_SY_B!$DA159-1,"")</f>
        <v>-1.091098187205064E-2</v>
      </c>
      <c r="AC159" s="169">
        <f>IFERROR(Inv_SY_B!AC159/Inv_SY_B!$DA159-1,"")</f>
        <v>5.6061952314512276E-3</v>
      </c>
      <c r="AD159" s="169">
        <f>IFERROR(Inv_SY_B!AD159/Inv_SY_B!$DA159-1,"")</f>
        <v>-3.3978059369541236E-2</v>
      </c>
      <c r="AE159" s="169">
        <f>IFERROR(Inv_SY_B!AE159/Inv_SY_B!$DA159-1,"")</f>
        <v>-2.7955300874226152E-3</v>
      </c>
      <c r="AF159" s="169">
        <f>IFERROR(Inv_SY_B!AF159/Inv_SY_B!$DA159-1,"")</f>
        <v>2.0713896135340581E-2</v>
      </c>
      <c r="AG159" s="169">
        <f>IFERROR(Inv_SY_B!AG159/Inv_SY_B!$DA159-1,"")</f>
        <v>1.8034851505525529E-2</v>
      </c>
      <c r="AH159" s="169">
        <f>IFERROR(Inv_SY_B!AH159/Inv_SY_B!$DA159-1,"")</f>
        <v>-3.8447633338579923E-2</v>
      </c>
      <c r="AI159" s="169">
        <f>IFERROR(Inv_SY_B!AI159/Inv_SY_B!$DC159-1,"")</f>
        <v>3.3468779358734269E-2</v>
      </c>
      <c r="AJ159" s="169">
        <f>IFERROR(Inv_SY_B!AJ159/Inv_SY_B!$DC159-1,"")</f>
        <v>3.1549131170124811E-2</v>
      </c>
      <c r="AK159" s="169">
        <f>IFERROR(Inv_SY_B!AK159/Inv_SY_B!$DC159-1,"")</f>
        <v>3.9309965905475197E-2</v>
      </c>
      <c r="AL159" s="169">
        <f>IFERROR(Inv_SY_B!AL159/Inv_SY_B!$DC159-1,"")</f>
        <v>2.1527351913757098E-2</v>
      </c>
      <c r="AM159" s="169">
        <f>IFERROR(Inv_SY_B!AM159/Inv_SY_B!$DC159-1,"")</f>
        <v>2.779427679533697E-2</v>
      </c>
      <c r="AN159" s="169">
        <f>IFERROR(Inv_SY_B!AN159/Inv_SY_B!$DC159-1,"")</f>
        <v>2.5248467702585931E-2</v>
      </c>
      <c r="AO159" s="169">
        <f>IFERROR(Inv_SY_B!AO159/Inv_SY_B!$DC159-1,"")</f>
        <v>2.5411455240198721E-2</v>
      </c>
      <c r="AP159" s="169">
        <f>IFERROR(Inv_SY_B!AP159/Inv_SY_B!$DC159-1,"")</f>
        <v>2.7399384511685332E-2</v>
      </c>
      <c r="AQ159" s="169">
        <f>IFERROR(Inv_SY_B!AQ159/Inv_SY_B!$DC159-1,"")</f>
        <v>1.4066987505942041E-2</v>
      </c>
      <c r="AR159" s="169">
        <f>IFERROR(Inv_SY_B!AR159/Inv_SY_B!$DC159-1,"")</f>
        <v>2.3670837432616221E-2</v>
      </c>
      <c r="AS159" s="169">
        <f>IFERROR(Inv_SY_B!AS159/Inv_SY_B!$DC159-1,"")</f>
        <v>2.2474430642152043E-2</v>
      </c>
      <c r="AT159" s="169">
        <f>IFERROR(Inv_SY_B!AT159/Inv_SY_B!$DC159-1,"")</f>
        <v>2.2034656693488808E-2</v>
      </c>
      <c r="AU159" s="169">
        <f>IFERROR(Inv_SY_B!AU159/Inv_SY_B!$DC159-1,"")</f>
        <v>1.7995251535396273E-2</v>
      </c>
      <c r="AV159" s="169">
        <f>IFERROR(Inv_SY_B!AV159/Inv_SY_B!$DC159-1,"")</f>
        <v>-8.5684363223155202E-3</v>
      </c>
      <c r="AW159" s="169">
        <f>IFERROR(Inv_SY_B!AW159/Inv_SY_B!$DC159-1,"")</f>
        <v>2.3847150012263674E-2</v>
      </c>
      <c r="AX159" s="169">
        <f>IFERROR(Inv_SY_B!AX159/Inv_SY_B!$DC159-1,"")</f>
        <v>1.6715486076323005E-2</v>
      </c>
      <c r="AY159" s="169">
        <f>IFERROR(Inv_SY_B!AY159/Inv_SY_B!$DC159-1,"")</f>
        <v>8.2851429822894396E-3</v>
      </c>
      <c r="AZ159" s="169">
        <f>IFERROR(Inv_SY_B!AZ159/Inv_SY_B!$DC159-1,"")</f>
        <v>2.8686367623861342E-2</v>
      </c>
      <c r="BA159" s="169">
        <f>IFERROR(Inv_SY_B!BA159/Inv_SY_B!$DC159-1,"")</f>
        <v>1.9968273260021485E-2</v>
      </c>
      <c r="BB159" s="169">
        <f>IFERROR(Inv_SY_B!BB159/Inv_SY_B!$DC159-1,"")</f>
        <v>2.6204589389521082E-2</v>
      </c>
      <c r="BC159" s="169">
        <f>IFERROR(Inv_SY_B!BC159/Inv_SY_B!$DC159-1,"")</f>
        <v>2.1947468394298397E-2</v>
      </c>
      <c r="BD159" s="169">
        <f>IFERROR(Inv_SY_B!BD159/Inv_SY_B!$DC159-1,"")</f>
        <v>2.8525583811743749E-2</v>
      </c>
      <c r="BE159" s="169">
        <f>IFERROR(Inv_SY_B!BE159/Inv_SY_B!$DC159-1,"")</f>
        <v>4.8562255621498851E-2</v>
      </c>
      <c r="BF159" s="169">
        <f>IFERROR(Inv_SY_B!BF159/Inv_SY_B!$DC159-1,"")</f>
        <v>4.3617408943271707E-2</v>
      </c>
      <c r="BG159" s="169">
        <f>IFERROR(Inv_SY_B!BG159/Inv_SY_B!$DC159-1,"")</f>
        <v>2.8016724062303044E-3</v>
      </c>
      <c r="BH159" s="169">
        <f>IFERROR(Inv_SY_B!BH159/Inv_SY_B!$DC159-1,"")</f>
        <v>3.0687702969433239E-2</v>
      </c>
      <c r="BI159" s="169">
        <f>IFERROR(Inv_SY_B!BI159/Inv_SY_B!$DC159-1,"")</f>
        <v>-0.43703185892031227</v>
      </c>
      <c r="BJ159" s="169">
        <f>IFERROR(Inv_SY_B!BJ159/Inv_SY_B!$DC159-1,"")</f>
        <v>2.4851942132834592E-2</v>
      </c>
      <c r="BK159" s="169">
        <f>IFERROR(Inv_SY_B!BK159/Inv_SY_B!$DC159-1,"")</f>
        <v>-3.6988770590262732E-3</v>
      </c>
      <c r="BL159" s="169">
        <f>IFERROR(Inv_SY_B!BL159/Inv_SY_B!$DC159-1,"")</f>
        <v>1.2011209882892615E-2</v>
      </c>
      <c r="BM159" s="169">
        <f>IFERROR(Inv_SY_B!BM159/Inv_SY_B!$DC159-1,"")</f>
        <v>1.1197186403037795E-2</v>
      </c>
      <c r="BN159" s="169">
        <f>IFERROR(Inv_SY_B!BN159/Inv_SY_B!$DC159-1,"")</f>
        <v>9.3722329341552335E-3</v>
      </c>
      <c r="BO159" s="169">
        <f>IFERROR(Inv_SY_B!BO159/Inv_SY_B!$DC159-1,"")</f>
        <v>2.6800443490878401E-2</v>
      </c>
      <c r="BP159" s="169">
        <f>IFERROR(Inv_SY_B!BP159/Inv_SY_B!$DC159-1,"")</f>
        <v>2.8754247221348228E-2</v>
      </c>
      <c r="BQ159" s="169">
        <f>IFERROR(Inv_SY_B!BQ159/Inv_SY_B!$DC159-1,"")</f>
        <v>3.5931273946162356E-2</v>
      </c>
      <c r="BR159" s="169">
        <f>IFERROR(Inv_SY_B!BR159/Inv_SY_B!$DC159-1,"")</f>
        <v>3.5291831405520391E-2</v>
      </c>
      <c r="BS159" s="169">
        <f>IFERROR(Inv_SY_B!BS159/Inv_SY_B!$DC159-1,"")</f>
        <v>1.6936392211532869E-3</v>
      </c>
      <c r="BT159" s="169">
        <f>IFERROR(Inv_SY_B!BT159/Inv_SY_B!$DC159-1,"")</f>
        <v>3.6594839563607096E-2</v>
      </c>
      <c r="BU159" s="169">
        <f>IFERROR(Inv_SY_B!BU159/Inv_SY_B!$DC159-1,"")</f>
        <v>2.152393879133685E-3</v>
      </c>
      <c r="BV159" s="169">
        <f>IFERROR(Inv_SY_B!BV159/Inv_SY_B!$DC159-1,"")</f>
        <v>9.7914074494933612E-3</v>
      </c>
      <c r="BW159" s="169">
        <f>IFERROR(Inv_SY_B!BW159/Inv_SY_B!$DC159-1,"")</f>
        <v>2.0037468309118456E-2</v>
      </c>
      <c r="BX159" s="169">
        <f>IFERROR(Inv_SY_B!BX159/Inv_SY_B!$DC159-1,"")</f>
        <v>3.201298149161258E-2</v>
      </c>
      <c r="BY159" s="169">
        <f>IFERROR(Inv_SY_B!BY159/Inv_SY_B!$DC159-1,"")</f>
        <v>2.9104834153422576E-2</v>
      </c>
      <c r="BZ159" s="169">
        <f>IFERROR(Inv_SY_B!BZ159/Inv_SY_B!$DC159-1,"")</f>
        <v>3.5553334772887357E-2</v>
      </c>
      <c r="CA159" s="169">
        <f>IFERROR(Inv_SY_B!CA159/Inv_SY_B!$DC159-1,"")</f>
        <v>1.0557219795610973E-2</v>
      </c>
      <c r="CB159" s="169">
        <f>IFERROR(Inv_SY_B!CB159/Inv_SY_B!$DC159-1,"")</f>
        <v>1.8933342980236079E-2</v>
      </c>
      <c r="CC159" s="169">
        <f>IFERROR(Inv_SY_B!CC159/Inv_SY_B!$DC159-1,"")</f>
        <v>4.3432544928768024E-2</v>
      </c>
      <c r="CD159" s="169">
        <f>IFERROR(Inv_SY_B!CD159/Inv_SY_B!$DC159-1,"")</f>
        <v>4.7464628999148273E-2</v>
      </c>
      <c r="CE159" s="169">
        <f>IFERROR(Inv_SY_B!CE159/Inv_SY_B!$DC159-1,"")</f>
        <v>-2.5659546486085372E-3</v>
      </c>
      <c r="CF159" s="169">
        <f>IFERROR(Inv_SY_B!CF159/Inv_SY_B!$DC159-1,"")</f>
        <v>-7.8922936399979937E-3</v>
      </c>
      <c r="CG159" s="169">
        <f>IFERROR(Inv_SY_B!CG159/Inv_SY_B!$DC159-1,"")</f>
        <v>-4.2847330146084106E-3</v>
      </c>
      <c r="CH159" s="169">
        <f>IFERROR(Inv_SY_B!CH159/Inv_SY_B!$DC159-1,"")</f>
        <v>1.7897348796874768E-2</v>
      </c>
      <c r="CI159" s="169">
        <f>IFERROR(Inv_SY_B!CI159/Inv_SY_B!$DC159-1,"")</f>
        <v>-1</v>
      </c>
      <c r="CJ159" s="169">
        <f>IFERROR(Inv_SY_B!CJ159/Inv_SY_B!$DC159-1,"")</f>
        <v>-1</v>
      </c>
      <c r="CK159" s="169">
        <f>IFERROR(Inv_SY_B!CK159/Inv_SY_B!$DC159-1,"")</f>
        <v>-0.15302795072255038</v>
      </c>
      <c r="CL159" s="169">
        <f>IFERROR(Inv_SY_B!CL159/Inv_SY_B!$DC159-1,"")</f>
        <v>-0.50416632532871897</v>
      </c>
      <c r="CM159" s="169">
        <f>IFERROR(Inv_SY_B!CM159/Inv_SY_B!$DB159-1,"")</f>
        <v>0.18252948042688777</v>
      </c>
      <c r="CN159" s="169">
        <f>IFERROR(Inv_SY_B!CN159/Inv_SY_B!$DB159-1,"")</f>
        <v>0.11700465236215973</v>
      </c>
      <c r="CO159" s="169">
        <f>IFERROR(Inv_SY_B!CO159/Inv_SY_B!$DB159-1,"")</f>
        <v>0.14818557126021448</v>
      </c>
      <c r="CP159" s="169">
        <f>IFERROR(Inv_SY_B!CP159/Inv_SY_B!$DB159-1,"")</f>
        <v>8.4332661697865019E-2</v>
      </c>
      <c r="CQ159" s="169">
        <f>IFERROR(Inv_SY_B!CQ159/Inv_SY_B!$DB159-1,"")</f>
        <v>0.14921588853521484</v>
      </c>
      <c r="CR159" s="169">
        <f>IFERROR(Inv_SY_B!CR159/Inv_SY_B!$DB159-1,"")</f>
        <v>0.18645155485372156</v>
      </c>
      <c r="CS159" s="169">
        <f>IFERROR(Inv_SY_B!CS159/Inv_SY_B!$DB159-1,"")</f>
        <v>0.14841224106071471</v>
      </c>
      <c r="CT159" s="169">
        <f>IFERROR(Inv_SY_B!CT159/Inv_SY_B!$DB159-1,"")</f>
        <v>8.1977383168702067E-2</v>
      </c>
      <c r="CU159" s="169">
        <f>IFERROR(Inv_SY_B!CU159/Inv_SY_B!$DB159-1,"")</f>
        <v>8.8942327947703514E-2</v>
      </c>
      <c r="CV159" s="169">
        <f>IFERROR(Inv_SY_B!CV159/Inv_SY_B!$DB159-1,"")</f>
        <v>-0.62460733524459644</v>
      </c>
      <c r="CW159" s="169">
        <f>IFERROR(Inv_SY_B!CW159/Inv_SY_B!$DB159-1,"")</f>
        <v>-0.35684390262965759</v>
      </c>
      <c r="CX159" s="169">
        <f>IFERROR(Inv_SY_B!CX159/Inv_SY_B!$DB159-1,"")</f>
        <v>0.13180352658771133</v>
      </c>
      <c r="CY159" s="169">
        <f>IFERROR(Inv_SY_B!CY159/Inv_SY_B!$DB159-1,"")</f>
        <v>-8.0407488153161566E-2</v>
      </c>
      <c r="CZ159" s="169">
        <f>IFERROR(Inv_SY_B!CZ159/Inv_SY_B!$DB159-1,"")</f>
        <v>-0.25699656187347819</v>
      </c>
    </row>
    <row r="160" spans="2:104">
      <c r="B160" s="164">
        <f t="shared" si="3"/>
        <v>45852</v>
      </c>
      <c r="C160" s="169">
        <f>IFERROR(Inv_SY_B!C160/Inv_SY_B!$DA160-1,"")</f>
        <v>-3.7356373336316917E-3</v>
      </c>
      <c r="D160" s="169">
        <f>IFERROR(Inv_SY_B!D160/Inv_SY_B!$DA160-1,"")</f>
        <v>3.890177792760019E-3</v>
      </c>
      <c r="E160" s="169">
        <f>IFERROR(Inv_SY_B!E160/Inv_SY_B!$DA160-1,"")</f>
        <v>-1.1509063825058896E-2</v>
      </c>
      <c r="F160" s="169">
        <f>IFERROR(Inv_SY_B!F160/Inv_SY_B!$DA160-1,"")</f>
        <v>-1.0670534407878907E-2</v>
      </c>
      <c r="G160" s="169">
        <f>IFERROR(Inv_SY_B!G160/Inv_SY_B!$DA160-1,"")</f>
        <v>-8.2067497332360961E-3</v>
      </c>
      <c r="H160" s="169">
        <f>IFERROR(Inv_SY_B!H160/Inv_SY_B!$DA160-1,"")</f>
        <v>-7.1172503971929091E-3</v>
      </c>
      <c r="I160" s="169">
        <f>IFERROR(Inv_SY_B!I160/Inv_SY_B!$DA160-1,"")</f>
        <v>1.2026809364713786E-2</v>
      </c>
      <c r="J160" s="169">
        <f>IFERROR(Inv_SY_B!J160/Inv_SY_B!$DA160-1,"")</f>
        <v>-2.1491644665875165E-2</v>
      </c>
      <c r="K160" s="169">
        <f>IFERROR(Inv_SY_B!K160/Inv_SY_B!$DA160-1,"")</f>
        <v>1.4362270187154413E-2</v>
      </c>
      <c r="L160" s="169">
        <f>IFERROR(Inv_SY_B!L160/Inv_SY_B!$DA160-1,"")</f>
        <v>1.5050214747166057E-2</v>
      </c>
      <c r="M160" s="169">
        <f>IFERROR(Inv_SY_B!M160/Inv_SY_B!$DA160-1,"")</f>
        <v>2.1940555564810005E-3</v>
      </c>
      <c r="N160" s="169">
        <f>IFERROR(Inv_SY_B!N160/Inv_SY_B!$DA160-1,"")</f>
        <v>-1.9404175146088276E-3</v>
      </c>
      <c r="O160" s="169">
        <f>IFERROR(Inv_SY_B!O160/Inv_SY_B!$DA160-1,"")</f>
        <v>-5.2246841385644727E-3</v>
      </c>
      <c r="P160" s="169">
        <f>IFERROR(Inv_SY_B!P160/Inv_SY_B!$DA160-1,"")</f>
        <v>-2.8529465608519544E-2</v>
      </c>
      <c r="Q160" s="169">
        <f>IFERROR(Inv_SY_B!Q160/Inv_SY_B!$DA160-1,"")</f>
        <v>-3.9435984787337341E-2</v>
      </c>
      <c r="R160" s="169">
        <f>IFERROR(Inv_SY_B!R160/Inv_SY_B!$DA160-1,"")</f>
        <v>-7.6571178419561514E-2</v>
      </c>
      <c r="S160" s="169">
        <f>IFERROR(Inv_SY_B!S160/Inv_SY_B!$DA160-1,"")</f>
        <v>-4.6116331774820218E-2</v>
      </c>
      <c r="T160" s="169">
        <f>IFERROR(Inv_SY_B!T160/Inv_SY_B!$DA160-1,"")</f>
        <v>-1.8118697301466424E-2</v>
      </c>
      <c r="U160" s="169">
        <f>IFERROR(Inv_SY_B!U160/Inv_SY_B!$DA160-1,"")</f>
        <v>5.7159595701384402E-2</v>
      </c>
      <c r="V160" s="169">
        <f>IFERROR(Inv_SY_B!V160/Inv_SY_B!$DA160-1,"")</f>
        <v>6.1093670252197807E-2</v>
      </c>
      <c r="W160" s="169">
        <f>IFERROR(Inv_SY_B!W160/Inv_SY_B!$DA160-1,"")</f>
        <v>1.9906529357627711E-2</v>
      </c>
      <c r="X160" s="169">
        <f>IFERROR(Inv_SY_B!X160/Inv_SY_B!$DA160-1,"")</f>
        <v>-2.8233265123007167E-2</v>
      </c>
      <c r="Y160" s="169">
        <f>IFERROR(Inv_SY_B!Y160/Inv_SY_B!$DA160-1,"")</f>
        <v>9.3522584494674099E-3</v>
      </c>
      <c r="Z160" s="169">
        <f>IFERROR(Inv_SY_B!Z160/Inv_SY_B!$DA160-1,"")</f>
        <v>1.2844274310256365E-2</v>
      </c>
      <c r="AA160" s="169">
        <f>IFERROR(Inv_SY_B!AA160/Inv_SY_B!$DA160-1,"")</f>
        <v>-1.4366659434997597E-2</v>
      </c>
      <c r="AB160" s="169">
        <f>IFERROR(Inv_SY_B!AB160/Inv_SY_B!$DA160-1,"")</f>
        <v>2.0695241401564424E-2</v>
      </c>
      <c r="AC160" s="169">
        <f>IFERROR(Inv_SY_B!AC160/Inv_SY_B!$DA160-1,"")</f>
        <v>8.7379905326567808E-3</v>
      </c>
      <c r="AD160" s="169">
        <f>IFERROR(Inv_SY_B!AD160/Inv_SY_B!$DA160-1,"")</f>
        <v>-3.9477676557510777E-2</v>
      </c>
      <c r="AE160" s="169">
        <f>IFERROR(Inv_SY_B!AE160/Inv_SY_B!$DA160-1,"")</f>
        <v>1.2979491441823754E-2</v>
      </c>
      <c r="AF160" s="169">
        <f>IFERROR(Inv_SY_B!AF160/Inv_SY_B!$DA160-1,"")</f>
        <v>3.9333320393011073E-2</v>
      </c>
      <c r="AG160" s="169">
        <f>IFERROR(Inv_SY_B!AG160/Inv_SY_B!$DA160-1,"")</f>
        <v>5.6367106645234921E-2</v>
      </c>
      <c r="AH160" s="169">
        <f>IFERROR(Inv_SY_B!AH160/Inv_SY_B!$DA160-1,"")</f>
        <v>1.4752234889760851E-2</v>
      </c>
      <c r="AI160" s="169">
        <f>IFERROR(Inv_SY_B!AI160/Inv_SY_B!$DC160-1,"")</f>
        <v>2.7034989059338654E-2</v>
      </c>
      <c r="AJ160" s="169">
        <f>IFERROR(Inv_SY_B!AJ160/Inv_SY_B!$DC160-1,"")</f>
        <v>2.0718841386347941E-2</v>
      </c>
      <c r="AK160" s="169">
        <f>IFERROR(Inv_SY_B!AK160/Inv_SY_B!$DC160-1,"")</f>
        <v>2.7500975896479707E-2</v>
      </c>
      <c r="AL160" s="169">
        <f>IFERROR(Inv_SY_B!AL160/Inv_SY_B!$DC160-1,"")</f>
        <v>5.7049936253870115E-3</v>
      </c>
      <c r="AM160" s="169">
        <f>IFERROR(Inv_SY_B!AM160/Inv_SY_B!$DC160-1,"")</f>
        <v>-2.4150958395325883E-3</v>
      </c>
      <c r="AN160" s="169">
        <f>IFERROR(Inv_SY_B!AN160/Inv_SY_B!$DC160-1,"")</f>
        <v>1.1994356398122408E-2</v>
      </c>
      <c r="AO160" s="169">
        <f>IFERROR(Inv_SY_B!AO160/Inv_SY_B!$DC160-1,"")</f>
        <v>1.2546290092497747E-2</v>
      </c>
      <c r="AP160" s="169">
        <f>IFERROR(Inv_SY_B!AP160/Inv_SY_B!$DC160-1,"")</f>
        <v>2.037404311680624E-2</v>
      </c>
      <c r="AQ160" s="169">
        <f>IFERROR(Inv_SY_B!AQ160/Inv_SY_B!$DC160-1,"")</f>
        <v>4.3999664592315746E-3</v>
      </c>
      <c r="AR160" s="169">
        <f>IFERROR(Inv_SY_B!AR160/Inv_SY_B!$DC160-1,"")</f>
        <v>1.2988336981979876E-2</v>
      </c>
      <c r="AS160" s="169">
        <f>IFERROR(Inv_SY_B!AS160/Inv_SY_B!$DC160-1,"")</f>
        <v>1.3962032247799572E-2</v>
      </c>
      <c r="AT160" s="169">
        <f>IFERROR(Inv_SY_B!AT160/Inv_SY_B!$DC160-1,"")</f>
        <v>1.2972012821847123E-2</v>
      </c>
      <c r="AU160" s="169">
        <f>IFERROR(Inv_SY_B!AU160/Inv_SY_B!$DC160-1,"")</f>
        <v>7.0975058621149945E-3</v>
      </c>
      <c r="AV160" s="169">
        <f>IFERROR(Inv_SY_B!AV160/Inv_SY_B!$DC160-1,"")</f>
        <v>-1.6063430356363151E-2</v>
      </c>
      <c r="AW160" s="169">
        <f>IFERROR(Inv_SY_B!AW160/Inv_SY_B!$DC160-1,"")</f>
        <v>1.6995176287358582E-2</v>
      </c>
      <c r="AX160" s="169">
        <f>IFERROR(Inv_SY_B!AX160/Inv_SY_B!$DC160-1,"")</f>
        <v>7.3521102644371616E-3</v>
      </c>
      <c r="AY160" s="169">
        <f>IFERROR(Inv_SY_B!AY160/Inv_SY_B!$DC160-1,"")</f>
        <v>2.1113472001821343E-4</v>
      </c>
      <c r="AZ160" s="169">
        <f>IFERROR(Inv_SY_B!AZ160/Inv_SY_B!$DC160-1,"")</f>
        <v>2.0815724403597802E-2</v>
      </c>
      <c r="BA160" s="169">
        <f>IFERROR(Inv_SY_B!BA160/Inv_SY_B!$DC160-1,"")</f>
        <v>1.2988336981979876E-2</v>
      </c>
      <c r="BB160" s="169">
        <f>IFERROR(Inv_SY_B!BB160/Inv_SY_B!$DC160-1,"")</f>
        <v>2.4759136546344651E-2</v>
      </c>
      <c r="BC160" s="169">
        <f>IFERROR(Inv_SY_B!BC160/Inv_SY_B!$DC160-1,"")</f>
        <v>1.4561101429733769E-2</v>
      </c>
      <c r="BD160" s="169">
        <f>IFERROR(Inv_SY_B!BD160/Inv_SY_B!$DC160-1,"")</f>
        <v>2.4049422230677742E-2</v>
      </c>
      <c r="BE160" s="169">
        <f>IFERROR(Inv_SY_B!BE160/Inv_SY_B!$DC160-1,"")</f>
        <v>4.7951719957800787E-2</v>
      </c>
      <c r="BF160" s="169">
        <f>IFERROR(Inv_SY_B!BF160/Inv_SY_B!$DC160-1,"")</f>
        <v>4.608512318574709E-2</v>
      </c>
      <c r="BG160" s="169">
        <f>IFERROR(Inv_SY_B!BG160/Inv_SY_B!$DC160-1,"")</f>
        <v>3.2087295167917862E-2</v>
      </c>
      <c r="BH160" s="169">
        <f>IFERROR(Inv_SY_B!BH160/Inv_SY_B!$DC160-1,"")</f>
        <v>4.5011476647187632E-2</v>
      </c>
      <c r="BI160" s="169">
        <f>IFERROR(Inv_SY_B!BI160/Inv_SY_B!$DC160-1,"")</f>
        <v>-0.53919252908772197</v>
      </c>
      <c r="BJ160" s="169">
        <f>IFERROR(Inv_SY_B!BJ160/Inv_SY_B!$DC160-1,"")</f>
        <v>5.1604629769777421E-2</v>
      </c>
      <c r="BK160" s="169">
        <f>IFERROR(Inv_SY_B!BK160/Inv_SY_B!$DC160-1,"")</f>
        <v>2.8472608024987078E-2</v>
      </c>
      <c r="BL160" s="169">
        <f>IFERROR(Inv_SY_B!BL160/Inv_SY_B!$DC160-1,"")</f>
        <v>4.3789704347600988E-2</v>
      </c>
      <c r="BM160" s="169">
        <f>IFERROR(Inv_SY_B!BM160/Inv_SY_B!$DC160-1,"")</f>
        <v>3.9769332323659645E-2</v>
      </c>
      <c r="BN160" s="169">
        <f>IFERROR(Inv_SY_B!BN160/Inv_SY_B!$DC160-1,"")</f>
        <v>3.5589005743690061E-2</v>
      </c>
      <c r="BO160" s="169">
        <f>IFERROR(Inv_SY_B!BO160/Inv_SY_B!$DC160-1,"")</f>
        <v>2.4568901958512024E-2</v>
      </c>
      <c r="BP160" s="169">
        <f>IFERROR(Inv_SY_B!BP160/Inv_SY_B!$DC160-1,"")</f>
        <v>1.9861775049667241E-2</v>
      </c>
      <c r="BQ160" s="169">
        <f>IFERROR(Inv_SY_B!BQ160/Inv_SY_B!$DC160-1,"")</f>
        <v>2.8342287691416335E-2</v>
      </c>
      <c r="BR160" s="169">
        <f>IFERROR(Inv_SY_B!BR160/Inv_SY_B!$DC160-1,"")</f>
        <v>2.7895648965565067E-2</v>
      </c>
      <c r="BS160" s="169">
        <f>IFERROR(Inv_SY_B!BS160/Inv_SY_B!$DC160-1,"")</f>
        <v>-2.1832825083246687E-3</v>
      </c>
      <c r="BT160" s="169">
        <f>IFERROR(Inv_SY_B!BT160/Inv_SY_B!$DC160-1,"")</f>
        <v>2.6533267890549661E-2</v>
      </c>
      <c r="BU160" s="169">
        <f>IFERROR(Inv_SY_B!BU160/Inv_SY_B!$DC160-1,"")</f>
        <v>-3.2802472907073055E-3</v>
      </c>
      <c r="BV160" s="169">
        <f>IFERROR(Inv_SY_B!BV160/Inv_SY_B!$DC160-1,"")</f>
        <v>4.179212953565159E-3</v>
      </c>
      <c r="BW160" s="169">
        <f>IFERROR(Inv_SY_B!BW160/Inv_SY_B!$DC160-1,"")</f>
        <v>2.7015224426836459E-2</v>
      </c>
      <c r="BX160" s="169">
        <f>IFERROR(Inv_SY_B!BX160/Inv_SY_B!$DC160-1,"")</f>
        <v>3.9798311479529724E-2</v>
      </c>
      <c r="BY160" s="169">
        <f>IFERROR(Inv_SY_B!BY160/Inv_SY_B!$DC160-1,"")</f>
        <v>4.0197405020437005E-2</v>
      </c>
      <c r="BZ160" s="169">
        <f>IFERROR(Inv_SY_B!BZ160/Inv_SY_B!$DC160-1,"")</f>
        <v>3.4903828293844086E-2</v>
      </c>
      <c r="CA160" s="169">
        <f>IFERROR(Inv_SY_B!CA160/Inv_SY_B!$DC160-1,"")</f>
        <v>-4.3992338990030966E-3</v>
      </c>
      <c r="CB160" s="169">
        <f>IFERROR(Inv_SY_B!CB160/Inv_SY_B!$DC160-1,"")</f>
        <v>6.1295978692206265E-3</v>
      </c>
      <c r="CC160" s="169">
        <f>IFERROR(Inv_SY_B!CC160/Inv_SY_B!$DC160-1,"")</f>
        <v>4.131255334923245E-2</v>
      </c>
      <c r="CD160" s="169">
        <f>IFERROR(Inv_SY_B!CD160/Inv_SY_B!$DC160-1,"")</f>
        <v>5.9346025533878466E-2</v>
      </c>
      <c r="CE160" s="169">
        <f>IFERROR(Inv_SY_B!CE160/Inv_SY_B!$DC160-1,"")</f>
        <v>3.1939901253177805E-2</v>
      </c>
      <c r="CF160" s="169">
        <f>IFERROR(Inv_SY_B!CF160/Inv_SY_B!$DC160-1,"")</f>
        <v>2.590710388671269E-2</v>
      </c>
      <c r="CG160" s="169">
        <f>IFERROR(Inv_SY_B!CG160/Inv_SY_B!$DC160-1,"")</f>
        <v>2.8332846082399277E-2</v>
      </c>
      <c r="CH160" s="169">
        <f>IFERROR(Inv_SY_B!CH160/Inv_SY_B!$DC160-1,"")</f>
        <v>5.279041178478594E-2</v>
      </c>
      <c r="CI160" s="169">
        <f>IFERROR(Inv_SY_B!CI160/Inv_SY_B!$DC160-1,"")</f>
        <v>-1</v>
      </c>
      <c r="CJ160" s="169">
        <f>IFERROR(Inv_SY_B!CJ160/Inv_SY_B!$DC160-1,"")</f>
        <v>-1</v>
      </c>
      <c r="CK160" s="169">
        <f>IFERROR(Inv_SY_B!CK160/Inv_SY_B!$DC160-1,"")</f>
        <v>-0.1297915302940682</v>
      </c>
      <c r="CL160" s="169">
        <f>IFERROR(Inv_SY_B!CL160/Inv_SY_B!$DC160-1,"")</f>
        <v>-0.49111633619408379</v>
      </c>
      <c r="CM160" s="169">
        <f>IFERROR(Inv_SY_B!CM160/Inv_SY_B!$DB160-1,"")</f>
        <v>0.35886458919498332</v>
      </c>
      <c r="CN160" s="169">
        <f>IFERROR(Inv_SY_B!CN160/Inv_SY_B!$DB160-1,"")</f>
        <v>0.27755121722527765</v>
      </c>
      <c r="CO160" s="169">
        <f>IFERROR(Inv_SY_B!CO160/Inv_SY_B!$DB160-1,"")</f>
        <v>0.31584562437875885</v>
      </c>
      <c r="CP160" s="169">
        <f>IFERROR(Inv_SY_B!CP160/Inv_SY_B!$DB160-1,"")</f>
        <v>0.24873364037974421</v>
      </c>
      <c r="CQ160" s="169">
        <f>IFERROR(Inv_SY_B!CQ160/Inv_SY_B!$DB160-1,"")</f>
        <v>0.33206128290323589</v>
      </c>
      <c r="CR160" s="169">
        <f>IFERROR(Inv_SY_B!CR160/Inv_SY_B!$DB160-1,"")</f>
        <v>0.36968009164877969</v>
      </c>
      <c r="CS160" s="169">
        <f>IFERROR(Inv_SY_B!CS160/Inv_SY_B!$DB160-1,"")</f>
        <v>0.32844750757492402</v>
      </c>
      <c r="CT160" s="169">
        <f>IFERROR(Inv_SY_B!CT160/Inv_SY_B!$DB160-1,"")</f>
        <v>0.25048474803297771</v>
      </c>
      <c r="CU160" s="169">
        <f>IFERROR(Inv_SY_B!CU160/Inv_SY_B!$DB160-1,"")</f>
        <v>-0.24801877321243448</v>
      </c>
      <c r="CV160" s="169">
        <f>IFERROR(Inv_SY_B!CV160/Inv_SY_B!$DB160-1,"")</f>
        <v>-0.8154802367882612</v>
      </c>
      <c r="CW160" s="169">
        <f>IFERROR(Inv_SY_B!CW160/Inv_SY_B!$DB160-1,"")</f>
        <v>-0.4647663032864976</v>
      </c>
      <c r="CX160" s="169">
        <f>IFERROR(Inv_SY_B!CX160/Inv_SY_B!$DB160-1,"")</f>
        <v>-0.17060894104312641</v>
      </c>
      <c r="CY160" s="169">
        <f>IFERROR(Inv_SY_B!CY160/Inv_SY_B!$DB160-1,"")</f>
        <v>-0.32409185788745332</v>
      </c>
      <c r="CZ160" s="169">
        <f>IFERROR(Inv_SY_B!CZ160/Inv_SY_B!$DB160-1,"")</f>
        <v>-0.45870258912091222</v>
      </c>
    </row>
    <row r="161" spans="2:104">
      <c r="B161" s="164">
        <f t="shared" si="3"/>
        <v>45853</v>
      </c>
      <c r="C161" s="169">
        <f>IFERROR(Inv_SY_B!C161/Inv_SY_B!$DA161-1,"")</f>
        <v>4.4346820312823887E-3</v>
      </c>
      <c r="D161" s="169">
        <f>IFERROR(Inv_SY_B!D161/Inv_SY_B!$DA161-1,"")</f>
        <v>1.353422601969223E-2</v>
      </c>
      <c r="E161" s="169">
        <f>IFERROR(Inv_SY_B!E161/Inv_SY_B!$DA161-1,"")</f>
        <v>-4.8436844850147098E-3</v>
      </c>
      <c r="F161" s="169">
        <f>IFERROR(Inv_SY_B!F161/Inv_SY_B!$DA161-1,"")</f>
        <v>-2.04315284695199E-2</v>
      </c>
      <c r="G161" s="169">
        <f>IFERROR(Inv_SY_B!G161/Inv_SY_B!$DA161-1,"")</f>
        <v>-9.2296408565141208E-3</v>
      </c>
      <c r="H161" s="169">
        <f>IFERROR(Inv_SY_B!H161/Inv_SY_B!$DA161-1,"")</f>
        <v>-1.3385978206255089E-3</v>
      </c>
      <c r="I161" s="169">
        <f>IFERROR(Inv_SY_B!I161/Inv_SY_B!$DA161-1,"")</f>
        <v>-0.1327387700232765</v>
      </c>
      <c r="J161" s="169">
        <f>IFERROR(Inv_SY_B!J161/Inv_SY_B!$DA161-1,"")</f>
        <v>-2.5971989476897717E-2</v>
      </c>
      <c r="K161" s="169">
        <f>IFERROR(Inv_SY_B!K161/Inv_SY_B!$DA161-1,"")</f>
        <v>-9.8202565921980955E-3</v>
      </c>
      <c r="L161" s="169">
        <f>IFERROR(Inv_SY_B!L161/Inv_SY_B!$DA161-1,"")</f>
        <v>-1.2796279446308789E-3</v>
      </c>
      <c r="M161" s="169">
        <f>IFERROR(Inv_SY_B!M161/Inv_SY_B!$DA161-1,"")</f>
        <v>1.0505062512602859E-2</v>
      </c>
      <c r="N161" s="169">
        <f>IFERROR(Inv_SY_B!N161/Inv_SY_B!$DA161-1,"")</f>
        <v>7.9689044418838062E-3</v>
      </c>
      <c r="O161" s="169">
        <f>IFERROR(Inv_SY_B!O161/Inv_SY_B!$DA161-1,"")</f>
        <v>5.1026701627192583E-3</v>
      </c>
      <c r="P161" s="169">
        <f>IFERROR(Inv_SY_B!P161/Inv_SY_B!$DA161-1,"")</f>
        <v>-2.4315277836541527E-2</v>
      </c>
      <c r="Q161" s="169">
        <f>IFERROR(Inv_SY_B!Q161/Inv_SY_B!$DA161-1,"")</f>
        <v>-3.7263685672060953E-2</v>
      </c>
      <c r="R161" s="169">
        <f>IFERROR(Inv_SY_B!R161/Inv_SY_B!$DA161-1,"")</f>
        <v>-7.0095866365524118E-2</v>
      </c>
      <c r="S161" s="169">
        <f>IFERROR(Inv_SY_B!S161/Inv_SY_B!$DA161-1,"")</f>
        <v>-3.6124136406121998E-2</v>
      </c>
      <c r="T161" s="169">
        <f>IFERROR(Inv_SY_B!T161/Inv_SY_B!$DA161-1,"")</f>
        <v>-7.3749851575428682E-3</v>
      </c>
      <c r="U161" s="169">
        <f>IFERROR(Inv_SY_B!U161/Inv_SY_B!$DA161-1,"")</f>
        <v>6.1280580617135705E-2</v>
      </c>
      <c r="V161" s="169">
        <f>IFERROR(Inv_SY_B!V161/Inv_SY_B!$DA161-1,"")</f>
        <v>7.6235367935902465E-2</v>
      </c>
      <c r="W161" s="169">
        <f>IFERROR(Inv_SY_B!W161/Inv_SY_B!$DA161-1,"")</f>
        <v>3.5876233791074963E-2</v>
      </c>
      <c r="X161" s="169">
        <f>IFERROR(Inv_SY_B!X161/Inv_SY_B!$DA161-1,"")</f>
        <v>-1.3672091451438884E-2</v>
      </c>
      <c r="Y161" s="169">
        <f>IFERROR(Inv_SY_B!Y161/Inv_SY_B!$DA161-1,"")</f>
        <v>-2.6549311843117818E-2</v>
      </c>
      <c r="Z161" s="169">
        <f>IFERROR(Inv_SY_B!Z161/Inv_SY_B!$DA161-1,"")</f>
        <v>4.7909442815274872E-3</v>
      </c>
      <c r="AA161" s="169">
        <f>IFERROR(Inv_SY_B!AA161/Inv_SY_B!$DA161-1,"")</f>
        <v>-3.6074570678021889E-3</v>
      </c>
      <c r="AB161" s="169">
        <f>IFERROR(Inv_SY_B!AB161/Inv_SY_B!$DA161-1,"")</f>
        <v>3.1825518187083235E-2</v>
      </c>
      <c r="AC161" s="169">
        <f>IFERROR(Inv_SY_B!AC161/Inv_SY_B!$DA161-1,"")</f>
        <v>2.2079495326313703E-2</v>
      </c>
      <c r="AD161" s="169">
        <f>IFERROR(Inv_SY_B!AD161/Inv_SY_B!$DA161-1,"")</f>
        <v>-1.0069597577859191E-2</v>
      </c>
      <c r="AE161" s="169">
        <f>IFERROR(Inv_SY_B!AE161/Inv_SY_B!$DA161-1,"")</f>
        <v>2.1923104693836626E-2</v>
      </c>
      <c r="AF161" s="169">
        <f>IFERROR(Inv_SY_B!AF161/Inv_SY_B!$DA161-1,"")</f>
        <v>5.0324070592379311E-2</v>
      </c>
      <c r="AG161" s="169">
        <f>IFERROR(Inv_SY_B!AG161/Inv_SY_B!$DA161-1,"")</f>
        <v>5.7890454419227577E-2</v>
      </c>
      <c r="AH161" s="169">
        <f>IFERROR(Inv_SY_B!AH161/Inv_SY_B!$DA161-1,"")</f>
        <v>3.0955190034021918E-2</v>
      </c>
      <c r="AI161" s="169">
        <f>IFERROR(Inv_SY_B!AI161/Inv_SY_B!$DC161-1,"")</f>
        <v>3.3714769389462163E-2</v>
      </c>
      <c r="AJ161" s="169">
        <f>IFERROR(Inv_SY_B!AJ161/Inv_SY_B!$DC161-1,"")</f>
        <v>3.3714769389462163E-2</v>
      </c>
      <c r="AK161" s="169">
        <f>IFERROR(Inv_SY_B!AK161/Inv_SY_B!$DC161-1,"")</f>
        <v>4.4564752074767622E-2</v>
      </c>
      <c r="AL161" s="169">
        <f>IFERROR(Inv_SY_B!AL161/Inv_SY_B!$DC161-1,"")</f>
        <v>3.278495719313046E-2</v>
      </c>
      <c r="AM161" s="169">
        <f>IFERROR(Inv_SY_B!AM161/Inv_SY_B!$DC161-1,"")</f>
        <v>3.6716027601459311E-2</v>
      </c>
      <c r="AN161" s="169">
        <f>IFERROR(Inv_SY_B!AN161/Inv_SY_B!$DC161-1,"")</f>
        <v>2.9068663319445021E-2</v>
      </c>
      <c r="AO161" s="169">
        <f>IFERROR(Inv_SY_B!AO161/Inv_SY_B!$DC161-1,"")</f>
        <v>2.2762567525495658E-2</v>
      </c>
      <c r="AP161" s="169">
        <f>IFERROR(Inv_SY_B!AP161/Inv_SY_B!$DC161-1,"")</f>
        <v>2.2951674811372946E-2</v>
      </c>
      <c r="AQ161" s="169">
        <f>IFERROR(Inv_SY_B!AQ161/Inv_SY_B!$DC161-1,"")</f>
        <v>9.3480658568825259E-3</v>
      </c>
      <c r="AR161" s="169">
        <f>IFERROR(Inv_SY_B!AR161/Inv_SY_B!$DC161-1,"")</f>
        <v>1.2184166197070079E-2</v>
      </c>
      <c r="AS161" s="169">
        <f>IFERROR(Inv_SY_B!AS161/Inv_SY_B!$DC161-1,"")</f>
        <v>8.0672620272115303E-3</v>
      </c>
      <c r="AT161" s="169">
        <f>IFERROR(Inv_SY_B!AT161/Inv_SY_B!$DC161-1,"")</f>
        <v>1.1273200447492915E-2</v>
      </c>
      <c r="AU161" s="169">
        <f>IFERROR(Inv_SY_B!AU161/Inv_SY_B!$DC161-1,"")</f>
        <v>1.3610863878947832E-2</v>
      </c>
      <c r="AV161" s="169">
        <f>IFERROR(Inv_SY_B!AV161/Inv_SY_B!$DC161-1,"")</f>
        <v>-1.9913979920390901E-2</v>
      </c>
      <c r="AW161" s="169">
        <f>IFERROR(Inv_SY_B!AW161/Inv_SY_B!$DC161-1,"")</f>
        <v>5.9086243666484073E-3</v>
      </c>
      <c r="AX161" s="169">
        <f>IFERROR(Inv_SY_B!AX161/Inv_SY_B!$DC161-1,"")</f>
        <v>3.458725548056929E-3</v>
      </c>
      <c r="AY161" s="169">
        <f>IFERROR(Inv_SY_B!AY161/Inv_SY_B!$DC161-1,"")</f>
        <v>-1.1707829286350835E-2</v>
      </c>
      <c r="AZ161" s="169">
        <f>IFERROR(Inv_SY_B!AZ161/Inv_SY_B!$DC161-1,"")</f>
        <v>5.0062729504001258E-3</v>
      </c>
      <c r="BA161" s="169">
        <f>IFERROR(Inv_SY_B!BA161/Inv_SY_B!$DC161-1,"")</f>
        <v>2.4039303594469708E-4</v>
      </c>
      <c r="BB161" s="169">
        <f>IFERROR(Inv_SY_B!BB161/Inv_SY_B!$DC161-1,"")</f>
        <v>5.2799108286150087E-4</v>
      </c>
      <c r="BC161" s="169">
        <f>IFERROR(Inv_SY_B!BC161/Inv_SY_B!$DC161-1,"")</f>
        <v>1.0699871172592523E-3</v>
      </c>
      <c r="BD161" s="169">
        <f>IFERROR(Inv_SY_B!BD161/Inv_SY_B!$DC161-1,"")</f>
        <v>4.1949730341099833E-3</v>
      </c>
      <c r="BE161" s="169">
        <f>IFERROR(Inv_SY_B!BE161/Inv_SY_B!$DC161-1,"")</f>
        <v>2.1964114540680812E-2</v>
      </c>
      <c r="BF161" s="169">
        <f>IFERROR(Inv_SY_B!BF161/Inv_SY_B!$DC161-1,"")</f>
        <v>1.6559916207860459E-2</v>
      </c>
      <c r="BG161" s="169">
        <f>IFERROR(Inv_SY_B!BG161/Inv_SY_B!$DC161-1,"")</f>
        <v>-2.5954089698430383E-2</v>
      </c>
      <c r="BH161" s="169">
        <f>IFERROR(Inv_SY_B!BH161/Inv_SY_B!$DC161-1,"")</f>
        <v>1.1273200447492915E-2</v>
      </c>
      <c r="BI161" s="169">
        <f>IFERROR(Inv_SY_B!BI161/Inv_SY_B!$DC161-1,"")</f>
        <v>6.9994016563383887E-3</v>
      </c>
      <c r="BJ161" s="169">
        <f>IFERROR(Inv_SY_B!BJ161/Inv_SY_B!$DC161-1,"")</f>
        <v>9.900765787735466E-3</v>
      </c>
      <c r="BK161" s="169">
        <f>IFERROR(Inv_SY_B!BK161/Inv_SY_B!$DC161-1,"")</f>
        <v>-2.2150412870333924E-2</v>
      </c>
      <c r="BL161" s="169">
        <f>IFERROR(Inv_SY_B!BL161/Inv_SY_B!$DC161-1,"")</f>
        <v>-5.375028686087524E-3</v>
      </c>
      <c r="BM161" s="169">
        <f>IFERROR(Inv_SY_B!BM161/Inv_SY_B!$DC161-1,"")</f>
        <v>-7.0196310782308924E-3</v>
      </c>
      <c r="BN161" s="169">
        <f>IFERROR(Inv_SY_B!BN161/Inv_SY_B!$DC161-1,"")</f>
        <v>-8.5514747335080354E-4</v>
      </c>
      <c r="BO161" s="169">
        <f>IFERROR(Inv_SY_B!BO161/Inv_SY_B!$DC161-1,"")</f>
        <v>2.5929706769111549E-2</v>
      </c>
      <c r="BP161" s="169">
        <f>IFERROR(Inv_SY_B!BP161/Inv_SY_B!$DC161-1,"")</f>
        <v>1.7698557915969415E-2</v>
      </c>
      <c r="BQ161" s="169">
        <f>IFERROR(Inv_SY_B!BQ161/Inv_SY_B!$DC161-1,"")</f>
        <v>3.5955751582367412E-2</v>
      </c>
      <c r="BR161" s="169">
        <f>IFERROR(Inv_SY_B!BR161/Inv_SY_B!$DC161-1,"")</f>
        <v>4.5471715197936469E-2</v>
      </c>
      <c r="BS161" s="169">
        <f>IFERROR(Inv_SY_B!BS161/Inv_SY_B!$DC161-1,"")</f>
        <v>1.6390979106036596E-2</v>
      </c>
      <c r="BT161" s="169">
        <f>IFERROR(Inv_SY_B!BT161/Inv_SY_B!$DC161-1,"")</f>
        <v>4.3613269072265037E-2</v>
      </c>
      <c r="BU161" s="169">
        <f>IFERROR(Inv_SY_B!BU161/Inv_SY_B!$DC161-1,"")</f>
        <v>2.5164746216816969E-3</v>
      </c>
      <c r="BV161" s="169">
        <f>IFERROR(Inv_SY_B!BV161/Inv_SY_B!$DC161-1,"")</f>
        <v>7.5827704226489878E-3</v>
      </c>
      <c r="BW161" s="169">
        <f>IFERROR(Inv_SY_B!BW161/Inv_SY_B!$DC161-1,"")</f>
        <v>3.8465873721404087E-2</v>
      </c>
      <c r="BX161" s="169">
        <f>IFERROR(Inv_SY_B!BX161/Inv_SY_B!$DC161-1,"")</f>
        <v>4.4686445054413104E-2</v>
      </c>
      <c r="BY161" s="169">
        <f>IFERROR(Inv_SY_B!BY161/Inv_SY_B!$DC161-1,"")</f>
        <v>4.8533608866800915E-2</v>
      </c>
      <c r="BZ161" s="169">
        <f>IFERROR(Inv_SY_B!BZ161/Inv_SY_B!$DC161-1,"")</f>
        <v>4.5255534946660569E-2</v>
      </c>
      <c r="CA161" s="169">
        <f>IFERROR(Inv_SY_B!CA161/Inv_SY_B!$DC161-1,"")</f>
        <v>5.1084817325630638E-5</v>
      </c>
      <c r="CB161" s="169">
        <f>IFERROR(Inv_SY_B!CB161/Inv_SY_B!$DC161-1,"")</f>
        <v>8.80781147075127E-3</v>
      </c>
      <c r="CC161" s="169">
        <f>IFERROR(Inv_SY_B!CC161/Inv_SY_B!$DC161-1,"")</f>
        <v>1.7966172357464227E-2</v>
      </c>
      <c r="CD161" s="169">
        <f>IFERROR(Inv_SY_B!CD161/Inv_SY_B!$DC161-1,"")</f>
        <v>3.5483104996184567E-2</v>
      </c>
      <c r="CE161" s="169">
        <f>IFERROR(Inv_SY_B!CE161/Inv_SY_B!$DC161-1,"")</f>
        <v>-9.0312834051039514E-3</v>
      </c>
      <c r="CF161" s="169">
        <f>IFERROR(Inv_SY_B!CF161/Inv_SY_B!$DC161-1,"")</f>
        <v>-1.2043827516987293E-2</v>
      </c>
      <c r="CG161" s="169">
        <f>IFERROR(Inv_SY_B!CG161/Inv_SY_B!$DC161-1,"")</f>
        <v>-9.7167667582920281E-3</v>
      </c>
      <c r="CH161" s="169">
        <f>IFERROR(Inv_SY_B!CH161/Inv_SY_B!$DC161-1,"")</f>
        <v>9.5037940804889587E-3</v>
      </c>
      <c r="CI161" s="169">
        <f>IFERROR(Inv_SY_B!CI161/Inv_SY_B!$DC161-1,"")</f>
        <v>-1</v>
      </c>
      <c r="CJ161" s="169">
        <f>IFERROR(Inv_SY_B!CJ161/Inv_SY_B!$DC161-1,"")</f>
        <v>-1</v>
      </c>
      <c r="CK161" s="169">
        <f>IFERROR(Inv_SY_B!CK161/Inv_SY_B!$DC161-1,"")</f>
        <v>-0.1687268837745528</v>
      </c>
      <c r="CL161" s="169">
        <f>IFERROR(Inv_SY_B!CL161/Inv_SY_B!$DC161-1,"")</f>
        <v>-0.54928388001900275</v>
      </c>
      <c r="CM161" s="169">
        <f>IFERROR(Inv_SY_B!CM161/Inv_SY_B!$DB161-1,"")</f>
        <v>0.20457359881705983</v>
      </c>
      <c r="CN161" s="169">
        <f>IFERROR(Inv_SY_B!CN161/Inv_SY_B!$DB161-1,"")</f>
        <v>0.14215566825233128</v>
      </c>
      <c r="CO161" s="169">
        <f>IFERROR(Inv_SY_B!CO161/Inv_SY_B!$DB161-1,"")</f>
        <v>0.16474163260760188</v>
      </c>
      <c r="CP161" s="169">
        <f>IFERROR(Inv_SY_B!CP161/Inv_SY_B!$DB161-1,"")</f>
        <v>8.9986682320724709E-2</v>
      </c>
      <c r="CQ161" s="169">
        <f>IFERROR(Inv_SY_B!CQ161/Inv_SY_B!$DB161-1,"")</f>
        <v>0.14734090081739248</v>
      </c>
      <c r="CR161" s="169">
        <f>IFERROR(Inv_SY_B!CR161/Inv_SY_B!$DB161-1,"")</f>
        <v>0.193475588921459</v>
      </c>
      <c r="CS161" s="169">
        <f>IFERROR(Inv_SY_B!CS161/Inv_SY_B!$DB161-1,"")</f>
        <v>0.15651427131123463</v>
      </c>
      <c r="CT161" s="169">
        <f>IFERROR(Inv_SY_B!CT161/Inv_SY_B!$DB161-1,"")</f>
        <v>9.5715582198763194E-2</v>
      </c>
      <c r="CU161" s="169">
        <f>IFERROR(Inv_SY_B!CU161/Inv_SY_B!$DB161-1,"")</f>
        <v>-5.6548976217271063E-2</v>
      </c>
      <c r="CV161" s="169">
        <f>IFERROR(Inv_SY_B!CV161/Inv_SY_B!$DB161-1,"")</f>
        <v>-0.77537518090018021</v>
      </c>
      <c r="CW161" s="169">
        <f>IFERROR(Inv_SY_B!CW161/Inv_SY_B!$DB161-1,"")</f>
        <v>-0.29577083741678123</v>
      </c>
      <c r="CX161" s="169">
        <f>IFERROR(Inv_SY_B!CX161/Inv_SY_B!$DB161-1,"")</f>
        <v>0.16374583345236515</v>
      </c>
      <c r="CY161" s="169">
        <f>IFERROR(Inv_SY_B!CY161/Inv_SY_B!$DB161-1,"")</f>
        <v>-1.491427015781599E-2</v>
      </c>
      <c r="CZ161" s="169">
        <f>IFERROR(Inv_SY_B!CZ161/Inv_SY_B!$DB161-1,"")</f>
        <v>-0.21564049400688712</v>
      </c>
    </row>
    <row r="162" spans="2:104">
      <c r="B162" s="164">
        <f t="shared" si="3"/>
        <v>45854</v>
      </c>
      <c r="C162" s="169">
        <f>IFERROR(Inv_SY_B!C162/Inv_SY_B!$DA162-1,"")</f>
        <v>2.1600016565596736E-2</v>
      </c>
      <c r="D162" s="169">
        <f>IFERROR(Inv_SY_B!D162/Inv_SY_B!$DA162-1,"")</f>
        <v>1.7948791278046938E-2</v>
      </c>
      <c r="E162" s="169">
        <f>IFERROR(Inv_SY_B!E162/Inv_SY_B!$DA162-1,"")</f>
        <v>-4.9074477040346176E-3</v>
      </c>
      <c r="F162" s="169">
        <f>IFERROR(Inv_SY_B!F162/Inv_SY_B!$DA162-1,"")</f>
        <v>-1.7417520376929896E-2</v>
      </c>
      <c r="G162" s="169">
        <f>IFERROR(Inv_SY_B!G162/Inv_SY_B!$DA162-1,"")</f>
        <v>-9.2789584244963308E-3</v>
      </c>
      <c r="H162" s="169">
        <f>IFERROR(Inv_SY_B!H162/Inv_SY_B!$DA162-1,"")</f>
        <v>-8.8997918121880293E-4</v>
      </c>
      <c r="I162" s="169">
        <f>IFERROR(Inv_SY_B!I162/Inv_SY_B!$DA162-1,"")</f>
        <v>-0.12560084389098525</v>
      </c>
      <c r="J162" s="169">
        <f>IFERROR(Inv_SY_B!J162/Inv_SY_B!$DA162-1,"")</f>
        <v>-2.799544534274867E-2</v>
      </c>
      <c r="K162" s="169">
        <f>IFERROR(Inv_SY_B!K162/Inv_SY_B!$DA162-1,"")</f>
        <v>-5.3165045973480041E-3</v>
      </c>
      <c r="L162" s="169">
        <f>IFERROR(Inv_SY_B!L162/Inv_SY_B!$DA162-1,"")</f>
        <v>-2.3314055382728238E-3</v>
      </c>
      <c r="M162" s="169">
        <f>IFERROR(Inv_SY_B!M162/Inv_SY_B!$DA162-1,"")</f>
        <v>8.3029730445858263E-3</v>
      </c>
      <c r="N162" s="169">
        <f>IFERROR(Inv_SY_B!N162/Inv_SY_B!$DA162-1,"")</f>
        <v>9.4965948729663907E-3</v>
      </c>
      <c r="O162" s="169">
        <f>IFERROR(Inv_SY_B!O162/Inv_SY_B!$DA162-1,"")</f>
        <v>1.3063850547252454E-3</v>
      </c>
      <c r="P162" s="169">
        <f>IFERROR(Inv_SY_B!P162/Inv_SY_B!$DA162-1,"")</f>
        <v>-2.9557071501325027E-2</v>
      </c>
      <c r="Q162" s="169">
        <f>IFERROR(Inv_SY_B!Q162/Inv_SY_B!$DA162-1,"")</f>
        <v>-5.5352084559344927E-2</v>
      </c>
      <c r="R162" s="169">
        <f>IFERROR(Inv_SY_B!R162/Inv_SY_B!$DA162-1,"")</f>
        <v>-9.5834135353260796E-2</v>
      </c>
      <c r="S162" s="169">
        <f>IFERROR(Inv_SY_B!S162/Inv_SY_B!$DA162-1,"")</f>
        <v>-5.3355399448159035E-2</v>
      </c>
      <c r="T162" s="169">
        <f>IFERROR(Inv_SY_B!T162/Inv_SY_B!$DA162-1,"")</f>
        <v>-2.3126715212660298E-2</v>
      </c>
      <c r="U162" s="169">
        <f>IFERROR(Inv_SY_B!U162/Inv_SY_B!$DA162-1,"")</f>
        <v>7.3233237390732064E-2</v>
      </c>
      <c r="V162" s="169">
        <f>IFERROR(Inv_SY_B!V162/Inv_SY_B!$DA162-1,"")</f>
        <v>8.00279431609634E-2</v>
      </c>
      <c r="W162" s="169">
        <f>IFERROR(Inv_SY_B!W162/Inv_SY_B!$DA162-1,"")</f>
        <v>3.6450544226601655E-2</v>
      </c>
      <c r="X162" s="169">
        <f>IFERROR(Inv_SY_B!X162/Inv_SY_B!$DA162-1,"")</f>
        <v>6.1218539316552079E-3</v>
      </c>
      <c r="Y162" s="169">
        <f>IFERROR(Inv_SY_B!Y162/Inv_SY_B!$DA162-1,"")</f>
        <v>-7.0954418031119459E-3</v>
      </c>
      <c r="Z162" s="169">
        <f>IFERROR(Inv_SY_B!Z162/Inv_SY_B!$DA162-1,"")</f>
        <v>2.6578710053953625E-2</v>
      </c>
      <c r="AA162" s="169">
        <f>IFERROR(Inv_SY_B!AA162/Inv_SY_B!$DA162-1,"")</f>
        <v>-5.572690485583176E-3</v>
      </c>
      <c r="AB162" s="169">
        <f>IFERROR(Inv_SY_B!AB162/Inv_SY_B!$DA162-1,"")</f>
        <v>3.6342164715090775E-2</v>
      </c>
      <c r="AC162" s="169">
        <f>IFERROR(Inv_SY_B!AC162/Inv_SY_B!$DA162-1,"")</f>
        <v>2.3685929915699067E-2</v>
      </c>
      <c r="AD162" s="169">
        <f>IFERROR(Inv_SY_B!AD162/Inv_SY_B!$DA162-1,"")</f>
        <v>-9.2293330467375645E-3</v>
      </c>
      <c r="AE162" s="169">
        <f>IFERROR(Inv_SY_B!AE162/Inv_SY_B!$DA162-1,"")</f>
        <v>2.5251198921686369E-2</v>
      </c>
      <c r="AF162" s="169">
        <f>IFERROR(Inv_SY_B!AF162/Inv_SY_B!$DA162-1,"")</f>
        <v>5.2037195744962794E-2</v>
      </c>
      <c r="AG162" s="169">
        <f>IFERROR(Inv_SY_B!AG162/Inv_SY_B!$DA162-1,"")</f>
        <v>3.6890457129302279E-2</v>
      </c>
      <c r="AH162" s="169">
        <f>IFERROR(Inv_SY_B!AH162/Inv_SY_B!$DA162-1,"")</f>
        <v>1.7586980459641799E-2</v>
      </c>
      <c r="AI162" s="169">
        <f>IFERROR(Inv_SY_B!AI162/Inv_SY_B!$DC162-1,"")</f>
        <v>5.7087367511098108E-2</v>
      </c>
      <c r="AJ162" s="169">
        <f>IFERROR(Inv_SY_B!AJ162/Inv_SY_B!$DC162-1,"")</f>
        <v>5.7960752832644014E-2</v>
      </c>
      <c r="AK162" s="169">
        <f>IFERROR(Inv_SY_B!AK162/Inv_SY_B!$DC162-1,"")</f>
        <v>5.6943476442797403E-2</v>
      </c>
      <c r="AL162" s="169">
        <f>IFERROR(Inv_SY_B!AL162/Inv_SY_B!$DC162-1,"")</f>
        <v>4.3770694687077505E-2</v>
      </c>
      <c r="AM162" s="169">
        <f>IFERROR(Inv_SY_B!AM162/Inv_SY_B!$DC162-1,"")</f>
        <v>5.1336798207586076E-2</v>
      </c>
      <c r="AN162" s="169">
        <f>IFERROR(Inv_SY_B!AN162/Inv_SY_B!$DC162-1,"")</f>
        <v>4.9985046597693206E-2</v>
      </c>
      <c r="AO162" s="169">
        <f>IFERROR(Inv_SY_B!AO162/Inv_SY_B!$DC162-1,"")</f>
        <v>3.9545330414515911E-2</v>
      </c>
      <c r="AP162" s="169">
        <f>IFERROR(Inv_SY_B!AP162/Inv_SY_B!$DC162-1,"")</f>
        <v>3.7912729065789685E-2</v>
      </c>
      <c r="AQ162" s="169">
        <f>IFERROR(Inv_SY_B!AQ162/Inv_SY_B!$DC162-1,"")</f>
        <v>3.2695370916550504E-2</v>
      </c>
      <c r="AR162" s="169">
        <f>IFERROR(Inv_SY_B!AR162/Inv_SY_B!$DC162-1,"")</f>
        <v>2.9454176255175657E-2</v>
      </c>
      <c r="AS162" s="169">
        <f>IFERROR(Inv_SY_B!AS162/Inv_SY_B!$DC162-1,"")</f>
        <v>2.3025339970806691E-2</v>
      </c>
      <c r="AT162" s="169">
        <f>IFERROR(Inv_SY_B!AT162/Inv_SY_B!$DC162-1,"")</f>
        <v>3.2236643828711165E-2</v>
      </c>
      <c r="AU162" s="169">
        <f>IFERROR(Inv_SY_B!AU162/Inv_SY_B!$DC162-1,"")</f>
        <v>-0.23701058309747014</v>
      </c>
      <c r="AV162" s="169">
        <f>IFERROR(Inv_SY_B!AV162/Inv_SY_B!$DC162-1,"")</f>
        <v>-4.4225329788230461E-2</v>
      </c>
      <c r="AW162" s="169">
        <f>IFERROR(Inv_SY_B!AW162/Inv_SY_B!$DC162-1,"")</f>
        <v>-2.0547883734361339E-2</v>
      </c>
      <c r="AX162" s="169">
        <f>IFERROR(Inv_SY_B!AX162/Inv_SY_B!$DC162-1,"")</f>
        <v>-6.6059962826878982E-2</v>
      </c>
      <c r="AY162" s="169">
        <f>IFERROR(Inv_SY_B!AY162/Inv_SY_B!$DC162-1,"")</f>
        <v>-1.7419118765397479E-2</v>
      </c>
      <c r="AZ162" s="169">
        <f>IFERROR(Inv_SY_B!AZ162/Inv_SY_B!$DC162-1,"")</f>
        <v>4.6408886633715341E-3</v>
      </c>
      <c r="BA162" s="169">
        <f>IFERROR(Inv_SY_B!BA162/Inv_SY_B!$DC162-1,"")</f>
        <v>-8.4118950319111985E-4</v>
      </c>
      <c r="BB162" s="169">
        <f>IFERROR(Inv_SY_B!BB162/Inv_SY_B!$DC162-1,"")</f>
        <v>2.6331059067450369E-3</v>
      </c>
      <c r="BC162" s="169">
        <f>IFERROR(Inv_SY_B!BC162/Inv_SY_B!$DC162-1,"")</f>
        <v>8.0807466910204351E-3</v>
      </c>
      <c r="BD162" s="169">
        <f>IFERROR(Inv_SY_B!BD162/Inv_SY_B!$DC162-1,"")</f>
        <v>-1.0718477413572791E-2</v>
      </c>
      <c r="BE162" s="169">
        <f>IFERROR(Inv_SY_B!BE162/Inv_SY_B!$DC162-1,"")</f>
        <v>1.5688903269820642E-2</v>
      </c>
      <c r="BF162" s="169">
        <f>IFERROR(Inv_SY_B!BF162/Inv_SY_B!$DC162-1,"")</f>
        <v>1.2052037212921807E-2</v>
      </c>
      <c r="BG162" s="169">
        <f>IFERROR(Inv_SY_B!BG162/Inv_SY_B!$DC162-1,"")</f>
        <v>3.5371266567651993E-4</v>
      </c>
      <c r="BH162" s="169">
        <f>IFERROR(Inv_SY_B!BH162/Inv_SY_B!$DC162-1,"")</f>
        <v>1.2228810783185606E-2</v>
      </c>
      <c r="BI162" s="169">
        <f>IFERROR(Inv_SY_B!BI162/Inv_SY_B!$DC162-1,"")</f>
        <v>2.2627446013498975E-3</v>
      </c>
      <c r="BJ162" s="169">
        <f>IFERROR(Inv_SY_B!BJ162/Inv_SY_B!$DC162-1,"")</f>
        <v>1.3602795820794933E-2</v>
      </c>
      <c r="BK162" s="169">
        <f>IFERROR(Inv_SY_B!BK162/Inv_SY_B!$DC162-1,"")</f>
        <v>-1.6908810156900267E-2</v>
      </c>
      <c r="BL162" s="169">
        <f>IFERROR(Inv_SY_B!BL162/Inv_SY_B!$DC162-1,"")</f>
        <v>-2.6699093442403843E-3</v>
      </c>
      <c r="BM162" s="169">
        <f>IFERROR(Inv_SY_B!BM162/Inv_SY_B!$DC162-1,"")</f>
        <v>7.2160818599398269E-5</v>
      </c>
      <c r="BN162" s="169">
        <f>IFERROR(Inv_SY_B!BN162/Inv_SY_B!$DC162-1,"")</f>
        <v>1.6192384219888556E-2</v>
      </c>
      <c r="BO162" s="169">
        <f>IFERROR(Inv_SY_B!BO162/Inv_SY_B!$DC162-1,"")</f>
        <v>3.4261829413448019E-2</v>
      </c>
      <c r="BP162" s="169">
        <f>IFERROR(Inv_SY_B!BP162/Inv_SY_B!$DC162-1,"")</f>
        <v>1.1880360290341674E-3</v>
      </c>
      <c r="BQ162" s="169">
        <f>IFERROR(Inv_SY_B!BQ162/Inv_SY_B!$DC162-1,"")</f>
        <v>4.5140768759052818E-2</v>
      </c>
      <c r="BR162" s="169">
        <f>IFERROR(Inv_SY_B!BR162/Inv_SY_B!$DC162-1,"")</f>
        <v>5.0484004687544104E-2</v>
      </c>
      <c r="BS162" s="169">
        <f>IFERROR(Inv_SY_B!BS162/Inv_SY_B!$DC162-1,"")</f>
        <v>1.9380556246654912E-2</v>
      </c>
      <c r="BT162" s="169">
        <f>IFERROR(Inv_SY_B!BT162/Inv_SY_B!$DC162-1,"")</f>
        <v>4.6204266181793185E-2</v>
      </c>
      <c r="BU162" s="169">
        <f>IFERROR(Inv_SY_B!BU162/Inv_SY_B!$DC162-1,"")</f>
        <v>-2.0037892797901691E-3</v>
      </c>
      <c r="BV162" s="169">
        <f>IFERROR(Inv_SY_B!BV162/Inv_SY_B!$DC162-1,"")</f>
        <v>9.4254154873276708E-3</v>
      </c>
      <c r="BW162" s="169">
        <f>IFERROR(Inv_SY_B!BW162/Inv_SY_B!$DC162-1,"")</f>
        <v>3.8269074400479886E-2</v>
      </c>
      <c r="BX162" s="169">
        <f>IFERROR(Inv_SY_B!BX162/Inv_SY_B!$DC162-1,"")</f>
        <v>2.2497049029819749E-2</v>
      </c>
      <c r="BY162" s="169">
        <f>IFERROR(Inv_SY_B!BY162/Inv_SY_B!$DC162-1,"")</f>
        <v>3.7789681532070851E-2</v>
      </c>
      <c r="BZ162" s="169">
        <f>IFERROR(Inv_SY_B!BZ162/Inv_SY_B!$DC162-1,"")</f>
        <v>2.3087661043699859E-2</v>
      </c>
      <c r="CA162" s="169">
        <f>IFERROR(Inv_SY_B!CA162/Inv_SY_B!$DC162-1,"")</f>
        <v>-1.3117873703722305E-2</v>
      </c>
      <c r="CB162" s="169">
        <f>IFERROR(Inv_SY_B!CB162/Inv_SY_B!$DC162-1,"")</f>
        <v>-2.9320793455708261E-3</v>
      </c>
      <c r="CC162" s="169">
        <f>IFERROR(Inv_SY_B!CC162/Inv_SY_B!$DC162-1,"")</f>
        <v>4.0488246517850213E-2</v>
      </c>
      <c r="CD162" s="169">
        <f>IFERROR(Inv_SY_B!CD162/Inv_SY_B!$DC162-1,"")</f>
        <v>6.2477739053917514E-2</v>
      </c>
      <c r="CE162" s="169">
        <f>IFERROR(Inv_SY_B!CE162/Inv_SY_B!$DC162-1,"")</f>
        <v>1.7260147539840176E-2</v>
      </c>
      <c r="CF162" s="169">
        <f>IFERROR(Inv_SY_B!CF162/Inv_SY_B!$DC162-1,"")</f>
        <v>8.9231556763353925E-3</v>
      </c>
      <c r="CG162" s="169">
        <f>IFERROR(Inv_SY_B!CG162/Inv_SY_B!$DC162-1,"")</f>
        <v>1.1281488697748365E-2</v>
      </c>
      <c r="CH162" s="169">
        <f>IFERROR(Inv_SY_B!CH162/Inv_SY_B!$DC162-1,"")</f>
        <v>2.262433610177661E-2</v>
      </c>
      <c r="CI162" s="169">
        <f>IFERROR(Inv_SY_B!CI162/Inv_SY_B!$DC162-1,"")</f>
        <v>-1</v>
      </c>
      <c r="CJ162" s="169">
        <f>IFERROR(Inv_SY_B!CJ162/Inv_SY_B!$DC162-1,"")</f>
        <v>-1</v>
      </c>
      <c r="CK162" s="169">
        <f>IFERROR(Inv_SY_B!CK162/Inv_SY_B!$DC162-1,"")</f>
        <v>-0.15359258060848269</v>
      </c>
      <c r="CL162" s="169">
        <f>IFERROR(Inv_SY_B!CL162/Inv_SY_B!$DC162-1,"")</f>
        <v>-0.50249788621439606</v>
      </c>
      <c r="CM162" s="169">
        <f>IFERROR(Inv_SY_B!CM162/Inv_SY_B!$DB162-1,"")</f>
        <v>0.16915802394775281</v>
      </c>
      <c r="CN162" s="169">
        <f>IFERROR(Inv_SY_B!CN162/Inv_SY_B!$DB162-1,"")</f>
        <v>0.12070473670344994</v>
      </c>
      <c r="CO162" s="169">
        <f>IFERROR(Inv_SY_B!CO162/Inv_SY_B!$DB162-1,"")</f>
        <v>0.17079779677236373</v>
      </c>
      <c r="CP162" s="169">
        <f>IFERROR(Inv_SY_B!CP162/Inv_SY_B!$DB162-1,"")</f>
        <v>8.5093046997719801E-2</v>
      </c>
      <c r="CQ162" s="169">
        <f>IFERROR(Inv_SY_B!CQ162/Inv_SY_B!$DB162-1,"")</f>
        <v>0.16211212509200146</v>
      </c>
      <c r="CR162" s="169">
        <f>IFERROR(Inv_SY_B!CR162/Inv_SY_B!$DB162-1,"")</f>
        <v>0.21187410602887313</v>
      </c>
      <c r="CS162" s="169">
        <f>IFERROR(Inv_SY_B!CS162/Inv_SY_B!$DB162-1,"")</f>
        <v>0.1699061702989817</v>
      </c>
      <c r="CT162" s="169">
        <f>IFERROR(Inv_SY_B!CT162/Inv_SY_B!$DB162-1,"")</f>
        <v>0.10475594626114937</v>
      </c>
      <c r="CU162" s="169">
        <f>IFERROR(Inv_SY_B!CU162/Inv_SY_B!$DB162-1,"")</f>
        <v>-4.539600157246293E-2</v>
      </c>
      <c r="CV162" s="169">
        <f>IFERROR(Inv_SY_B!CV162/Inv_SY_B!$DB162-1,"")</f>
        <v>-0.82786484773644409</v>
      </c>
      <c r="CW162" s="169">
        <f>IFERROR(Inv_SY_B!CW162/Inv_SY_B!$DB162-1,"")</f>
        <v>-0.26882529750588646</v>
      </c>
      <c r="CX162" s="169">
        <f>IFERROR(Inv_SY_B!CX162/Inv_SY_B!$DB162-1,"")</f>
        <v>0.17150494880297718</v>
      </c>
      <c r="CY162" s="169">
        <f>IFERROR(Inv_SY_B!CY162/Inv_SY_B!$DB162-1,"")</f>
        <v>-1.5726362027154828E-2</v>
      </c>
      <c r="CZ162" s="169">
        <f>IFERROR(Inv_SY_B!CZ162/Inv_SY_B!$DB162-1,"")</f>
        <v>-0.20809439206331981</v>
      </c>
    </row>
    <row r="163" spans="2:104">
      <c r="B163" s="164">
        <f t="shared" si="3"/>
        <v>45855</v>
      </c>
      <c r="C163" s="169">
        <f>IFERROR(Inv_SY_B!C163/Inv_SY_B!$DA163-1,"")</f>
        <v>4.2394835255521457E-2</v>
      </c>
      <c r="D163" s="169">
        <f>IFERROR(Inv_SY_B!D163/Inv_SY_B!$DA163-1,"")</f>
        <v>3.0095524953722474E-2</v>
      </c>
      <c r="E163" s="169">
        <f>IFERROR(Inv_SY_B!E163/Inv_SY_B!$DA163-1,"")</f>
        <v>2.5768194305686443E-2</v>
      </c>
      <c r="F163" s="169">
        <f>IFERROR(Inv_SY_B!F163/Inv_SY_B!$DA163-1,"")</f>
        <v>2.1493840345764292E-2</v>
      </c>
      <c r="G163" s="169">
        <f>IFERROR(Inv_SY_B!G163/Inv_SY_B!$DA163-1,"")</f>
        <v>2.6424109860805789E-2</v>
      </c>
      <c r="H163" s="169">
        <f>IFERROR(Inv_SY_B!H163/Inv_SY_B!$DA163-1,"")</f>
        <v>2.9022651911086106E-2</v>
      </c>
      <c r="I163" s="169">
        <f>IFERROR(Inv_SY_B!I163/Inv_SY_B!$DA163-1,"")</f>
        <v>-7.1330567268795053E-2</v>
      </c>
      <c r="J163" s="169">
        <f>IFERROR(Inv_SY_B!J163/Inv_SY_B!$DA163-1,"")</f>
        <v>1.8587237010753155E-2</v>
      </c>
      <c r="K163" s="169">
        <f>IFERROR(Inv_SY_B!K163/Inv_SY_B!$DA163-1,"")</f>
        <v>3.8779228006087019E-2</v>
      </c>
      <c r="L163" s="169">
        <f>IFERROR(Inv_SY_B!L163/Inv_SY_B!$DA163-1,"")</f>
        <v>4.8233302068517059E-2</v>
      </c>
      <c r="M163" s="169">
        <f>IFERROR(Inv_SY_B!M163/Inv_SY_B!$DA163-1,"")</f>
        <v>3.1020076341782055E-2</v>
      </c>
      <c r="N163" s="169">
        <f>IFERROR(Inv_SY_B!N163/Inv_SY_B!$DA163-1,"")</f>
        <v>2.9904463841849527E-2</v>
      </c>
      <c r="O163" s="169">
        <f>IFERROR(Inv_SY_B!O163/Inv_SY_B!$DA163-1,"")</f>
        <v>1.8953407894085172E-2</v>
      </c>
      <c r="P163" s="169">
        <f>IFERROR(Inv_SY_B!P163/Inv_SY_B!$DA163-1,"")</f>
        <v>-6.1306448554264703E-3</v>
      </c>
      <c r="Q163" s="169">
        <f>IFERROR(Inv_SY_B!Q163/Inv_SY_B!$DA163-1,"")</f>
        <v>-3.3694325010163007E-2</v>
      </c>
      <c r="R163" s="169">
        <f>IFERROR(Inv_SY_B!R163/Inv_SY_B!$DA163-1,"")</f>
        <v>-8.0111939482989558E-2</v>
      </c>
      <c r="S163" s="169">
        <f>IFERROR(Inv_SY_B!S163/Inv_SY_B!$DA163-1,"")</f>
        <v>-2.4000726786408633E-2</v>
      </c>
      <c r="T163" s="169">
        <f>IFERROR(Inv_SY_B!T163/Inv_SY_B!$DA163-1,"")</f>
        <v>-8.1777082661276257E-3</v>
      </c>
      <c r="U163" s="169">
        <f>IFERROR(Inv_SY_B!U163/Inv_SY_B!$DA163-1,"")</f>
        <v>8.7783034770011925E-2</v>
      </c>
      <c r="V163" s="169">
        <f>IFERROR(Inv_SY_B!V163/Inv_SY_B!$DA163-1,"")</f>
        <v>9.3723629993562207E-2</v>
      </c>
      <c r="W163" s="169">
        <f>IFERROR(Inv_SY_B!W163/Inv_SY_B!$DA163-1,"")</f>
        <v>4.2353034809950341E-2</v>
      </c>
      <c r="X163" s="169">
        <f>IFERROR(Inv_SY_B!X163/Inv_SY_B!$DA163-1,"")</f>
        <v>1.0066272564033918E-2</v>
      </c>
      <c r="Y163" s="169">
        <f>IFERROR(Inv_SY_B!Y163/Inv_SY_B!$DA163-1,"")</f>
        <v>4.3055674090128893E-3</v>
      </c>
      <c r="Z163" s="169">
        <f>IFERROR(Inv_SY_B!Z163/Inv_SY_B!$DA163-1,"")</f>
        <v>4.0358722347917375E-2</v>
      </c>
      <c r="AA163" s="169">
        <f>IFERROR(Inv_SY_B!AA163/Inv_SY_B!$DA163-1,"")</f>
        <v>-8.4865699865983468E-2</v>
      </c>
      <c r="AB163" s="169">
        <f>IFERROR(Inv_SY_B!AB163/Inv_SY_B!$DA163-1,"")</f>
        <v>-4.2930081412198784E-2</v>
      </c>
      <c r="AC163" s="169">
        <f>IFERROR(Inv_SY_B!AC163/Inv_SY_B!$DA163-1,"")</f>
        <v>-3.6966714201108752E-2</v>
      </c>
      <c r="AD163" s="169">
        <f>IFERROR(Inv_SY_B!AD163/Inv_SY_B!$DA163-1,"")</f>
        <v>-5.0887671972441151E-2</v>
      </c>
      <c r="AE163" s="169">
        <f>IFERROR(Inv_SY_B!AE163/Inv_SY_B!$DA163-1,"")</f>
        <v>-4.1581858475609912E-2</v>
      </c>
      <c r="AF163" s="169">
        <f>IFERROR(Inv_SY_B!AF163/Inv_SY_B!$DA163-1,"")</f>
        <v>-2.0962563263971612E-2</v>
      </c>
      <c r="AG163" s="169">
        <f>IFERROR(Inv_SY_B!AG163/Inv_SY_B!$DA163-1,"")</f>
        <v>-6.325573269252649E-2</v>
      </c>
      <c r="AH163" s="169">
        <f>IFERROR(Inv_SY_B!AH163/Inv_SY_B!$DA163-1,"")</f>
        <v>-7.4370900136403795E-2</v>
      </c>
      <c r="AI163" s="169">
        <f>IFERROR(Inv_SY_B!AI163/Inv_SY_B!$DC163-1,"")</f>
        <v>4.911892140453511E-2</v>
      </c>
      <c r="AJ163" s="169">
        <f>IFERROR(Inv_SY_B!AJ163/Inv_SY_B!$DC163-1,"")</f>
        <v>5.0576368389584125E-2</v>
      </c>
      <c r="AK163" s="169">
        <f>IFERROR(Inv_SY_B!AK163/Inv_SY_B!$DC163-1,"")</f>
        <v>5.2343732262258635E-2</v>
      </c>
      <c r="AL163" s="169">
        <f>IFERROR(Inv_SY_B!AL163/Inv_SY_B!$DC163-1,"")</f>
        <v>3.7522119457954917E-2</v>
      </c>
      <c r="AM163" s="169">
        <f>IFERROR(Inv_SY_B!AM163/Inv_SY_B!$DC163-1,"")</f>
        <v>4.2299218755855295E-2</v>
      </c>
      <c r="AN163" s="169">
        <f>IFERROR(Inv_SY_B!AN163/Inv_SY_B!$DC163-1,"")</f>
        <v>3.8243735394567713E-2</v>
      </c>
      <c r="AO163" s="169">
        <f>IFERROR(Inv_SY_B!AO163/Inv_SY_B!$DC163-1,"")</f>
        <v>3.0451196191777941E-2</v>
      </c>
      <c r="AP163" s="169">
        <f>IFERROR(Inv_SY_B!AP163/Inv_SY_B!$DC163-1,"")</f>
        <v>3.3636743344056974E-2</v>
      </c>
      <c r="AQ163" s="169">
        <f>IFERROR(Inv_SY_B!AQ163/Inv_SY_B!$DC163-1,"")</f>
        <v>2.5013891367496877E-2</v>
      </c>
      <c r="AR163" s="169">
        <f>IFERROR(Inv_SY_B!AR163/Inv_SY_B!$DC163-1,"")</f>
        <v>2.2631951025042341E-2</v>
      </c>
      <c r="AS163" s="169">
        <f>IFERROR(Inv_SY_B!AS163/Inv_SY_B!$DC163-1,"")</f>
        <v>1.9969981703552575E-2</v>
      </c>
      <c r="AT163" s="169">
        <f>IFERROR(Inv_SY_B!AT163/Inv_SY_B!$DC163-1,"")</f>
        <v>2.6470195256871776E-2</v>
      </c>
      <c r="AU163" s="169">
        <f>IFERROR(Inv_SY_B!AU163/Inv_SY_B!$DC163-1,"")</f>
        <v>2.4293741092531462E-2</v>
      </c>
      <c r="AV163" s="169">
        <f>IFERROR(Inv_SY_B!AV163/Inv_SY_B!$DC163-1,"")</f>
        <v>-2.7497066182067265E-2</v>
      </c>
      <c r="AW163" s="169">
        <f>IFERROR(Inv_SY_B!AW163/Inv_SY_B!$DC163-1,"")</f>
        <v>1.5760414037113257E-2</v>
      </c>
      <c r="AX163" s="169">
        <f>IFERROR(Inv_SY_B!AX163/Inv_SY_B!$DC163-1,"")</f>
        <v>1.5111825086721709E-2</v>
      </c>
      <c r="AY163" s="169">
        <f>IFERROR(Inv_SY_B!AY163/Inv_SY_B!$DC163-1,"")</f>
        <v>-1.0916683248835102E-2</v>
      </c>
      <c r="AZ163" s="169">
        <f>IFERROR(Inv_SY_B!AZ163/Inv_SY_B!$DC163-1,"")</f>
        <v>1.1964359789222057E-2</v>
      </c>
      <c r="BA163" s="169">
        <f>IFERROR(Inv_SY_B!BA163/Inv_SY_B!$DC163-1,"")</f>
        <v>7.9072289080510672E-3</v>
      </c>
      <c r="BB163" s="169">
        <f>IFERROR(Inv_SY_B!BB163/Inv_SY_B!$DC163-1,"")</f>
        <v>5.9782677958597485E-3</v>
      </c>
      <c r="BC163" s="169">
        <f>IFERROR(Inv_SY_B!BC163/Inv_SY_B!$DC163-1,"")</f>
        <v>1.7545666293780959E-2</v>
      </c>
      <c r="BD163" s="169">
        <f>IFERROR(Inv_SY_B!BD163/Inv_SY_B!$DC163-1,"")</f>
        <v>5.8982745727096386E-3</v>
      </c>
      <c r="BE163" s="169">
        <f>IFERROR(Inv_SY_B!BE163/Inv_SY_B!$DC163-1,"")</f>
        <v>2.9432591202778635E-2</v>
      </c>
      <c r="BF163" s="169">
        <f>IFERROR(Inv_SY_B!BF163/Inv_SY_B!$DC163-1,"")</f>
        <v>2.1259261728788115E-2</v>
      </c>
      <c r="BG163" s="169">
        <f>IFERROR(Inv_SY_B!BG163/Inv_SY_B!$DC163-1,"")</f>
        <v>1.9894073006414326E-2</v>
      </c>
      <c r="BH163" s="169">
        <f>IFERROR(Inv_SY_B!BH163/Inv_SY_B!$DC163-1,"")</f>
        <v>1.3990314463474984E-2</v>
      </c>
      <c r="BI163" s="169">
        <f>IFERROR(Inv_SY_B!BI163/Inv_SY_B!$DC163-1,"")</f>
        <v>8.2103849516361738E-3</v>
      </c>
      <c r="BJ163" s="169">
        <f>IFERROR(Inv_SY_B!BJ163/Inv_SY_B!$DC163-1,"")</f>
        <v>1.4910707850433802E-2</v>
      </c>
      <c r="BK163" s="169">
        <f>IFERROR(Inv_SY_B!BK163/Inv_SY_B!$DC163-1,"")</f>
        <v>-2.5769046018734421E-2</v>
      </c>
      <c r="BL163" s="169">
        <f>IFERROR(Inv_SY_B!BL163/Inv_SY_B!$DC163-1,"")</f>
        <v>-8.9888562167715902E-3</v>
      </c>
      <c r="BM163" s="169">
        <f>IFERROR(Inv_SY_B!BM163/Inv_SY_B!$DC163-1,"")</f>
        <v>-7.2075691808112241E-3</v>
      </c>
      <c r="BN163" s="169">
        <f>IFERROR(Inv_SY_B!BN163/Inv_SY_B!$DC163-1,"")</f>
        <v>6.5767107167611361E-3</v>
      </c>
      <c r="BO163" s="169">
        <f>IFERROR(Inv_SY_B!BO163/Inv_SY_B!$DC163-1,"")</f>
        <v>3.8667199141720898E-2</v>
      </c>
      <c r="BP163" s="169">
        <f>IFERROR(Inv_SY_B!BP163/Inv_SY_B!$DC163-1,"")</f>
        <v>1.7352965532131392E-2</v>
      </c>
      <c r="BQ163" s="169">
        <f>IFERROR(Inv_SY_B!BQ163/Inv_SY_B!$DC163-1,"")</f>
        <v>5.544973419558219E-2</v>
      </c>
      <c r="BR163" s="169">
        <f>IFERROR(Inv_SY_B!BR163/Inv_SY_B!$DC163-1,"")</f>
        <v>5.3206012796859214E-2</v>
      </c>
      <c r="BS163" s="169">
        <f>IFERROR(Inv_SY_B!BS163/Inv_SY_B!$DC163-1,"")</f>
        <v>3.5388547335157616E-2</v>
      </c>
      <c r="BT163" s="169">
        <f>IFERROR(Inv_SY_B!BT163/Inv_SY_B!$DC163-1,"")</f>
        <v>6.1169870136075E-2</v>
      </c>
      <c r="BU163" s="169">
        <f>IFERROR(Inv_SY_B!BU163/Inv_SY_B!$DC163-1,"")</f>
        <v>1.1919296973221805E-2</v>
      </c>
      <c r="BV163" s="169">
        <f>IFERROR(Inv_SY_B!BV163/Inv_SY_B!$DC163-1,"")</f>
        <v>3.6007469819616666E-2</v>
      </c>
      <c r="BW163" s="169">
        <f>IFERROR(Inv_SY_B!BW163/Inv_SY_B!$DC163-1,"")</f>
        <v>6.3337076913965173E-2</v>
      </c>
      <c r="BX163" s="169">
        <f>IFERROR(Inv_SY_B!BX163/Inv_SY_B!$DC163-1,"")</f>
        <v>6.1955780286299111E-2</v>
      </c>
      <c r="BY163" s="169">
        <f>IFERROR(Inv_SY_B!BY163/Inv_SY_B!$DC163-1,"")</f>
        <v>6.4419714811325468E-2</v>
      </c>
      <c r="BZ163" s="169">
        <f>IFERROR(Inv_SY_B!BZ163/Inv_SY_B!$DC163-1,"")</f>
        <v>5.1262304447685203E-2</v>
      </c>
      <c r="CA163" s="169">
        <f>IFERROR(Inv_SY_B!CA163/Inv_SY_B!$DC163-1,"")</f>
        <v>-7.1724517110958175E-3</v>
      </c>
      <c r="CB163" s="169">
        <f>IFERROR(Inv_SY_B!CB163/Inv_SY_B!$DC163-1,"")</f>
        <v>5.4221714620863448E-3</v>
      </c>
      <c r="CC163" s="169">
        <f>IFERROR(Inv_SY_B!CC163/Inv_SY_B!$DC163-1,"")</f>
        <v>4.5538477418461287E-2</v>
      </c>
      <c r="CD163" s="169">
        <f>IFERROR(Inv_SY_B!CD163/Inv_SY_B!$DC163-1,"")</f>
        <v>6.6501913001488333E-2</v>
      </c>
      <c r="CE163" s="169">
        <f>IFERROR(Inv_SY_B!CE163/Inv_SY_B!$DC163-1,"")</f>
        <v>2.413650289442737E-3</v>
      </c>
      <c r="CF163" s="169">
        <f>IFERROR(Inv_SY_B!CF163/Inv_SY_B!$DC163-1,"")</f>
        <v>-8.5807177370376131E-3</v>
      </c>
      <c r="CG163" s="169">
        <f>IFERROR(Inv_SY_B!CG163/Inv_SY_B!$DC163-1,"")</f>
        <v>6.8421215527074697E-3</v>
      </c>
      <c r="CH163" s="169">
        <f>IFERROR(Inv_SY_B!CH163/Inv_SY_B!$DC163-1,"")</f>
        <v>5.9437514716946804E-3</v>
      </c>
      <c r="CI163" s="169">
        <f>IFERROR(Inv_SY_B!CI163/Inv_SY_B!$DC163-1,"")</f>
        <v>-0.63964957571491587</v>
      </c>
      <c r="CJ163" s="169">
        <f>IFERROR(Inv_SY_B!CJ163/Inv_SY_B!$DC163-1,"")</f>
        <v>-1</v>
      </c>
      <c r="CK163" s="169">
        <f>IFERROR(Inv_SY_B!CK163/Inv_SY_B!$DC163-1,"")</f>
        <v>-0.1435879577297392</v>
      </c>
      <c r="CL163" s="169">
        <f>IFERROR(Inv_SY_B!CL163/Inv_SY_B!$DC163-1,"")</f>
        <v>-0.45044000989534017</v>
      </c>
      <c r="CM163" s="169">
        <f>IFERROR(Inv_SY_B!CM163/Inv_SY_B!$DB163-1,"")</f>
        <v>9.3116873606861494E-2</v>
      </c>
      <c r="CN163" s="169">
        <f>IFERROR(Inv_SY_B!CN163/Inv_SY_B!$DB163-1,"")</f>
        <v>2.9542998385686969E-2</v>
      </c>
      <c r="CO163" s="169">
        <f>IFERROR(Inv_SY_B!CO163/Inv_SY_B!$DB163-1,"")</f>
        <v>5.0009680083329622E-2</v>
      </c>
      <c r="CP163" s="169">
        <f>IFERROR(Inv_SY_B!CP163/Inv_SY_B!$DB163-1,"")</f>
        <v>-1.6311697948267923E-2</v>
      </c>
      <c r="CQ163" s="169">
        <f>IFERROR(Inv_SY_B!CQ163/Inv_SY_B!$DB163-1,"")</f>
        <v>3.7603619109390696E-2</v>
      </c>
      <c r="CR163" s="169">
        <f>IFERROR(Inv_SY_B!CR163/Inv_SY_B!$DB163-1,"")</f>
        <v>8.2827943801329296E-2</v>
      </c>
      <c r="CS163" s="169">
        <f>IFERROR(Inv_SY_B!CS163/Inv_SY_B!$DB163-1,"")</f>
        <v>5.7553438949947688E-2</v>
      </c>
      <c r="CT163" s="169">
        <f>IFERROR(Inv_SY_B!CT163/Inv_SY_B!$DB163-1,"")</f>
        <v>2.4606980379469068E-3</v>
      </c>
      <c r="CU163" s="169">
        <f>IFERROR(Inv_SY_B!CU163/Inv_SY_B!$DB163-1,"")</f>
        <v>-0.15609658895105771</v>
      </c>
      <c r="CV163" s="169">
        <f>IFERROR(Inv_SY_B!CV163/Inv_SY_B!$DB163-1,"")</f>
        <v>-0.10299173044309839</v>
      </c>
      <c r="CW163" s="169">
        <f>IFERROR(Inv_SY_B!CW163/Inv_SY_B!$DB163-1,"")</f>
        <v>-0.17430306747695934</v>
      </c>
      <c r="CX163" s="169">
        <f>IFERROR(Inv_SY_B!CX163/Inv_SY_B!$DB163-1,"")</f>
        <v>6.3801069362648732E-2</v>
      </c>
      <c r="CY163" s="169">
        <f>IFERROR(Inv_SY_B!CY163/Inv_SY_B!$DB163-1,"")</f>
        <v>7.8844897372719158E-2</v>
      </c>
      <c r="CZ163" s="169">
        <f>IFERROR(Inv_SY_B!CZ163/Inv_SY_B!$DB163-1,"")</f>
        <v>-4.6058133890476194E-2</v>
      </c>
    </row>
    <row r="164" spans="2:104">
      <c r="B164" s="164">
        <f t="shared" si="3"/>
        <v>45856</v>
      </c>
      <c r="C164" s="169">
        <f>IFERROR(Inv_SY_B!C164/Inv_SY_B!$DA164-1,"")</f>
        <v>2.5106939769260483E-2</v>
      </c>
      <c r="D164" s="169">
        <f>IFERROR(Inv_SY_B!D164/Inv_SY_B!$DA164-1,"")</f>
        <v>1.0376751146117913E-2</v>
      </c>
      <c r="E164" s="169">
        <f>IFERROR(Inv_SY_B!E164/Inv_SY_B!$DA164-1,"")</f>
        <v>-6.9587908142317856E-3</v>
      </c>
      <c r="F164" s="169">
        <f>IFERROR(Inv_SY_B!F164/Inv_SY_B!$DA164-1,"")</f>
        <v>-2.01679020781661E-2</v>
      </c>
      <c r="G164" s="169">
        <f>IFERROR(Inv_SY_B!G164/Inv_SY_B!$DA164-1,"")</f>
        <v>-9.0731090948310555E-3</v>
      </c>
      <c r="H164" s="169">
        <f>IFERROR(Inv_SY_B!H164/Inv_SY_B!$DA164-1,"")</f>
        <v>-4.4874212891088394E-3</v>
      </c>
      <c r="I164" s="169">
        <f>IFERROR(Inv_SY_B!I164/Inv_SY_B!$DA164-1,"")</f>
        <v>-3.2218561787534794E-3</v>
      </c>
      <c r="J164" s="169">
        <f>IFERROR(Inv_SY_B!J164/Inv_SY_B!$DA164-1,"")</f>
        <v>-2.7728280156679275E-2</v>
      </c>
      <c r="K164" s="169">
        <f>IFERROR(Inv_SY_B!K164/Inv_SY_B!$DA164-1,"")</f>
        <v>-9.4856132294625084E-3</v>
      </c>
      <c r="L164" s="169">
        <f>IFERROR(Inv_SY_B!L164/Inv_SY_B!$DA164-1,"")</f>
        <v>-2.0171864607375634E-3</v>
      </c>
      <c r="M164" s="169">
        <f>IFERROR(Inv_SY_B!M164/Inv_SY_B!$DA164-1,"")</f>
        <v>6.2137013041592137E-3</v>
      </c>
      <c r="N164" s="169">
        <f>IFERROR(Inv_SY_B!N164/Inv_SY_B!$DA164-1,"")</f>
        <v>5.3511074320251595E-3</v>
      </c>
      <c r="O164" s="169">
        <f>IFERROR(Inv_SY_B!O164/Inv_SY_B!$DA164-1,"")</f>
        <v>1.048005654926687E-4</v>
      </c>
      <c r="P164" s="169">
        <f>IFERROR(Inv_SY_B!P164/Inv_SY_B!$DA164-1,"")</f>
        <v>-2.8305872033461577E-2</v>
      </c>
      <c r="Q164" s="169">
        <f>IFERROR(Inv_SY_B!Q164/Inv_SY_B!$DA164-1,"")</f>
        <v>-5.0716266722468095E-2</v>
      </c>
      <c r="R164" s="169">
        <f>IFERROR(Inv_SY_B!R164/Inv_SY_B!$DA164-1,"")</f>
        <v>-9.2119177870361724E-2</v>
      </c>
      <c r="S164" s="169">
        <f>IFERROR(Inv_SY_B!S164/Inv_SY_B!$DA164-1,"")</f>
        <v>-3.6907070654349394E-2</v>
      </c>
      <c r="T164" s="169">
        <f>IFERROR(Inv_SY_B!T164/Inv_SY_B!$DA164-1,"")</f>
        <v>-1.708897824079092E-2</v>
      </c>
      <c r="U164" s="169">
        <f>IFERROR(Inv_SY_B!U164/Inv_SY_B!$DA164-1,"")</f>
        <v>7.5293468202494385E-2</v>
      </c>
      <c r="V164" s="169">
        <f>IFERROR(Inv_SY_B!V164/Inv_SY_B!$DA164-1,"")</f>
        <v>8.5932761983743999E-2</v>
      </c>
      <c r="W164" s="169">
        <f>IFERROR(Inv_SY_B!W164/Inv_SY_B!$DA164-1,"")</f>
        <v>3.1840981072417618E-2</v>
      </c>
      <c r="X164" s="169">
        <f>IFERROR(Inv_SY_B!X164/Inv_SY_B!$DA164-1,"")</f>
        <v>-7.3017828892466552E-3</v>
      </c>
      <c r="Y164" s="169">
        <f>IFERROR(Inv_SY_B!Y164/Inv_SY_B!$DA164-1,"")</f>
        <v>1.9150581441543801E-2</v>
      </c>
      <c r="Z164" s="169">
        <f>IFERROR(Inv_SY_B!Z164/Inv_SY_B!$DA164-1,"")</f>
        <v>3.9709593004443766E-2</v>
      </c>
      <c r="AA164" s="169">
        <f>IFERROR(Inv_SY_B!AA164/Inv_SY_B!$DA164-1,"")</f>
        <v>-2.427410780670447E-2</v>
      </c>
      <c r="AB164" s="169">
        <f>IFERROR(Inv_SY_B!AB164/Inv_SY_B!$DA164-1,"")</f>
        <v>1.629498011982311E-2</v>
      </c>
      <c r="AC164" s="169">
        <f>IFERROR(Inv_SY_B!AC164/Inv_SY_B!$DA164-1,"")</f>
        <v>5.2541841927178368E-3</v>
      </c>
      <c r="AD164" s="169">
        <f>IFERROR(Inv_SY_B!AD164/Inv_SY_B!$DA164-1,"")</f>
        <v>-2.0660884477651797E-2</v>
      </c>
      <c r="AE164" s="169">
        <f>IFERROR(Inv_SY_B!AE164/Inv_SY_B!$DA164-1,"")</f>
        <v>6.2702465010788799E-3</v>
      </c>
      <c r="AF164" s="169">
        <f>IFERROR(Inv_SY_B!AF164/Inv_SY_B!$DA164-1,"")</f>
        <v>3.2536452123376414E-2</v>
      </c>
      <c r="AG164" s="169">
        <f>IFERROR(Inv_SY_B!AG164/Inv_SY_B!$DA164-1,"")</f>
        <v>4.3856551540655264E-3</v>
      </c>
      <c r="AH164" s="169">
        <f>IFERROR(Inv_SY_B!AH164/Inv_SY_B!$DA164-1,"")</f>
        <v>-3.307904015754648E-3</v>
      </c>
      <c r="AI164" s="169">
        <f>IFERROR(Inv_SY_B!AI164/Inv_SY_B!$DC164-1,"")</f>
        <v>4.1023908367376238E-2</v>
      </c>
      <c r="AJ164" s="169">
        <f>IFERROR(Inv_SY_B!AJ164/Inv_SY_B!$DC164-1,"")</f>
        <v>4.1023908367376238E-2</v>
      </c>
      <c r="AK164" s="169">
        <f>IFERROR(Inv_SY_B!AK164/Inv_SY_B!$DC164-1,"")</f>
        <v>3.4960056525262795E-2</v>
      </c>
      <c r="AL164" s="169">
        <f>IFERROR(Inv_SY_B!AL164/Inv_SY_B!$DC164-1,"")</f>
        <v>2.1959649720478369E-2</v>
      </c>
      <c r="AM164" s="169">
        <f>IFERROR(Inv_SY_B!AM164/Inv_SY_B!$DC164-1,"")</f>
        <v>3.1633033593801763E-2</v>
      </c>
      <c r="AN164" s="169">
        <f>IFERROR(Inv_SY_B!AN164/Inv_SY_B!$DC164-1,"")</f>
        <v>3.0937237932654682E-2</v>
      </c>
      <c r="AO164" s="169">
        <f>IFERROR(Inv_SY_B!AO164/Inv_SY_B!$DC164-1,"")</f>
        <v>2.5158679640434833E-2</v>
      </c>
      <c r="AP164" s="169">
        <f>IFERROR(Inv_SY_B!AP164/Inv_SY_B!$DC164-1,"")</f>
        <v>2.6086199410904287E-2</v>
      </c>
      <c r="AQ164" s="169">
        <f>IFERROR(Inv_SY_B!AQ164/Inv_SY_B!$DC164-1,"")</f>
        <v>2.3556346703625941E-2</v>
      </c>
      <c r="AR164" s="169">
        <f>IFERROR(Inv_SY_B!AR164/Inv_SY_B!$DC164-1,"")</f>
        <v>1.8702233128226275E-2</v>
      </c>
      <c r="AS164" s="169">
        <f>IFERROR(Inv_SY_B!AS164/Inv_SY_B!$DC164-1,"")</f>
        <v>1.3760078379579266E-2</v>
      </c>
      <c r="AT164" s="169">
        <f>IFERROR(Inv_SY_B!AT164/Inv_SY_B!$DC164-1,"")</f>
        <v>1.9535466365327769E-2</v>
      </c>
      <c r="AU164" s="169">
        <f>IFERROR(Inv_SY_B!AU164/Inv_SY_B!$DC164-1,"")</f>
        <v>2.484736924128339E-2</v>
      </c>
      <c r="AV164" s="169">
        <f>IFERROR(Inv_SY_B!AV164/Inv_SY_B!$DC164-1,"")</f>
        <v>-3.2762172692734737E-2</v>
      </c>
      <c r="AW164" s="169">
        <f>IFERROR(Inv_SY_B!AW164/Inv_SY_B!$DC164-1,"")</f>
        <v>7.6842729682096156E-3</v>
      </c>
      <c r="AX164" s="169">
        <f>IFERROR(Inv_SY_B!AX164/Inv_SY_B!$DC164-1,"")</f>
        <v>9.2161067149463261E-3</v>
      </c>
      <c r="AY164" s="169">
        <f>IFERROR(Inv_SY_B!AY164/Inv_SY_B!$DC164-1,"")</f>
        <v>-1.8362305926555744E-2</v>
      </c>
      <c r="AZ164" s="169">
        <f>IFERROR(Inv_SY_B!AZ164/Inv_SY_B!$DC164-1,"")</f>
        <v>7.1568174286340547E-3</v>
      </c>
      <c r="BA164" s="169">
        <f>IFERROR(Inv_SY_B!BA164/Inv_SY_B!$DC164-1,"")</f>
        <v>3.3229970715360491E-3</v>
      </c>
      <c r="BB164" s="169">
        <f>IFERROR(Inv_SY_B!BB164/Inv_SY_B!$DC164-1,"")</f>
        <v>-2.6716075346702173E-3</v>
      </c>
      <c r="BC164" s="169">
        <f>IFERROR(Inv_SY_B!BC164/Inv_SY_B!$DC164-1,"")</f>
        <v>1.3296771464754054E-2</v>
      </c>
      <c r="BD164" s="169">
        <f>IFERROR(Inv_SY_B!BD164/Inv_SY_B!$DC164-1,"")</f>
        <v>-2.4555600375812947E-3</v>
      </c>
      <c r="BE164" s="169">
        <f>IFERROR(Inv_SY_B!BE164/Inv_SY_B!$DC164-1,"")</f>
        <v>2.0005514989746676E-2</v>
      </c>
      <c r="BF164" s="169">
        <f>IFERROR(Inv_SY_B!BF164/Inv_SY_B!$DC164-1,"")</f>
        <v>1.1243417149936485E-2</v>
      </c>
      <c r="BG164" s="169">
        <f>IFERROR(Inv_SY_B!BG164/Inv_SY_B!$DC164-1,"")</f>
        <v>-2.6928856894453679E-3</v>
      </c>
      <c r="BH164" s="169">
        <f>IFERROR(Inv_SY_B!BH164/Inv_SY_B!$DC164-1,"")</f>
        <v>1.0236083333284185E-2</v>
      </c>
      <c r="BI164" s="169">
        <f>IFERROR(Inv_SY_B!BI164/Inv_SY_B!$DC164-1,"")</f>
        <v>-4.8648595963979302E-3</v>
      </c>
      <c r="BJ164" s="169">
        <f>IFERROR(Inv_SY_B!BJ164/Inv_SY_B!$DC164-1,"")</f>
        <v>9.8809780823505555E-4</v>
      </c>
      <c r="BK164" s="169">
        <f>IFERROR(Inv_SY_B!BK164/Inv_SY_B!$DC164-1,"")</f>
        <v>-3.19261728996173E-2</v>
      </c>
      <c r="BL164" s="169">
        <f>IFERROR(Inv_SY_B!BL164/Inv_SY_B!$DC164-1,"")</f>
        <v>-1.5237375580267609E-2</v>
      </c>
      <c r="BM164" s="169">
        <f>IFERROR(Inv_SY_B!BM164/Inv_SY_B!$DC164-1,"")</f>
        <v>-1.6569736699827753E-2</v>
      </c>
      <c r="BN164" s="169">
        <f>IFERROR(Inv_SY_B!BN164/Inv_SY_B!$DC164-1,"")</f>
        <v>-4.384624159684769E-3</v>
      </c>
      <c r="BO164" s="169">
        <f>IFERROR(Inv_SY_B!BO164/Inv_SY_B!$DC164-1,"")</f>
        <v>1.9483815164478946E-2</v>
      </c>
      <c r="BP164" s="169">
        <f>IFERROR(Inv_SY_B!BP164/Inv_SY_B!$DC164-1,"")</f>
        <v>1.3180617772804881E-2</v>
      </c>
      <c r="BQ164" s="169">
        <f>IFERROR(Inv_SY_B!BQ164/Inv_SY_B!$DC164-1,"")</f>
        <v>3.2951595803867306E-2</v>
      </c>
      <c r="BR164" s="169">
        <f>IFERROR(Inv_SY_B!BR164/Inv_SY_B!$DC164-1,"")</f>
        <v>2.101097873005453E-2</v>
      </c>
      <c r="BS164" s="169">
        <f>IFERROR(Inv_SY_B!BS164/Inv_SY_B!$DC164-1,"")</f>
        <v>1.4396883596898169E-2</v>
      </c>
      <c r="BT164" s="169">
        <f>IFERROR(Inv_SY_B!BT164/Inv_SY_B!$DC164-1,"")</f>
        <v>3.5350987589545024E-2</v>
      </c>
      <c r="BU164" s="169">
        <f>IFERROR(Inv_SY_B!BU164/Inv_SY_B!$DC164-1,"")</f>
        <v>-5.1890122488937873E-3</v>
      </c>
      <c r="BV164" s="169">
        <f>IFERROR(Inv_SY_B!BV164/Inv_SY_B!$DC164-1,"")</f>
        <v>1.4937943025998601E-2</v>
      </c>
      <c r="BW164" s="169">
        <f>IFERROR(Inv_SY_B!BW164/Inv_SY_B!$DC164-1,"")</f>
        <v>4.8587467318628619E-2</v>
      </c>
      <c r="BX164" s="169">
        <f>IFERROR(Inv_SY_B!BX164/Inv_SY_B!$DC164-1,"")</f>
        <v>3.8216822037455689E-2</v>
      </c>
      <c r="BY164" s="169">
        <f>IFERROR(Inv_SY_B!BY164/Inv_SY_B!$DC164-1,"")</f>
        <v>5.0398214907405148E-2</v>
      </c>
      <c r="BZ164" s="169">
        <f>IFERROR(Inv_SY_B!BZ164/Inv_SY_B!$DC164-1,"")</f>
        <v>3.4806032033869672E-2</v>
      </c>
      <c r="CA164" s="169">
        <f>IFERROR(Inv_SY_B!CA164/Inv_SY_B!$DC164-1,"")</f>
        <v>-1.7917772295791501E-2</v>
      </c>
      <c r="CB164" s="169">
        <f>IFERROR(Inv_SY_B!CB164/Inv_SY_B!$DC164-1,"")</f>
        <v>-9.291630825286612E-4</v>
      </c>
      <c r="CC164" s="169">
        <f>IFERROR(Inv_SY_B!CC164/Inv_SY_B!$DC164-1,"")</f>
        <v>1.3905925309487976E-2</v>
      </c>
      <c r="CD164" s="169">
        <f>IFERROR(Inv_SY_B!CD164/Inv_SY_B!$DC164-1,"")</f>
        <v>3.5348259356004386E-2</v>
      </c>
      <c r="CE164" s="169">
        <f>IFERROR(Inv_SY_B!CE164/Inv_SY_B!$DC164-1,"")</f>
        <v>-2.7173785458862953E-2</v>
      </c>
      <c r="CF164" s="169">
        <f>IFERROR(Inv_SY_B!CF164/Inv_SY_B!$DC164-1,"")</f>
        <v>-2.8222856026336673E-2</v>
      </c>
      <c r="CG164" s="169">
        <f>IFERROR(Inv_SY_B!CG164/Inv_SY_B!$DC164-1,"")</f>
        <v>-5.945237072746079E-3</v>
      </c>
      <c r="CH164" s="169">
        <f>IFERROR(Inv_SY_B!CH164/Inv_SY_B!$DC164-1,"")</f>
        <v>-1.1590089303351481E-2</v>
      </c>
      <c r="CI164" s="169">
        <f>IFERROR(Inv_SY_B!CI164/Inv_SY_B!$DC164-1,"")</f>
        <v>-0.25774357730560693</v>
      </c>
      <c r="CJ164" s="169">
        <f>IFERROR(Inv_SY_B!CJ164/Inv_SY_B!$DC164-1,"")</f>
        <v>-1</v>
      </c>
      <c r="CK164" s="169">
        <f>IFERROR(Inv_SY_B!CK164/Inv_SY_B!$DC164-1,"")</f>
        <v>-0.17670806722961252</v>
      </c>
      <c r="CL164" s="169">
        <f>IFERROR(Inv_SY_B!CL164/Inv_SY_B!$DC164-1,"")</f>
        <v>-0.14556292811160843</v>
      </c>
      <c r="CM164" s="169">
        <f>IFERROR(Inv_SY_B!CM164/Inv_SY_B!$DB164-1,"")</f>
        <v>5.3920449872946863E-2</v>
      </c>
      <c r="CN164" s="169">
        <f>IFERROR(Inv_SY_B!CN164/Inv_SY_B!$DB164-1,"")</f>
        <v>-4.730819189953106E-3</v>
      </c>
      <c r="CO164" s="169">
        <f>IFERROR(Inv_SY_B!CO164/Inv_SY_B!$DB164-1,"")</f>
        <v>1.7764286380465455E-2</v>
      </c>
      <c r="CP164" s="169">
        <f>IFERROR(Inv_SY_B!CP164/Inv_SY_B!$DB164-1,"")</f>
        <v>-4.2590722010435789E-2</v>
      </c>
      <c r="CQ164" s="169">
        <f>IFERROR(Inv_SY_B!CQ164/Inv_SY_B!$DB164-1,"")</f>
        <v>1.1956306170324504E-2</v>
      </c>
      <c r="CR164" s="169">
        <f>IFERROR(Inv_SY_B!CR164/Inv_SY_B!$DB164-1,"")</f>
        <v>5.3238557315851809E-2</v>
      </c>
      <c r="CS164" s="169">
        <f>IFERROR(Inv_SY_B!CS164/Inv_SY_B!$DB164-1,"")</f>
        <v>2.1078601367276351E-2</v>
      </c>
      <c r="CT164" s="169">
        <f>IFERROR(Inv_SY_B!CT164/Inv_SY_B!$DB164-1,"")</f>
        <v>-3.4582860851412378E-2</v>
      </c>
      <c r="CU164" s="169">
        <f>IFERROR(Inv_SY_B!CU164/Inv_SY_B!$DB164-1,"")</f>
        <v>-1.6132116893735948E-2</v>
      </c>
      <c r="CV164" s="169">
        <f>IFERROR(Inv_SY_B!CV164/Inv_SY_B!$DB164-1,"")</f>
        <v>1.0817056813028358E-3</v>
      </c>
      <c r="CW164" s="169">
        <f>IFERROR(Inv_SY_B!CW164/Inv_SY_B!$DB164-1,"")</f>
        <v>-0.1437755317964694</v>
      </c>
      <c r="CX164" s="169">
        <f>IFERROR(Inv_SY_B!CX164/Inv_SY_B!$DB164-1,"")</f>
        <v>4.3343186254751531E-2</v>
      </c>
      <c r="CY164" s="169">
        <f>IFERROR(Inv_SY_B!CY164/Inv_SY_B!$DB164-1,"")</f>
        <v>3.489089014006197E-2</v>
      </c>
      <c r="CZ164" s="169">
        <f>IFERROR(Inv_SY_B!CZ164/Inv_SY_B!$DB164-1,"")</f>
        <v>4.5380675590276365E-3</v>
      </c>
    </row>
    <row r="165" spans="2:104">
      <c r="B165" s="164">
        <f t="shared" si="3"/>
        <v>45857</v>
      </c>
      <c r="C165" s="169">
        <f>IFERROR(Inv_SY_B!C165/Inv_SY_B!$DA165-1,"")</f>
        <v>5.9635591848502312E-2</v>
      </c>
      <c r="D165" s="169">
        <f>IFERROR(Inv_SY_B!D165/Inv_SY_B!$DA165-1,"")</f>
        <v>3.504606928538001E-2</v>
      </c>
      <c r="E165" s="169">
        <f>IFERROR(Inv_SY_B!E165/Inv_SY_B!$DA165-1,"")</f>
        <v>3.1264269614877938E-2</v>
      </c>
      <c r="F165" s="169">
        <f>IFERROR(Inv_SY_B!F165/Inv_SY_B!$DA165-1,"")</f>
        <v>2.8509678430700625E-2</v>
      </c>
      <c r="G165" s="169">
        <f>IFERROR(Inv_SY_B!G165/Inv_SY_B!$DA165-1,"")</f>
        <v>2.8578533312986876E-2</v>
      </c>
      <c r="H165" s="169">
        <f>IFERROR(Inv_SY_B!H165/Inv_SY_B!$DA165-1,"")</f>
        <v>3.0979294312732275E-2</v>
      </c>
      <c r="I165" s="169">
        <f>IFERROR(Inv_SY_B!I165/Inv_SY_B!$DA165-1,"")</f>
        <v>7.7959634773703268E-2</v>
      </c>
      <c r="J165" s="169">
        <f>IFERROR(Inv_SY_B!J165/Inv_SY_B!$DA165-1,"")</f>
        <v>3.2461048610102239E-2</v>
      </c>
      <c r="K165" s="169">
        <f>IFERROR(Inv_SY_B!K165/Inv_SY_B!$DA165-1,"")</f>
        <v>4.9359536600456444E-2</v>
      </c>
      <c r="L165" s="169">
        <f>IFERROR(Inv_SY_B!L165/Inv_SY_B!$DA165-1,"")</f>
        <v>5.9814348147718244E-2</v>
      </c>
      <c r="M165" s="169">
        <f>IFERROR(Inv_SY_B!M165/Inv_SY_B!$DA165-1,"")</f>
        <v>2.1066011888599023E-2</v>
      </c>
      <c r="N165" s="169">
        <f>IFERROR(Inv_SY_B!N165/Inv_SY_B!$DA165-1,"")</f>
        <v>3.2867618807823407E-2</v>
      </c>
      <c r="O165" s="169">
        <f>IFERROR(Inv_SY_B!O165/Inv_SY_B!$DA165-1,"")</f>
        <v>6.5171763500517788E-3</v>
      </c>
      <c r="P165" s="169">
        <f>IFERROR(Inv_SY_B!P165/Inv_SY_B!$DA165-1,"")</f>
        <v>-2.179340747453562E-2</v>
      </c>
      <c r="Q165" s="169">
        <f>IFERROR(Inv_SY_B!Q165/Inv_SY_B!$DA165-1,"")</f>
        <v>-5.1461657273053296E-2</v>
      </c>
      <c r="R165" s="169">
        <f>IFERROR(Inv_SY_B!R165/Inv_SY_B!$DA165-1,"")</f>
        <v>-0.10554239152381784</v>
      </c>
      <c r="S165" s="169">
        <f>IFERROR(Inv_SY_B!S165/Inv_SY_B!$DA165-1,"")</f>
        <v>-5.2403741964742401E-2</v>
      </c>
      <c r="T165" s="169">
        <f>IFERROR(Inv_SY_B!T165/Inv_SY_B!$DA165-1,"")</f>
        <v>-1.6266246491233649E-2</v>
      </c>
      <c r="U165" s="169">
        <f>IFERROR(Inv_SY_B!U165/Inv_SY_B!$DA165-1,"")</f>
        <v>7.1138137189941553E-2</v>
      </c>
      <c r="V165" s="169">
        <f>IFERROR(Inv_SY_B!V165/Inv_SY_B!$DA165-1,"")</f>
        <v>8.0783922146003162E-2</v>
      </c>
      <c r="W165" s="169">
        <f>IFERROR(Inv_SY_B!W165/Inv_SY_B!$DA165-1,"")</f>
        <v>3.7374488842626397E-2</v>
      </c>
      <c r="X165" s="169">
        <f>IFERROR(Inv_SY_B!X165/Inv_SY_B!$DA165-1,"")</f>
        <v>1.2595507323268862E-2</v>
      </c>
      <c r="Y165" s="169">
        <f>IFERROR(Inv_SY_B!Y165/Inv_SY_B!$DA165-1,"")</f>
        <v>2.4171820846675907E-2</v>
      </c>
      <c r="Z165" s="169">
        <f>IFERROR(Inv_SY_B!Z165/Inv_SY_B!$DA165-1,"")</f>
        <v>3.4931318097606523E-2</v>
      </c>
      <c r="AA165" s="169">
        <f>IFERROR(Inv_SY_B!AA165/Inv_SY_B!$DA165-1,"")</f>
        <v>-8.3059366145789681E-2</v>
      </c>
      <c r="AB165" s="169">
        <f>IFERROR(Inv_SY_B!AB165/Inv_SY_B!$DA165-1,"")</f>
        <v>-5.0778045339967104E-2</v>
      </c>
      <c r="AC165" s="169">
        <f>IFERROR(Inv_SY_B!AC165/Inv_SY_B!$DA165-1,"")</f>
        <v>-5.3290942026545607E-2</v>
      </c>
      <c r="AD165" s="169">
        <f>IFERROR(Inv_SY_B!AD165/Inv_SY_B!$DA165-1,"")</f>
        <v>-8.1492071452140991E-2</v>
      </c>
      <c r="AE165" s="169">
        <f>IFERROR(Inv_SY_B!AE165/Inv_SY_B!$DA165-1,"")</f>
        <v>-5.4590138231437102E-2</v>
      </c>
      <c r="AF165" s="169">
        <f>IFERROR(Inv_SY_B!AF165/Inv_SY_B!$DA165-1,"")</f>
        <v>-3.0946794651750542E-2</v>
      </c>
      <c r="AG165" s="169">
        <f>IFERROR(Inv_SY_B!AG165/Inv_SY_B!$DA165-1,"")</f>
        <v>-0.10027294160692113</v>
      </c>
      <c r="AH165" s="169">
        <f>IFERROR(Inv_SY_B!AH165/Inv_SY_B!$DA165-1,"")</f>
        <v>-5.3156262247812558E-2</v>
      </c>
      <c r="AI165" s="169">
        <f>IFERROR(Inv_SY_B!AI165/Inv_SY_B!$DC165-1,"")</f>
        <v>2.1054187561176052E-2</v>
      </c>
      <c r="AJ165" s="169">
        <f>IFERROR(Inv_SY_B!AJ165/Inv_SY_B!$DC165-1,"")</f>
        <v>2.1579691517717992E-2</v>
      </c>
      <c r="AK165" s="169">
        <f>IFERROR(Inv_SY_B!AK165/Inv_SY_B!$DC165-1,"")</f>
        <v>9.664241652523442E-3</v>
      </c>
      <c r="AL165" s="169">
        <f>IFERROR(Inv_SY_B!AL165/Inv_SY_B!$DC165-1,"")</f>
        <v>-6.6597495626757874E-3</v>
      </c>
      <c r="AM165" s="169">
        <f>IFERROR(Inv_SY_B!AM165/Inv_SY_B!$DC165-1,"")</f>
        <v>7.8374805251348878E-3</v>
      </c>
      <c r="AN165" s="169">
        <f>IFERROR(Inv_SY_B!AN165/Inv_SY_B!$DC165-1,"")</f>
        <v>1.4073013471836315E-2</v>
      </c>
      <c r="AO165" s="169">
        <f>IFERROR(Inv_SY_B!AO165/Inv_SY_B!$DC165-1,"")</f>
        <v>1.3186536126706283E-2</v>
      </c>
      <c r="AP165" s="169">
        <f>IFERROR(Inv_SY_B!AP165/Inv_SY_B!$DC165-1,"")</f>
        <v>1.5170387121436812E-2</v>
      </c>
      <c r="AQ165" s="169">
        <f>IFERROR(Inv_SY_B!AQ165/Inv_SY_B!$DC165-1,"")</f>
        <v>2.6453483114666776E-2</v>
      </c>
      <c r="AR165" s="169">
        <f>IFERROR(Inv_SY_B!AR165/Inv_SY_B!$DC165-1,"")</f>
        <v>2.2377879657895283E-2</v>
      </c>
      <c r="AS165" s="169">
        <f>IFERROR(Inv_SY_B!AS165/Inv_SY_B!$DC165-1,"")</f>
        <v>1.8426667778465911E-2</v>
      </c>
      <c r="AT165" s="169">
        <f>IFERROR(Inv_SY_B!AT165/Inv_SY_B!$DC165-1,"")</f>
        <v>1.3851279996839994E-2</v>
      </c>
      <c r="AU165" s="169">
        <f>IFERROR(Inv_SY_B!AU165/Inv_SY_B!$DC165-1,"")</f>
        <v>1.2494312002391261E-2</v>
      </c>
      <c r="AV165" s="169">
        <f>IFERROR(Inv_SY_B!AV165/Inv_SY_B!$DC165-1,"")</f>
        <v>-2.3531216751713879E-2</v>
      </c>
      <c r="AW165" s="169">
        <f>IFERROR(Inv_SY_B!AW165/Inv_SY_B!$DC165-1,"")</f>
        <v>1.582984753960881E-2</v>
      </c>
      <c r="AX165" s="169">
        <f>IFERROR(Inv_SY_B!AX165/Inv_SY_B!$DC165-1,"")</f>
        <v>1.947767569154979E-2</v>
      </c>
      <c r="AY165" s="169">
        <f>IFERROR(Inv_SY_B!AY165/Inv_SY_B!$DC165-1,"")</f>
        <v>-3.9678854464794133E-3</v>
      </c>
      <c r="AZ165" s="169">
        <f>IFERROR(Inv_SY_B!AZ165/Inv_SY_B!$DC165-1,"")</f>
        <v>2.4326474609714266E-2</v>
      </c>
      <c r="BA165" s="169">
        <f>IFERROR(Inv_SY_B!BA165/Inv_SY_B!$DC165-1,"")</f>
        <v>2.4678539591347359E-2</v>
      </c>
      <c r="BB165" s="169">
        <f>IFERROR(Inv_SY_B!BB165/Inv_SY_B!$DC165-1,"")</f>
        <v>8.2179766838632595E-3</v>
      </c>
      <c r="BC165" s="169">
        <f>IFERROR(Inv_SY_B!BC165/Inv_SY_B!$DC165-1,"")</f>
        <v>3.6214804974094683E-2</v>
      </c>
      <c r="BD165" s="169">
        <f>IFERROR(Inv_SY_B!BD165/Inv_SY_B!$DC165-1,"")</f>
        <v>2.6394774282312516E-2</v>
      </c>
      <c r="BE165" s="169">
        <f>IFERROR(Inv_SY_B!BE165/Inv_SY_B!$DC165-1,"")</f>
        <v>4.715421740276371E-2</v>
      </c>
      <c r="BF165" s="169">
        <f>IFERROR(Inv_SY_B!BF165/Inv_SY_B!$DC165-1,"")</f>
        <v>2.8478615254885264E-2</v>
      </c>
      <c r="BG165" s="169">
        <f>IFERROR(Inv_SY_B!BG165/Inv_SY_B!$DC165-1,"")</f>
        <v>-1.1497863080177972E-2</v>
      </c>
      <c r="BH165" s="169">
        <f>IFERROR(Inv_SY_B!BH165/Inv_SY_B!$DC165-1,"")</f>
        <v>2.505696237909194E-2</v>
      </c>
      <c r="BI165" s="169">
        <f>IFERROR(Inv_SY_B!BI165/Inv_SY_B!$DC165-1,"")</f>
        <v>8.7821245760473232E-3</v>
      </c>
      <c r="BJ165" s="169">
        <f>IFERROR(Inv_SY_B!BJ165/Inv_SY_B!$DC165-1,"")</f>
        <v>7.2837236677034678E-3</v>
      </c>
      <c r="BK165" s="169">
        <f>IFERROR(Inv_SY_B!BK165/Inv_SY_B!$DC165-1,"")</f>
        <v>-2.0233279322318221E-2</v>
      </c>
      <c r="BL165" s="169">
        <f>IFERROR(Inv_SY_B!BL165/Inv_SY_B!$DC165-1,"")</f>
        <v>-3.9719863692171398E-3</v>
      </c>
      <c r="BM165" s="169">
        <f>IFERROR(Inv_SY_B!BM165/Inv_SY_B!$DC165-1,"")</f>
        <v>-1.0308257339958993E-2</v>
      </c>
      <c r="BN165" s="169">
        <f>IFERROR(Inv_SY_B!BN165/Inv_SY_B!$DC165-1,"")</f>
        <v>-1.4840932416266828E-3</v>
      </c>
      <c r="BO165" s="169">
        <f>IFERROR(Inv_SY_B!BO165/Inv_SY_B!$DC165-1,"")</f>
        <v>5.6637394306600308E-2</v>
      </c>
      <c r="BP165" s="169">
        <f>IFERROR(Inv_SY_B!BP165/Inv_SY_B!$DC165-1,"")</f>
        <v>1.6994790025319118E-2</v>
      </c>
      <c r="BQ165" s="169">
        <f>IFERROR(Inv_SY_B!BQ165/Inv_SY_B!$DC165-1,"")</f>
        <v>6.5865696102337612E-2</v>
      </c>
      <c r="BR165" s="169">
        <f>IFERROR(Inv_SY_B!BR165/Inv_SY_B!$DC165-1,"")</f>
        <v>6.3848208535970619E-2</v>
      </c>
      <c r="BS165" s="169">
        <f>IFERROR(Inv_SY_B!BS165/Inv_SY_B!$DC165-1,"")</f>
        <v>5.4777478080832775E-2</v>
      </c>
      <c r="BT165" s="169">
        <f>IFERROR(Inv_SY_B!BT165/Inv_SY_B!$DC165-1,"")</f>
        <v>7.3039678930554963E-2</v>
      </c>
      <c r="BU165" s="169">
        <f>IFERROR(Inv_SY_B!BU165/Inv_SY_B!$DC165-1,"")</f>
        <v>4.741368013993652E-2</v>
      </c>
      <c r="BV165" s="169">
        <f>IFERROR(Inv_SY_B!BV165/Inv_SY_B!$DC165-1,"")</f>
        <v>4.7971778289281897E-2</v>
      </c>
      <c r="BW165" s="169">
        <f>IFERROR(Inv_SY_B!BW165/Inv_SY_B!$DC165-1,"")</f>
        <v>9.788365167442703E-2</v>
      </c>
      <c r="BX165" s="169">
        <f>IFERROR(Inv_SY_B!BX165/Inv_SY_B!$DC165-1,"")</f>
        <v>9.3852164539775185E-2</v>
      </c>
      <c r="BY165" s="169">
        <f>IFERROR(Inv_SY_B!BY165/Inv_SY_B!$DC165-1,"")</f>
        <v>0.10092769848299121</v>
      </c>
      <c r="BZ165" s="169">
        <f>IFERROR(Inv_SY_B!BZ165/Inv_SY_B!$DC165-1,"")</f>
        <v>8.8868196504795938E-2</v>
      </c>
      <c r="CA165" s="169">
        <f>IFERROR(Inv_SY_B!CA165/Inv_SY_B!$DC165-1,"")</f>
        <v>-1.1339920038931695E-2</v>
      </c>
      <c r="CB165" s="169">
        <f>IFERROR(Inv_SY_B!CB165/Inv_SY_B!$DC165-1,"")</f>
        <v>8.6390449874718112E-3</v>
      </c>
      <c r="CC165" s="169">
        <f>IFERROR(Inv_SY_B!CC165/Inv_SY_B!$DC165-1,"")</f>
        <v>-1.3619810560067114E-3</v>
      </c>
      <c r="CD165" s="169">
        <f>IFERROR(Inv_SY_B!CD165/Inv_SY_B!$DC165-1,"")</f>
        <v>2.7115217150652349E-2</v>
      </c>
      <c r="CE165" s="169">
        <f>IFERROR(Inv_SY_B!CE165/Inv_SY_B!$DC165-1,"")</f>
        <v>-3.5965633521845564E-2</v>
      </c>
      <c r="CF165" s="169">
        <f>IFERROR(Inv_SY_B!CF165/Inv_SY_B!$DC165-1,"")</f>
        <v>-3.2009188175882164E-2</v>
      </c>
      <c r="CG165" s="169">
        <f>IFERROR(Inv_SY_B!CG165/Inv_SY_B!$DC165-1,"")</f>
        <v>-7.1951008484315571E-3</v>
      </c>
      <c r="CH165" s="169">
        <f>IFERROR(Inv_SY_B!CH165/Inv_SY_B!$DC165-1,"")</f>
        <v>-1.4725060292574699E-2</v>
      </c>
      <c r="CI165" s="169">
        <f>IFERROR(Inv_SY_B!CI165/Inv_SY_B!$DC165-1,"")</f>
        <v>-0.1952368694878327</v>
      </c>
      <c r="CJ165" s="169">
        <f>IFERROR(Inv_SY_B!CJ165/Inv_SY_B!$DC165-1,"")</f>
        <v>-0.59988937216514826</v>
      </c>
      <c r="CK165" s="169">
        <f>IFERROR(Inv_SY_B!CK165/Inv_SY_B!$DC165-1,"")</f>
        <v>-0.1813232250360125</v>
      </c>
      <c r="CL165" s="169">
        <f>IFERROR(Inv_SY_B!CL165/Inv_SY_B!$DC165-1,"")</f>
        <v>-0.15119889319389179</v>
      </c>
      <c r="CM165" s="169">
        <f>IFERROR(Inv_SY_B!CM165/Inv_SY_B!$DB165-1,"")</f>
        <v>3.6166189142984972E-2</v>
      </c>
      <c r="CN165" s="169">
        <f>IFERROR(Inv_SY_B!CN165/Inv_SY_B!$DB165-1,"")</f>
        <v>-1.8047638410944367E-2</v>
      </c>
      <c r="CO165" s="169">
        <f>IFERROR(Inv_SY_B!CO165/Inv_SY_B!$DB165-1,"")</f>
        <v>7.7186297388731617E-3</v>
      </c>
      <c r="CP165" s="169">
        <f>IFERROR(Inv_SY_B!CP165/Inv_SY_B!$DB165-1,"")</f>
        <v>-4.9282940425253718E-2</v>
      </c>
      <c r="CQ165" s="169">
        <f>IFERROR(Inv_SY_B!CQ165/Inv_SY_B!$DB165-1,"")</f>
        <v>-7.2673945922241412E-4</v>
      </c>
      <c r="CR165" s="169">
        <f>IFERROR(Inv_SY_B!CR165/Inv_SY_B!$DB165-1,"")</f>
        <v>3.1416893208569663E-2</v>
      </c>
      <c r="CS165" s="169">
        <f>IFERROR(Inv_SY_B!CS165/Inv_SY_B!$DB165-1,"")</f>
        <v>-3.1539498266908161E-4</v>
      </c>
      <c r="CT165" s="169">
        <f>IFERROR(Inv_SY_B!CT165/Inv_SY_B!$DB165-1,"")</f>
        <v>-5.5788135820687201E-2</v>
      </c>
      <c r="CU165" s="169">
        <f>IFERROR(Inv_SY_B!CU165/Inv_SY_B!$DB165-1,"")</f>
        <v>-2.8639400368182688E-2</v>
      </c>
      <c r="CV165" s="169">
        <f>IFERROR(Inv_SY_B!CV165/Inv_SY_B!$DB165-1,"")</f>
        <v>-3.0576914930232624E-3</v>
      </c>
      <c r="CW165" s="169">
        <f>IFERROR(Inv_SY_B!CW165/Inv_SY_B!$DB165-1,"")</f>
        <v>-1.9459236335902519E-2</v>
      </c>
      <c r="CX165" s="169">
        <f>IFERROR(Inv_SY_B!CX165/Inv_SY_B!$DB165-1,"")</f>
        <v>2.4600327597118277E-2</v>
      </c>
      <c r="CY165" s="169">
        <f>IFERROR(Inv_SY_B!CY165/Inv_SY_B!$DB165-1,"")</f>
        <v>3.8576999261977551E-2</v>
      </c>
      <c r="CZ165" s="169">
        <f>IFERROR(Inv_SY_B!CZ165/Inv_SY_B!$DB165-1,"")</f>
        <v>3.6838138346363847E-2</v>
      </c>
    </row>
    <row r="166" spans="2:104">
      <c r="B166" s="164">
        <f t="shared" si="3"/>
        <v>45858</v>
      </c>
      <c r="C166" s="169">
        <f>IFERROR(Inv_SY_B!C166/Inv_SY_B!$DA166-1,"")</f>
        <v>2.8621171343178986E-2</v>
      </c>
      <c r="D166" s="169">
        <f>IFERROR(Inv_SY_B!D166/Inv_SY_B!$DA166-1,"")</f>
        <v>2.2808083776046928E-2</v>
      </c>
      <c r="E166" s="169">
        <f>IFERROR(Inv_SY_B!E166/Inv_SY_B!$DA166-1,"")</f>
        <v>8.0869291372700491E-3</v>
      </c>
      <c r="F166" s="169">
        <f>IFERROR(Inv_SY_B!F166/Inv_SY_B!$DA166-1,"")</f>
        <v>1.8091979908618772E-3</v>
      </c>
      <c r="G166" s="169">
        <f>IFERROR(Inv_SY_B!G166/Inv_SY_B!$DA166-1,"")</f>
        <v>7.6615275391398452E-3</v>
      </c>
      <c r="H166" s="169">
        <f>IFERROR(Inv_SY_B!H166/Inv_SY_B!$DA166-1,"")</f>
        <v>1.2248731141377922E-2</v>
      </c>
      <c r="I166" s="169">
        <f>IFERROR(Inv_SY_B!I166/Inv_SY_B!$DA166-1,"")</f>
        <v>4.571050997990711E-2</v>
      </c>
      <c r="J166" s="169">
        <f>IFERROR(Inv_SY_B!J166/Inv_SY_B!$DA166-1,"")</f>
        <v>2.5568974289531532E-3</v>
      </c>
      <c r="K166" s="169">
        <f>IFERROR(Inv_SY_B!K166/Inv_SY_B!$DA166-1,"")</f>
        <v>1.9629373430722019E-2</v>
      </c>
      <c r="L166" s="169">
        <f>IFERROR(Inv_SY_B!L166/Inv_SY_B!$DA166-1,"")</f>
        <v>2.7039633837969257E-2</v>
      </c>
      <c r="M166" s="169">
        <f>IFERROR(Inv_SY_B!M166/Inv_SY_B!$DA166-1,"")</f>
        <v>1.8061356804201401E-2</v>
      </c>
      <c r="N166" s="169">
        <f>IFERROR(Inv_SY_B!N166/Inv_SY_B!$DA166-1,"")</f>
        <v>1.9506260131483488E-2</v>
      </c>
      <c r="O166" s="169">
        <f>IFERROR(Inv_SY_B!O166/Inv_SY_B!$DA166-1,"")</f>
        <v>6.5839748023894806E-3</v>
      </c>
      <c r="P166" s="169">
        <f>IFERROR(Inv_SY_B!P166/Inv_SY_B!$DA166-1,"")</f>
        <v>-2.2226037429242007E-2</v>
      </c>
      <c r="Q166" s="169">
        <f>IFERROR(Inv_SY_B!Q166/Inv_SY_B!$DA166-1,"")</f>
        <v>-4.1356606552394481E-2</v>
      </c>
      <c r="R166" s="169">
        <f>IFERROR(Inv_SY_B!R166/Inv_SY_B!$DA166-1,"")</f>
        <v>-8.9295185125653487E-2</v>
      </c>
      <c r="S166" s="169">
        <f>IFERROR(Inv_SY_B!S166/Inv_SY_B!$DA166-1,"")</f>
        <v>-4.0636111169390587E-2</v>
      </c>
      <c r="T166" s="169">
        <f>IFERROR(Inv_SY_B!T166/Inv_SY_B!$DA166-1,"")</f>
        <v>-8.8591093918453101E-3</v>
      </c>
      <c r="U166" s="169">
        <f>IFERROR(Inv_SY_B!U166/Inv_SY_B!$DA166-1,"")</f>
        <v>4.6936684554236496E-2</v>
      </c>
      <c r="V166" s="169">
        <f>IFERROR(Inv_SY_B!V166/Inv_SY_B!$DA166-1,"")</f>
        <v>7.5702493318229092E-2</v>
      </c>
      <c r="W166" s="169">
        <f>IFERROR(Inv_SY_B!W166/Inv_SY_B!$DA166-1,"")</f>
        <v>3.0684231026661291E-2</v>
      </c>
      <c r="X166" s="169">
        <f>IFERROR(Inv_SY_B!X166/Inv_SY_B!$DA166-1,"")</f>
        <v>-1.3479479297112462E-2</v>
      </c>
      <c r="Y166" s="169">
        <f>IFERROR(Inv_SY_B!Y166/Inv_SY_B!$DA166-1,"")</f>
        <v>-4.3613851280174254E-3</v>
      </c>
      <c r="Z166" s="169">
        <f>IFERROR(Inv_SY_B!Z166/Inv_SY_B!$DA166-1,"")</f>
        <v>9.4813257338874912E-3</v>
      </c>
      <c r="AA166" s="169">
        <f>IFERROR(Inv_SY_B!AA166/Inv_SY_B!$DA166-1,"")</f>
        <v>-4.2414242802521263E-2</v>
      </c>
      <c r="AB166" s="169">
        <f>IFERROR(Inv_SY_B!AB166/Inv_SY_B!$DA166-1,"")</f>
        <v>-4.9066839662276207E-3</v>
      </c>
      <c r="AC166" s="169">
        <f>IFERROR(Inv_SY_B!AC166/Inv_SY_B!$DA166-1,"")</f>
        <v>-8.02062635199563E-3</v>
      </c>
      <c r="AD166" s="169">
        <f>IFERROR(Inv_SY_B!AD166/Inv_SY_B!$DA166-1,"")</f>
        <v>-3.7153290069224187E-2</v>
      </c>
      <c r="AE166" s="169">
        <f>IFERROR(Inv_SY_B!AE166/Inv_SY_B!$DA166-1,"")</f>
        <v>-1.3783767089833865E-2</v>
      </c>
      <c r="AF166" s="169">
        <f>IFERROR(Inv_SY_B!AF166/Inv_SY_B!$DA166-1,"")</f>
        <v>8.0560192229834904E-3</v>
      </c>
      <c r="AG166" s="169">
        <f>IFERROR(Inv_SY_B!AG166/Inv_SY_B!$DA166-1,"")</f>
        <v>-4.4912874277786008E-2</v>
      </c>
      <c r="AH166" s="169">
        <f>IFERROR(Inv_SY_B!AH166/Inv_SY_B!$DA166-1,"")</f>
        <v>-1.9779002548254265E-2</v>
      </c>
      <c r="AI166" s="169">
        <f>IFERROR(Inv_SY_B!AI166/Inv_SY_B!$DC166-1,"")</f>
        <v>1.0356531984185402E-2</v>
      </c>
      <c r="AJ166" s="169">
        <f>IFERROR(Inv_SY_B!AJ166/Inv_SY_B!$DC166-1,"")</f>
        <v>6.5344910082665297E-3</v>
      </c>
      <c r="AK166" s="169">
        <f>IFERROR(Inv_SY_B!AK166/Inv_SY_B!$DC166-1,"")</f>
        <v>5.0693753008306253E-3</v>
      </c>
      <c r="AL166" s="169">
        <f>IFERROR(Inv_SY_B!AL166/Inv_SY_B!$DC166-1,"")</f>
        <v>-8.6785204043101638E-3</v>
      </c>
      <c r="AM166" s="169">
        <f>IFERROR(Inv_SY_B!AM166/Inv_SY_B!$DC166-1,"")</f>
        <v>-1.5760443314928319E-3</v>
      </c>
      <c r="AN166" s="169">
        <f>IFERROR(Inv_SY_B!AN166/Inv_SY_B!$DC166-1,"")</f>
        <v>-2.3437916753786814E-3</v>
      </c>
      <c r="AO166" s="169">
        <f>IFERROR(Inv_SY_B!AO166/Inv_SY_B!$DC166-1,"")</f>
        <v>-6.8182564012206903E-3</v>
      </c>
      <c r="AP166" s="169">
        <f>IFERROR(Inv_SY_B!AP166/Inv_SY_B!$DC166-1,"")</f>
        <v>-1.5018530437316269E-3</v>
      </c>
      <c r="AQ166" s="169">
        <f>IFERROR(Inv_SY_B!AQ166/Inv_SY_B!$DC166-1,"")</f>
        <v>-5.763487896602415E-3</v>
      </c>
      <c r="AR166" s="169">
        <f>IFERROR(Inv_SY_B!AR166/Inv_SY_B!$DC166-1,"")</f>
        <v>-6.4505976887863081E-3</v>
      </c>
      <c r="AS166" s="169">
        <f>IFERROR(Inv_SY_B!AS166/Inv_SY_B!$DC166-1,"")</f>
        <v>-7.0337544562458776E-3</v>
      </c>
      <c r="AT166" s="169">
        <f>IFERROR(Inv_SY_B!AT166/Inv_SY_B!$DC166-1,"")</f>
        <v>-1.9848383270568704E-3</v>
      </c>
      <c r="AU166" s="169">
        <f>IFERROR(Inv_SY_B!AU166/Inv_SY_B!$DC166-1,"")</f>
        <v>-9.9492971429393506E-4</v>
      </c>
      <c r="AV166" s="169">
        <f>IFERROR(Inv_SY_B!AV166/Inv_SY_B!$DC166-1,"")</f>
        <v>-4.7075254327491378E-2</v>
      </c>
      <c r="AW166" s="169">
        <f>IFERROR(Inv_SY_B!AW166/Inv_SY_B!$DC166-1,"")</f>
        <v>-6.0644533427653968E-3</v>
      </c>
      <c r="AX166" s="169">
        <f>IFERROR(Inv_SY_B!AX166/Inv_SY_B!$DC166-1,"")</f>
        <v>-1.3722326164104404E-2</v>
      </c>
      <c r="AY166" s="169">
        <f>IFERROR(Inv_SY_B!AY166/Inv_SY_B!$DC166-1,"")</f>
        <v>-2.7996179193401804E-2</v>
      </c>
      <c r="AZ166" s="169">
        <f>IFERROR(Inv_SY_B!AZ166/Inv_SY_B!$DC166-1,"")</f>
        <v>1.7488077862910512E-3</v>
      </c>
      <c r="BA166" s="169">
        <f>IFERROR(Inv_SY_B!BA166/Inv_SY_B!$DC166-1,"")</f>
        <v>-5.6783089967449296E-3</v>
      </c>
      <c r="BB166" s="169">
        <f>IFERROR(Inv_SY_B!BB166/Inv_SY_B!$DC166-1,"")</f>
        <v>-4.2158758514083683E-3</v>
      </c>
      <c r="BC166" s="169">
        <f>IFERROR(Inv_SY_B!BC166/Inv_SY_B!$DC166-1,"")</f>
        <v>4.5185517484187532E-3</v>
      </c>
      <c r="BD166" s="169">
        <f>IFERROR(Inv_SY_B!BD166/Inv_SY_B!$DC166-1,"")</f>
        <v>5.6500885033734516E-3</v>
      </c>
      <c r="BE166" s="169">
        <f>IFERROR(Inv_SY_B!BE166/Inv_SY_B!$DC166-1,"")</f>
        <v>3.2120931985946122E-2</v>
      </c>
      <c r="BF166" s="169">
        <f>IFERROR(Inv_SY_B!BF166/Inv_SY_B!$DC166-1,"")</f>
        <v>2.077894372236444E-2</v>
      </c>
      <c r="BG166" s="169">
        <f>IFERROR(Inv_SY_B!BG166/Inv_SY_B!$DC166-1,"")</f>
        <v>1.8530125862895375E-2</v>
      </c>
      <c r="BH166" s="169">
        <f>IFERROR(Inv_SY_B!BH166/Inv_SY_B!$DC166-1,"")</f>
        <v>2.545765984010373E-2</v>
      </c>
      <c r="BI166" s="169">
        <f>IFERROR(Inv_SY_B!BI166/Inv_SY_B!$DC166-1,"")</f>
        <v>2.3430160381225917E-2</v>
      </c>
      <c r="BJ166" s="169">
        <f>IFERROR(Inv_SY_B!BJ166/Inv_SY_B!$DC166-1,"")</f>
        <v>2.8227655837716359E-2</v>
      </c>
      <c r="BK166" s="169">
        <f>IFERROR(Inv_SY_B!BK166/Inv_SY_B!$DC166-1,"")</f>
        <v>-4.0289796890076168E-3</v>
      </c>
      <c r="BL166" s="169">
        <f>IFERROR(Inv_SY_B!BL166/Inv_SY_B!$DC166-1,"")</f>
        <v>1.4161955390644021E-2</v>
      </c>
      <c r="BM166" s="169">
        <f>IFERROR(Inv_SY_B!BM166/Inv_SY_B!$DC166-1,"")</f>
        <v>5.9893472690695226E-3</v>
      </c>
      <c r="BN166" s="169">
        <f>IFERROR(Inv_SY_B!BN166/Inv_SY_B!$DC166-1,"")</f>
        <v>1.0210395123341653E-2</v>
      </c>
      <c r="BO166" s="169">
        <f>IFERROR(Inv_SY_B!BO166/Inv_SY_B!$DC166-1,"")</f>
        <v>1.5730181337942906E-2</v>
      </c>
      <c r="BP166" s="169">
        <f>IFERROR(Inv_SY_B!BP166/Inv_SY_B!$DC166-1,"")</f>
        <v>2.1198583580992469E-3</v>
      </c>
      <c r="BQ166" s="169">
        <f>IFERROR(Inv_SY_B!BQ166/Inv_SY_B!$DC166-1,"")</f>
        <v>2.1831728196118227E-2</v>
      </c>
      <c r="BR166" s="169">
        <f>IFERROR(Inv_SY_B!BR166/Inv_SY_B!$DC166-1,"")</f>
        <v>2.173557783160418E-2</v>
      </c>
      <c r="BS166" s="169">
        <f>IFERROR(Inv_SY_B!BS166/Inv_SY_B!$DC166-1,"")</f>
        <v>-1.6279714783437038E-3</v>
      </c>
      <c r="BT166" s="169">
        <f>IFERROR(Inv_SY_B!BT166/Inv_SY_B!$DC166-1,"")</f>
        <v>2.4337511927384758E-2</v>
      </c>
      <c r="BU166" s="169">
        <f>IFERROR(Inv_SY_B!BU166/Inv_SY_B!$DC166-1,"")</f>
        <v>-4.4283288336806059E-3</v>
      </c>
      <c r="BV166" s="169">
        <f>IFERROR(Inv_SY_B!BV166/Inv_SY_B!$DC166-1,"")</f>
        <v>1.6165536213996745E-4</v>
      </c>
      <c r="BW166" s="169">
        <f>IFERROR(Inv_SY_B!BW166/Inv_SY_B!$DC166-1,"")</f>
        <v>2.9944589387425946E-2</v>
      </c>
      <c r="BX166" s="169">
        <f>IFERROR(Inv_SY_B!BX166/Inv_SY_B!$DC166-1,"")</f>
        <v>2.4951630659377111E-2</v>
      </c>
      <c r="BY166" s="169">
        <f>IFERROR(Inv_SY_B!BY166/Inv_SY_B!$DC166-1,"")</f>
        <v>3.2843862060604412E-2</v>
      </c>
      <c r="BZ166" s="169">
        <f>IFERROR(Inv_SY_B!BZ166/Inv_SY_B!$DC166-1,"")</f>
        <v>2.2354117306973231E-2</v>
      </c>
      <c r="CA166" s="169">
        <f>IFERROR(Inv_SY_B!CA166/Inv_SY_B!$DC166-1,"")</f>
        <v>-3.6109317550117703E-2</v>
      </c>
      <c r="CB166" s="169">
        <f>IFERROR(Inv_SY_B!CB166/Inv_SY_B!$DC166-1,"")</f>
        <v>-1.1959550996362589E-2</v>
      </c>
      <c r="CC166" s="169">
        <f>IFERROR(Inv_SY_B!CC166/Inv_SY_B!$DC166-1,"")</f>
        <v>3.4148698945589695E-2</v>
      </c>
      <c r="CD166" s="169">
        <f>IFERROR(Inv_SY_B!CD166/Inv_SY_B!$DC166-1,"")</f>
        <v>4.5080038469549333E-2</v>
      </c>
      <c r="CE166" s="169">
        <f>IFERROR(Inv_SY_B!CE166/Inv_SY_B!$DC166-1,"")</f>
        <v>3.8658355942278178E-3</v>
      </c>
      <c r="CF166" s="169">
        <f>IFERROR(Inv_SY_B!CF166/Inv_SY_B!$DC166-1,"")</f>
        <v>2.5653781208867521E-4</v>
      </c>
      <c r="CG166" s="169">
        <f>IFERROR(Inv_SY_B!CG166/Inv_SY_B!$DC166-1,"")</f>
        <v>2.3438052034484125E-2</v>
      </c>
      <c r="CH166" s="169">
        <f>IFERROR(Inv_SY_B!CH166/Inv_SY_B!$DC166-1,"")</f>
        <v>2.927970553246384E-2</v>
      </c>
      <c r="CI166" s="169">
        <f>IFERROR(Inv_SY_B!CI166/Inv_SY_B!$DC166-1,"")</f>
        <v>5.378393113444857E-2</v>
      </c>
      <c r="CJ166" s="169">
        <f>IFERROR(Inv_SY_B!CJ166/Inv_SY_B!$DC166-1,"")</f>
        <v>-0.11690273235631732</v>
      </c>
      <c r="CK166" s="169">
        <f>IFERROR(Inv_SY_B!CK166/Inv_SY_B!$DC166-1,"")</f>
        <v>-0.15634815524881451</v>
      </c>
      <c r="CL166" s="169">
        <f>IFERROR(Inv_SY_B!CL166/Inv_SY_B!$DC166-1,"")</f>
        <v>-0.11934502572752792</v>
      </c>
      <c r="CM166" s="169">
        <f>IFERROR(Inv_SY_B!CM166/Inv_SY_B!$DB166-1,"")</f>
        <v>1.5430549715581554E-2</v>
      </c>
      <c r="CN166" s="169">
        <f>IFERROR(Inv_SY_B!CN166/Inv_SY_B!$DB166-1,"")</f>
        <v>-3.7370230213686795E-2</v>
      </c>
      <c r="CO166" s="169">
        <f>IFERROR(Inv_SY_B!CO166/Inv_SY_B!$DB166-1,"")</f>
        <v>-1.9836997568180137E-2</v>
      </c>
      <c r="CP166" s="169">
        <f>IFERROR(Inv_SY_B!CP166/Inv_SY_B!$DB166-1,"")</f>
        <v>-8.0414616312964982E-2</v>
      </c>
      <c r="CQ166" s="169">
        <f>IFERROR(Inv_SY_B!CQ166/Inv_SY_B!$DB166-1,"")</f>
        <v>-3.0664878866948797E-2</v>
      </c>
      <c r="CR166" s="169">
        <f>IFERROR(Inv_SY_B!CR166/Inv_SY_B!$DB166-1,"")</f>
        <v>8.3541392540993353E-3</v>
      </c>
      <c r="CS166" s="169">
        <f>IFERROR(Inv_SY_B!CS166/Inv_SY_B!$DB166-1,"")</f>
        <v>-1.9333175464126384E-2</v>
      </c>
      <c r="CT166" s="169">
        <f>IFERROR(Inv_SY_B!CT166/Inv_SY_B!$DB166-1,"")</f>
        <v>-8.6095329502429374E-2</v>
      </c>
      <c r="CU166" s="169">
        <f>IFERROR(Inv_SY_B!CU166/Inv_SY_B!$DB166-1,"")</f>
        <v>7.7587131311267488E-3</v>
      </c>
      <c r="CV166" s="169">
        <f>IFERROR(Inv_SY_B!CV166/Inv_SY_B!$DB166-1,"")</f>
        <v>4.1102576017592485E-2</v>
      </c>
      <c r="CW166" s="169">
        <f>IFERROR(Inv_SY_B!CW166/Inv_SY_B!$DB166-1,"")</f>
        <v>4.1598764453403048E-2</v>
      </c>
      <c r="CX166" s="169">
        <f>IFERROR(Inv_SY_B!CX166/Inv_SY_B!$DB166-1,"")</f>
        <v>9.4705632346729907E-3</v>
      </c>
      <c r="CY166" s="169">
        <f>IFERROR(Inv_SY_B!CY166/Inv_SY_B!$DB166-1,"")</f>
        <v>9.0774855276345212E-2</v>
      </c>
      <c r="CZ166" s="169">
        <f>IFERROR(Inv_SY_B!CZ166/Inv_SY_B!$DB166-1,"")</f>
        <v>5.9225066845513874E-2</v>
      </c>
    </row>
    <row r="167" spans="2:104">
      <c r="B167" s="164">
        <f t="shared" si="3"/>
        <v>45859</v>
      </c>
      <c r="C167" s="169">
        <f>IFERROR(Inv_SY_B!C167/Inv_SY_B!$DA167-1,"")</f>
        <v>3.0234410879087514E-2</v>
      </c>
      <c r="D167" s="169">
        <f>IFERROR(Inv_SY_B!D167/Inv_SY_B!$DA167-1,"")</f>
        <v>1.1575135751830778E-2</v>
      </c>
      <c r="E167" s="169">
        <f>IFERROR(Inv_SY_B!E167/Inv_SY_B!$DA167-1,"")</f>
        <v>-3.6401858842083357E-3</v>
      </c>
      <c r="F167" s="169">
        <f>IFERROR(Inv_SY_B!F167/Inv_SY_B!$DA167-1,"")</f>
        <v>-1.3668798626162992E-2</v>
      </c>
      <c r="G167" s="169">
        <f>IFERROR(Inv_SY_B!G167/Inv_SY_B!$DA167-1,"")</f>
        <v>-5.6666149999523574E-3</v>
      </c>
      <c r="H167" s="169">
        <f>IFERROR(Inv_SY_B!H167/Inv_SY_B!$DA167-1,"")</f>
        <v>-1.5390337412413135E-3</v>
      </c>
      <c r="I167" s="169">
        <f>IFERROR(Inv_SY_B!I167/Inv_SY_B!$DA167-1,"")</f>
        <v>2.6112940021560727E-2</v>
      </c>
      <c r="J167" s="169">
        <f>IFERROR(Inv_SY_B!J167/Inv_SY_B!$DA167-1,"")</f>
        <v>-1.5214062512826199E-2</v>
      </c>
      <c r="K167" s="169">
        <f>IFERROR(Inv_SY_B!K167/Inv_SY_B!$DA167-1,"")</f>
        <v>1.3079056631659647E-3</v>
      </c>
      <c r="L167" s="169">
        <f>IFERROR(Inv_SY_B!L167/Inv_SY_B!$DA167-1,"")</f>
        <v>8.1860115478866735E-3</v>
      </c>
      <c r="M167" s="169">
        <f>IFERROR(Inv_SY_B!M167/Inv_SY_B!$DA167-1,"")</f>
        <v>8.069398020395413E-3</v>
      </c>
      <c r="N167" s="169">
        <f>IFERROR(Inv_SY_B!N167/Inv_SY_B!$DA167-1,"")</f>
        <v>6.9949179891164448E-3</v>
      </c>
      <c r="O167" s="169">
        <f>IFERROR(Inv_SY_B!O167/Inv_SY_B!$DA167-1,"")</f>
        <v>-1.6517689135743252E-3</v>
      </c>
      <c r="P167" s="169">
        <f>IFERROR(Inv_SY_B!P167/Inv_SY_B!$DA167-1,"")</f>
        <v>-3.0624250722186108E-2</v>
      </c>
      <c r="Q167" s="169">
        <f>IFERROR(Inv_SY_B!Q167/Inv_SY_B!$DA167-1,"")</f>
        <v>-5.961663537365236E-2</v>
      </c>
      <c r="R167" s="169">
        <f>IFERROR(Inv_SY_B!R167/Inv_SY_B!$DA167-1,"")</f>
        <v>-0.10710208282942268</v>
      </c>
      <c r="S167" s="169">
        <f>IFERROR(Inv_SY_B!S167/Inv_SY_B!$DA167-1,"")</f>
        <v>-5.5914797691315465E-2</v>
      </c>
      <c r="T167" s="169">
        <f>IFERROR(Inv_SY_B!T167/Inv_SY_B!$DA167-1,"")</f>
        <v>-2.4914888180766925E-2</v>
      </c>
      <c r="U167" s="169">
        <f>IFERROR(Inv_SY_B!U167/Inv_SY_B!$DA167-1,"")</f>
        <v>7.8807155931606809E-2</v>
      </c>
      <c r="V167" s="169">
        <f>IFERROR(Inv_SY_B!V167/Inv_SY_B!$DA167-1,"")</f>
        <v>9.1267057463873869E-2</v>
      </c>
      <c r="W167" s="169">
        <f>IFERROR(Inv_SY_B!W167/Inv_SY_B!$DA167-1,"")</f>
        <v>3.1970408411026829E-2</v>
      </c>
      <c r="X167" s="169">
        <f>IFERROR(Inv_SY_B!X167/Inv_SY_B!$DA167-1,"")</f>
        <v>-2.8692589216048336E-3</v>
      </c>
      <c r="Y167" s="169">
        <f>IFERROR(Inv_SY_B!Y167/Inv_SY_B!$DA167-1,"")</f>
        <v>2.4890649443810364E-2</v>
      </c>
      <c r="Z167" s="169">
        <f>IFERROR(Inv_SY_B!Z167/Inv_SY_B!$DA167-1,"")</f>
        <v>4.4511149688148732E-2</v>
      </c>
      <c r="AA167" s="169">
        <f>IFERROR(Inv_SY_B!AA167/Inv_SY_B!$DA167-1,"")</f>
        <v>-3.5997839405364385E-2</v>
      </c>
      <c r="AB167" s="169">
        <f>IFERROR(Inv_SY_B!AB167/Inv_SY_B!$DA167-1,"")</f>
        <v>8.4824521362836247E-3</v>
      </c>
      <c r="AC167" s="169">
        <f>IFERROR(Inv_SY_B!AC167/Inv_SY_B!$DA167-1,"")</f>
        <v>2.3342565299790952E-3</v>
      </c>
      <c r="AD167" s="169">
        <f>IFERROR(Inv_SY_B!AD167/Inv_SY_B!$DA167-1,"")</f>
        <v>-2.1488487478611984E-2</v>
      </c>
      <c r="AE167" s="169">
        <f>IFERROR(Inv_SY_B!AE167/Inv_SY_B!$DA167-1,"")</f>
        <v>9.8870112752358352E-4</v>
      </c>
      <c r="AF167" s="169">
        <f>IFERROR(Inv_SY_B!AF167/Inv_SY_B!$DA167-1,"")</f>
        <v>2.5394463843158244E-2</v>
      </c>
      <c r="AG167" s="169">
        <f>IFERROR(Inv_SY_B!AG167/Inv_SY_B!$DA167-1,"")</f>
        <v>-2.2974807151274756E-3</v>
      </c>
      <c r="AH167" s="169">
        <f>IFERROR(Inv_SY_B!AH167/Inv_SY_B!$DA167-1,"")</f>
        <v>-1.8920828452434924E-2</v>
      </c>
      <c r="AI167" s="169">
        <f>IFERROR(Inv_SY_B!AI167/Inv_SY_B!$DC167-1,"")</f>
        <v>7.5181529580763407E-3</v>
      </c>
      <c r="AJ167" s="169">
        <f>IFERROR(Inv_SY_B!AJ167/Inv_SY_B!$DC167-1,"")</f>
        <v>1.0517530409372311E-2</v>
      </c>
      <c r="AK167" s="169">
        <f>IFERROR(Inv_SY_B!AK167/Inv_SY_B!$DC167-1,"")</f>
        <v>3.4468976715207322E-3</v>
      </c>
      <c r="AL167" s="169">
        <f>IFERROR(Inv_SY_B!AL167/Inv_SY_B!$DC167-1,"")</f>
        <v>-5.2912414483270442E-3</v>
      </c>
      <c r="AM167" s="169">
        <f>IFERROR(Inv_SY_B!AM167/Inv_SY_B!$DC167-1,"")</f>
        <v>3.9323869532523759E-3</v>
      </c>
      <c r="AN167" s="169">
        <f>IFERROR(Inv_SY_B!AN167/Inv_SY_B!$DC167-1,"")</f>
        <v>4.569901258790976E-3</v>
      </c>
      <c r="AO167" s="169">
        <f>IFERROR(Inv_SY_B!AO167/Inv_SY_B!$DC167-1,"")</f>
        <v>-1.3465448090036469E-3</v>
      </c>
      <c r="AP167" s="169">
        <f>IFERROR(Inv_SY_B!AP167/Inv_SY_B!$DC167-1,"")</f>
        <v>-4.4870567440624676E-5</v>
      </c>
      <c r="AQ167" s="169">
        <f>IFERROR(Inv_SY_B!AQ167/Inv_SY_B!$DC167-1,"")</f>
        <v>5.7324273453616126E-3</v>
      </c>
      <c r="AR167" s="169">
        <f>IFERROR(Inv_SY_B!AR167/Inv_SY_B!$DC167-1,"")</f>
        <v>-5.5233688510181178E-4</v>
      </c>
      <c r="AS167" s="169">
        <f>IFERROR(Inv_SY_B!AS167/Inv_SY_B!$DC167-1,"")</f>
        <v>-5.8427102340605774E-3</v>
      </c>
      <c r="AT167" s="169">
        <f>IFERROR(Inv_SY_B!AT167/Inv_SY_B!$DC167-1,"")</f>
        <v>-3.5468231304319753E-3</v>
      </c>
      <c r="AU167" s="169">
        <f>IFERROR(Inv_SY_B!AU167/Inv_SY_B!$DC167-1,"")</f>
        <v>-1.370911124855545E-3</v>
      </c>
      <c r="AV167" s="169">
        <f>IFERROR(Inv_SY_B!AV167/Inv_SY_B!$DC167-1,"")</f>
        <v>-6.316771029252044E-2</v>
      </c>
      <c r="AW167" s="169">
        <f>IFERROR(Inv_SY_B!AW167/Inv_SY_B!$DC167-1,"")</f>
        <v>-1.2673532358380535E-2</v>
      </c>
      <c r="AX167" s="169">
        <f>IFERROR(Inv_SY_B!AX167/Inv_SY_B!$DC167-1,"")</f>
        <v>-7.751404975794407E-3</v>
      </c>
      <c r="AY167" s="169">
        <f>IFERROR(Inv_SY_B!AY167/Inv_SY_B!$DC167-1,"")</f>
        <v>-3.6843268786616812E-2</v>
      </c>
      <c r="AZ167" s="169">
        <f>IFERROR(Inv_SY_B!AZ167/Inv_SY_B!$DC167-1,"")</f>
        <v>-5.6106500830900297E-3</v>
      </c>
      <c r="BA167" s="169">
        <f>IFERROR(Inv_SY_B!BA167/Inv_SY_B!$DC167-1,"")</f>
        <v>-9.3677517747590144E-3</v>
      </c>
      <c r="BB167" s="169">
        <f>IFERROR(Inv_SY_B!BB167/Inv_SY_B!$DC167-1,"")</f>
        <v>-1.6832505930295172E-2</v>
      </c>
      <c r="BC167" s="169">
        <f>IFERROR(Inv_SY_B!BC167/Inv_SY_B!$DC167-1,"")</f>
        <v>5.2084719260621082E-3</v>
      </c>
      <c r="BD167" s="169">
        <f>IFERROR(Inv_SY_B!BD167/Inv_SY_B!$DC167-1,"")</f>
        <v>-6.3246398034021434E-3</v>
      </c>
      <c r="BE167" s="169">
        <f>IFERROR(Inv_SY_B!BE167/Inv_SY_B!$DC167-1,"")</f>
        <v>2.1363764021129494E-2</v>
      </c>
      <c r="BF167" s="169">
        <f>IFERROR(Inv_SY_B!BF167/Inv_SY_B!$DC167-1,"")</f>
        <v>4.8543701866456956E-3</v>
      </c>
      <c r="BG167" s="169">
        <f>IFERROR(Inv_SY_B!BG167/Inv_SY_B!$DC167-1,"")</f>
        <v>3.4564959927794181E-3</v>
      </c>
      <c r="BH167" s="169">
        <f>IFERROR(Inv_SY_B!BH167/Inv_SY_B!$DC167-1,"")</f>
        <v>9.7401289036205263E-3</v>
      </c>
      <c r="BI167" s="169">
        <f>IFERROR(Inv_SY_B!BI167/Inv_SY_B!$DC167-1,"")</f>
        <v>-1.5505529829010767E-3</v>
      </c>
      <c r="BJ167" s="169">
        <f>IFERROR(Inv_SY_B!BJ167/Inv_SY_B!$DC167-1,"")</f>
        <v>6.5183604743110912E-3</v>
      </c>
      <c r="BK167" s="169">
        <f>IFERROR(Inv_SY_B!BK167/Inv_SY_B!$DC167-1,"")</f>
        <v>-2.0677155384861479E-2</v>
      </c>
      <c r="BL167" s="169">
        <f>IFERROR(Inv_SY_B!BL167/Inv_SY_B!$DC167-1,"")</f>
        <v>-8.3915883053200524E-3</v>
      </c>
      <c r="BM167" s="169">
        <f>IFERROR(Inv_SY_B!BM167/Inv_SY_B!$DC167-1,"")</f>
        <v>-1.1577405112232264E-2</v>
      </c>
      <c r="BN167" s="169">
        <f>IFERROR(Inv_SY_B!BN167/Inv_SY_B!$DC167-1,"")</f>
        <v>5.2084719260623302E-3</v>
      </c>
      <c r="BO167" s="169">
        <f>IFERROR(Inv_SY_B!BO167/Inv_SY_B!$DC167-1,"")</f>
        <v>2.2815228116270792E-2</v>
      </c>
      <c r="BP167" s="169">
        <f>IFERROR(Inv_SY_B!BP167/Inv_SY_B!$DC167-1,"")</f>
        <v>2.2289899288270743E-2</v>
      </c>
      <c r="BQ167" s="169">
        <f>IFERROR(Inv_SY_B!BQ167/Inv_SY_B!$DC167-1,"")</f>
        <v>2.4544595279979209E-2</v>
      </c>
      <c r="BR167" s="169">
        <f>IFERROR(Inv_SY_B!BR167/Inv_SY_B!$DC167-1,"")</f>
        <v>2.5762906540049313E-2</v>
      </c>
      <c r="BS167" s="169">
        <f>IFERROR(Inv_SY_B!BS167/Inv_SY_B!$DC167-1,"")</f>
        <v>9.0965264323892292E-3</v>
      </c>
      <c r="BT167" s="169">
        <f>IFERROR(Inv_SY_B!BT167/Inv_SY_B!$DC167-1,"")</f>
        <v>2.7298637941444381E-2</v>
      </c>
      <c r="BU167" s="169">
        <f>IFERROR(Inv_SY_B!BU167/Inv_SY_B!$DC167-1,"")</f>
        <v>4.3707691936090143E-3</v>
      </c>
      <c r="BV167" s="169">
        <f>IFERROR(Inv_SY_B!BV167/Inv_SY_B!$DC167-1,"")</f>
        <v>3.7231304163050094E-3</v>
      </c>
      <c r="BW167" s="169">
        <f>IFERROR(Inv_SY_B!BW167/Inv_SY_B!$DC167-1,"")</f>
        <v>3.8633462826052734E-2</v>
      </c>
      <c r="BX167" s="169">
        <f>IFERROR(Inv_SY_B!BX167/Inv_SY_B!$DC167-1,"")</f>
        <v>3.2001747621298815E-2</v>
      </c>
      <c r="BY167" s="169">
        <f>IFERROR(Inv_SY_B!BY167/Inv_SY_B!$DC167-1,"")</f>
        <v>4.2225454812378604E-2</v>
      </c>
      <c r="BZ167" s="169">
        <f>IFERROR(Inv_SY_B!BZ167/Inv_SY_B!$DC167-1,"")</f>
        <v>2.2584083431950619E-2</v>
      </c>
      <c r="CA167" s="169">
        <f>IFERROR(Inv_SY_B!CA167/Inv_SY_B!$DC167-1,"")</f>
        <v>-4.7325227815333881E-2</v>
      </c>
      <c r="CB167" s="169">
        <f>IFERROR(Inv_SY_B!CB167/Inv_SY_B!$DC167-1,"")</f>
        <v>-2.5197232546507298E-2</v>
      </c>
      <c r="CC167" s="169">
        <f>IFERROR(Inv_SY_B!CC167/Inv_SY_B!$DC167-1,"")</f>
        <v>8.5222234819868348E-3</v>
      </c>
      <c r="CD167" s="169">
        <f>IFERROR(Inv_SY_B!CD167/Inv_SY_B!$DC167-1,"")</f>
        <v>-1.4189625101166281E-2</v>
      </c>
      <c r="CE167" s="169">
        <f>IFERROR(Inv_SY_B!CE167/Inv_SY_B!$DC167-1,"")</f>
        <v>-7.269610592293585E-3</v>
      </c>
      <c r="CF167" s="169">
        <f>IFERROR(Inv_SY_B!CF167/Inv_SY_B!$DC167-1,"")</f>
        <v>-9.2926283206019589E-3</v>
      </c>
      <c r="CG167" s="169">
        <f>IFERROR(Inv_SY_B!CG167/Inv_SY_B!$DC167-1,"")</f>
        <v>1.5136791685090634E-2</v>
      </c>
      <c r="CH167" s="169">
        <f>IFERROR(Inv_SY_B!CH167/Inv_SY_B!$DC167-1,"")</f>
        <v>1.0793047696175728E-2</v>
      </c>
      <c r="CI167" s="169">
        <f>IFERROR(Inv_SY_B!CI167/Inv_SY_B!$DC167-1,"")</f>
        <v>6.7571184148831565E-2</v>
      </c>
      <c r="CJ167" s="169">
        <f>IFERROR(Inv_SY_B!CJ167/Inv_SY_B!$DC167-1,"")</f>
        <v>-8.4266991985080586E-2</v>
      </c>
      <c r="CK167" s="169">
        <f>IFERROR(Inv_SY_B!CK167/Inv_SY_B!$DC167-1,"")</f>
        <v>-8.0645366064867718E-2</v>
      </c>
      <c r="CL167" s="169">
        <f>IFERROR(Inv_SY_B!CL167/Inv_SY_B!$DC167-1,"")</f>
        <v>1.7513237476173726E-2</v>
      </c>
      <c r="CM167" s="169">
        <f>IFERROR(Inv_SY_B!CM167/Inv_SY_B!$DB167-1,"")</f>
        <v>2.1001426630901987E-2</v>
      </c>
      <c r="CN167" s="169">
        <f>IFERROR(Inv_SY_B!CN167/Inv_SY_B!$DB167-1,"")</f>
        <v>-5.0677315581484916E-2</v>
      </c>
      <c r="CO167" s="169">
        <f>IFERROR(Inv_SY_B!CO167/Inv_SY_B!$DB167-1,"")</f>
        <v>-1.57914175720133E-2</v>
      </c>
      <c r="CP167" s="169">
        <f>IFERROR(Inv_SY_B!CP167/Inv_SY_B!$DB167-1,"")</f>
        <v>-7.5042231613071886E-2</v>
      </c>
      <c r="CQ167" s="169">
        <f>IFERROR(Inv_SY_B!CQ167/Inv_SY_B!$DB167-1,"")</f>
        <v>-1.8665858525366175E-2</v>
      </c>
      <c r="CR167" s="169">
        <f>IFERROR(Inv_SY_B!CR167/Inv_SY_B!$DB167-1,"")</f>
        <v>2.2381158288511172E-2</v>
      </c>
      <c r="CS167" s="169">
        <f>IFERROR(Inv_SY_B!CS167/Inv_SY_B!$DB167-1,"")</f>
        <v>-6.248273606882182E-3</v>
      </c>
      <c r="CT167" s="169">
        <f>IFERROR(Inv_SY_B!CT167/Inv_SY_B!$DB167-1,"")</f>
        <v>-8.9377105977844207E-2</v>
      </c>
      <c r="CU167" s="169">
        <f>IFERROR(Inv_SY_B!CU167/Inv_SY_B!$DB167-1,"")</f>
        <v>2.6750308537607514E-2</v>
      </c>
      <c r="CV167" s="169">
        <f>IFERROR(Inv_SY_B!CV167/Inv_SY_B!$DB167-1,"")</f>
        <v>2.9739727129094451E-2</v>
      </c>
      <c r="CW167" s="169">
        <f>IFERROR(Inv_SY_B!CW167/Inv_SY_B!$DB167-1,"")</f>
        <v>2.7440174366412107E-2</v>
      </c>
      <c r="CX167" s="169">
        <f>IFERROR(Inv_SY_B!CX167/Inv_SY_B!$DB167-1,"")</f>
        <v>7.5490429692111061E-3</v>
      </c>
      <c r="CY167" s="169">
        <f>IFERROR(Inv_SY_B!CY167/Inv_SY_B!$DB167-1,"")</f>
        <v>6.9115145973175807E-2</v>
      </c>
      <c r="CZ167" s="169">
        <f>IFERROR(Inv_SY_B!CZ167/Inv_SY_B!$DB167-1,"")</f>
        <v>5.1825218981748744E-2</v>
      </c>
    </row>
    <row r="168" spans="2:104">
      <c r="B168" s="164">
        <f t="shared" si="3"/>
        <v>45860</v>
      </c>
      <c r="C168" s="169">
        <f>IFERROR(Inv_SY_B!C168/Inv_SY_B!$DA168-1,"")</f>
        <v>2.6209899497659395E-2</v>
      </c>
      <c r="D168" s="169">
        <f>IFERROR(Inv_SY_B!D168/Inv_SY_B!$DA168-1,"")</f>
        <v>1.091155891751816E-2</v>
      </c>
      <c r="E168" s="169">
        <f>IFERROR(Inv_SY_B!E168/Inv_SY_B!$DA168-1,"")</f>
        <v>-4.310379154600863E-3</v>
      </c>
      <c r="F168" s="169">
        <f>IFERROR(Inv_SY_B!F168/Inv_SY_B!$DA168-1,"")</f>
        <v>-1.5117624720980549E-2</v>
      </c>
      <c r="G168" s="169">
        <f>IFERROR(Inv_SY_B!G168/Inv_SY_B!$DA168-1,"")</f>
        <v>-6.2135487330282624E-3</v>
      </c>
      <c r="H168" s="169">
        <f>IFERROR(Inv_SY_B!H168/Inv_SY_B!$DA168-1,"")</f>
        <v>-2.6693427813337944E-3</v>
      </c>
      <c r="I168" s="169">
        <f>IFERROR(Inv_SY_B!I168/Inv_SY_B!$DA168-1,"")</f>
        <v>2.4245861412496517E-2</v>
      </c>
      <c r="J168" s="169">
        <f>IFERROR(Inv_SY_B!J168/Inv_SY_B!$DA168-1,"")</f>
        <v>-1.6610874812239329E-2</v>
      </c>
      <c r="K168" s="169">
        <f>IFERROR(Inv_SY_B!K168/Inv_SY_B!$DA168-1,"")</f>
        <v>-1.814141216402998E-4</v>
      </c>
      <c r="L168" s="169">
        <f>IFERROR(Inv_SY_B!L168/Inv_SY_B!$DA168-1,"")</f>
        <v>6.7027834172890266E-3</v>
      </c>
      <c r="M168" s="169">
        <f>IFERROR(Inv_SY_B!M168/Inv_SY_B!$DA168-1,"")</f>
        <v>6.5187632470484758E-3</v>
      </c>
      <c r="N168" s="169">
        <f>IFERROR(Inv_SY_B!N168/Inv_SY_B!$DA168-1,"")</f>
        <v>4.3075091481428185E-3</v>
      </c>
      <c r="O168" s="169">
        <f>IFERROR(Inv_SY_B!O168/Inv_SY_B!$DA168-1,"")</f>
        <v>-3.8750833194998169E-3</v>
      </c>
      <c r="P168" s="169">
        <f>IFERROR(Inv_SY_B!P168/Inv_SY_B!$DA168-1,"")</f>
        <v>-3.4044011165792365E-2</v>
      </c>
      <c r="Q168" s="169">
        <f>IFERROR(Inv_SY_B!Q168/Inv_SY_B!$DA168-1,"")</f>
        <v>-6.0825168471108637E-2</v>
      </c>
      <c r="R168" s="169">
        <f>IFERROR(Inv_SY_B!R168/Inv_SY_B!$DA168-1,"")</f>
        <v>-0.10780757876810587</v>
      </c>
      <c r="S168" s="169">
        <f>IFERROR(Inv_SY_B!S168/Inv_SY_B!$DA168-1,"")</f>
        <v>-5.6036612586668255E-2</v>
      </c>
      <c r="T168" s="169">
        <f>IFERROR(Inv_SY_B!T168/Inv_SY_B!$DA168-1,"")</f>
        <v>-2.7348721839463352E-2</v>
      </c>
      <c r="U168" s="169">
        <f>IFERROR(Inv_SY_B!U168/Inv_SY_B!$DA168-1,"")</f>
        <v>7.1042478230105344E-2</v>
      </c>
      <c r="V168" s="169">
        <f>IFERROR(Inv_SY_B!V168/Inv_SY_B!$DA168-1,"")</f>
        <v>8.6161466278930732E-2</v>
      </c>
      <c r="W168" s="169">
        <f>IFERROR(Inv_SY_B!W168/Inv_SY_B!$DA168-1,"")</f>
        <v>2.7702482485652435E-2</v>
      </c>
      <c r="X168" s="169">
        <f>IFERROR(Inv_SY_B!X168/Inv_SY_B!$DA168-1,"")</f>
        <v>-4.2528241219317309E-3</v>
      </c>
      <c r="Y168" s="169">
        <f>IFERROR(Inv_SY_B!Y168/Inv_SY_B!$DA168-1,"")</f>
        <v>1.2678996800271847E-2</v>
      </c>
      <c r="Z168" s="169">
        <f>IFERROR(Inv_SY_B!Z168/Inv_SY_B!$DA168-1,"")</f>
        <v>3.2126866928139153E-2</v>
      </c>
      <c r="AA168" s="169">
        <f>IFERROR(Inv_SY_B!AA168/Inv_SY_B!$DA168-1,"")</f>
        <v>-1.73235486014367E-2</v>
      </c>
      <c r="AB168" s="169">
        <f>IFERROR(Inv_SY_B!AB168/Inv_SY_B!$DA168-1,"")</f>
        <v>2.1394030999482672E-2</v>
      </c>
      <c r="AC168" s="169">
        <f>IFERROR(Inv_SY_B!AC168/Inv_SY_B!$DA168-1,"")</f>
        <v>7.5886934041287102E-3</v>
      </c>
      <c r="AD168" s="169">
        <f>IFERROR(Inv_SY_B!AD168/Inv_SY_B!$DA168-1,"")</f>
        <v>-1.5868667666288028E-2</v>
      </c>
      <c r="AE168" s="169">
        <f>IFERROR(Inv_SY_B!AE168/Inv_SY_B!$DA168-1,"")</f>
        <v>-1.1103821004099013E-2</v>
      </c>
      <c r="AF168" s="169">
        <f>IFERROR(Inv_SY_B!AF168/Inv_SY_B!$DA168-1,"")</f>
        <v>2.9260611810091541E-2</v>
      </c>
      <c r="AG168" s="169">
        <f>IFERROR(Inv_SY_B!AG168/Inv_SY_B!$DA168-1,"")</f>
        <v>1.1576684488936007E-2</v>
      </c>
      <c r="AH168" s="169">
        <f>IFERROR(Inv_SY_B!AH168/Inv_SY_B!$DA168-1,"")</f>
        <v>5.1605348023258113E-3</v>
      </c>
      <c r="AI168" s="169">
        <f>IFERROR(Inv_SY_B!AI168/Inv_SY_B!$DC168-1,"")</f>
        <v>9.9742903053336995E-3</v>
      </c>
      <c r="AJ168" s="169">
        <f>IFERROR(Inv_SY_B!AJ168/Inv_SY_B!$DC168-1,"")</f>
        <v>2.3378993298543982E-3</v>
      </c>
      <c r="AK168" s="169">
        <f>IFERROR(Inv_SY_B!AK168/Inv_SY_B!$DC168-1,"")</f>
        <v>-5.5080181314186571E-3</v>
      </c>
      <c r="AL168" s="169">
        <f>IFERROR(Inv_SY_B!AL168/Inv_SY_B!$DC168-1,"")</f>
        <v>-2.5686188610243077E-2</v>
      </c>
      <c r="AM168" s="169">
        <f>IFERROR(Inv_SY_B!AM168/Inv_SY_B!$DC168-1,"")</f>
        <v>-1.7752987090198014E-2</v>
      </c>
      <c r="AN168" s="169">
        <f>IFERROR(Inv_SY_B!AN168/Inv_SY_B!$DC168-1,"")</f>
        <v>-1.3745735963930916E-2</v>
      </c>
      <c r="AO168" s="169">
        <f>IFERROR(Inv_SY_B!AO168/Inv_SY_B!$DC168-1,"")</f>
        <v>-1.4334276162938919E-2</v>
      </c>
      <c r="AP168" s="169">
        <f>IFERROR(Inv_SY_B!AP168/Inv_SY_B!$DC168-1,"")</f>
        <v>-2.6017695354386694E-3</v>
      </c>
      <c r="AQ168" s="169">
        <f>IFERROR(Inv_SY_B!AQ168/Inv_SY_B!$DC168-1,"")</f>
        <v>-1.0698545479012722E-2</v>
      </c>
      <c r="AR168" s="169">
        <f>IFERROR(Inv_SY_B!AR168/Inv_SY_B!$DC168-1,"")</f>
        <v>-1.1718443885735397E-2</v>
      </c>
      <c r="AS168" s="169">
        <f>IFERROR(Inv_SY_B!AS168/Inv_SY_B!$DC168-1,"")</f>
        <v>-1.0225195500772943E-2</v>
      </c>
      <c r="AT168" s="169">
        <f>IFERROR(Inv_SY_B!AT168/Inv_SY_B!$DC168-1,"")</f>
        <v>-1.0516729224874233E-3</v>
      </c>
      <c r="AU168" s="169">
        <f>IFERROR(Inv_SY_B!AU168/Inv_SY_B!$DC168-1,"")</f>
        <v>-5.3970257227279328E-3</v>
      </c>
      <c r="AV168" s="169">
        <f>IFERROR(Inv_SY_B!AV168/Inv_SY_B!$DC168-1,"")</f>
        <v>-7.2707392628414191E-2</v>
      </c>
      <c r="AW168" s="169">
        <f>IFERROR(Inv_SY_B!AW168/Inv_SY_B!$DC168-1,"")</f>
        <v>-1.8189186887239028E-2</v>
      </c>
      <c r="AX168" s="169">
        <f>IFERROR(Inv_SY_B!AX168/Inv_SY_B!$DC168-1,"")</f>
        <v>-1.8846927247281986E-2</v>
      </c>
      <c r="AY168" s="169">
        <f>IFERROR(Inv_SY_B!AY168/Inv_SY_B!$DC168-1,"")</f>
        <v>-3.9937009519511624E-2</v>
      </c>
      <c r="AZ168" s="169">
        <f>IFERROR(Inv_SY_B!AZ168/Inv_SY_B!$DC168-1,"")</f>
        <v>-7.9138376283048872E-3</v>
      </c>
      <c r="BA168" s="169">
        <f>IFERROR(Inv_SY_B!BA168/Inv_SY_B!$DC168-1,"")</f>
        <v>-1.5451564848141364E-2</v>
      </c>
      <c r="BB168" s="169">
        <f>IFERROR(Inv_SY_B!BB168/Inv_SY_B!$DC168-1,"")</f>
        <v>-1.2818306562758286E-2</v>
      </c>
      <c r="BC168" s="169">
        <f>IFERROR(Inv_SY_B!BC168/Inv_SY_B!$DC168-1,"")</f>
        <v>8.9852898786002555E-4</v>
      </c>
      <c r="BD168" s="169">
        <f>IFERROR(Inv_SY_B!BD168/Inv_SY_B!$DC168-1,"")</f>
        <v>-1.2470855862654395E-2</v>
      </c>
      <c r="BE168" s="169">
        <f>IFERROR(Inv_SY_B!BE168/Inv_SY_B!$DC168-1,"")</f>
        <v>1.7670896550153525E-2</v>
      </c>
      <c r="BF168" s="169">
        <f>IFERROR(Inv_SY_B!BF168/Inv_SY_B!$DC168-1,"")</f>
        <v>6.4876998847673839E-3</v>
      </c>
      <c r="BG168" s="169">
        <f>IFERROR(Inv_SY_B!BG168/Inv_SY_B!$DC168-1,"")</f>
        <v>3.0512487001481681E-2</v>
      </c>
      <c r="BH168" s="169">
        <f>IFERROR(Inv_SY_B!BH168/Inv_SY_B!$DC168-1,"")</f>
        <v>1.6483828803305789E-2</v>
      </c>
      <c r="BI168" s="169">
        <f>IFERROR(Inv_SY_B!BI168/Inv_SY_B!$DC168-1,"")</f>
        <v>7.9514436636316521E-3</v>
      </c>
      <c r="BJ168" s="169">
        <f>IFERROR(Inv_SY_B!BJ168/Inv_SY_B!$DC168-1,"")</f>
        <v>2.4298814202452057E-2</v>
      </c>
      <c r="BK168" s="169">
        <f>IFERROR(Inv_SY_B!BK168/Inv_SY_B!$DC168-1,"")</f>
        <v>-1.4933990936704111E-3</v>
      </c>
      <c r="BL168" s="169">
        <f>IFERROR(Inv_SY_B!BL168/Inv_SY_B!$DC168-1,"")</f>
        <v>8.9300432925578654E-3</v>
      </c>
      <c r="BM168" s="169">
        <f>IFERROR(Inv_SY_B!BM168/Inv_SY_B!$DC168-1,"")</f>
        <v>9.3415978102515673E-3</v>
      </c>
      <c r="BN168" s="169">
        <f>IFERROR(Inv_SY_B!BN168/Inv_SY_B!$DC168-1,"")</f>
        <v>3.2376302540800594E-2</v>
      </c>
      <c r="BO168" s="169">
        <f>IFERROR(Inv_SY_B!BO168/Inv_SY_B!$DC168-1,"")</f>
        <v>1.6395729577254325E-3</v>
      </c>
      <c r="BP168" s="169">
        <f>IFERROR(Inv_SY_B!BP168/Inv_SY_B!$DC168-1,"")</f>
        <v>-2.0675080317520411E-3</v>
      </c>
      <c r="BQ168" s="169">
        <f>IFERROR(Inv_SY_B!BQ168/Inv_SY_B!$DC168-1,"")</f>
        <v>6.3357915908390794E-4</v>
      </c>
      <c r="BR168" s="169">
        <f>IFERROR(Inv_SY_B!BR168/Inv_SY_B!$DC168-1,"")</f>
        <v>-6.8661477194115195E-3</v>
      </c>
      <c r="BS168" s="169">
        <f>IFERROR(Inv_SY_B!BS168/Inv_SY_B!$DC168-1,"")</f>
        <v>-3.4061726665650327E-2</v>
      </c>
      <c r="BT168" s="169">
        <f>IFERROR(Inv_SY_B!BT168/Inv_SY_B!$DC168-1,"")</f>
        <v>-6.3951936917103769E-3</v>
      </c>
      <c r="BU168" s="169">
        <f>IFERROR(Inv_SY_B!BU168/Inv_SY_B!$DC168-1,"")</f>
        <v>-1.5341442995097654E-2</v>
      </c>
      <c r="BV168" s="169">
        <f>IFERROR(Inv_SY_B!BV168/Inv_SY_B!$DC168-1,"")</f>
        <v>-2.568615201479052E-2</v>
      </c>
      <c r="BW168" s="169">
        <f>IFERROR(Inv_SY_B!BW168/Inv_SY_B!$DC168-1,"")</f>
        <v>-9.0193834766946201E-3</v>
      </c>
      <c r="BX168" s="169">
        <f>IFERROR(Inv_SY_B!BX168/Inv_SY_B!$DC168-1,"")</f>
        <v>-1.1451830024482357E-2</v>
      </c>
      <c r="BY168" s="169">
        <f>IFERROR(Inv_SY_B!BY168/Inv_SY_B!$DC168-1,"")</f>
        <v>-7.3022033123305574E-3</v>
      </c>
      <c r="BZ168" s="169">
        <f>IFERROR(Inv_SY_B!BZ168/Inv_SY_B!$DC168-1,"")</f>
        <v>-3.3952623125599657E-2</v>
      </c>
      <c r="CA168" s="169">
        <f>IFERROR(Inv_SY_B!CA168/Inv_SY_B!$DC168-1,"")</f>
        <v>-7.2551506096510621E-2</v>
      </c>
      <c r="CB168" s="169">
        <f>IFERROR(Inv_SY_B!CB168/Inv_SY_B!$DC168-1,"")</f>
        <v>-4.8064725208760928E-2</v>
      </c>
      <c r="CC168" s="169">
        <f>IFERROR(Inv_SY_B!CC168/Inv_SY_B!$DC168-1,"")</f>
        <v>-2.956740470333874E-2</v>
      </c>
      <c r="CD168" s="169">
        <f>IFERROR(Inv_SY_B!CD168/Inv_SY_B!$DC168-1,"")</f>
        <v>5.7530765055445965E-2</v>
      </c>
      <c r="CE168" s="169">
        <f>IFERROR(Inv_SY_B!CE168/Inv_SY_B!$DC168-1,"")</f>
        <v>3.320793761906371E-2</v>
      </c>
      <c r="CF168" s="169">
        <f>IFERROR(Inv_SY_B!CF168/Inv_SY_B!$DC168-1,"")</f>
        <v>3.0442321215597978E-2</v>
      </c>
      <c r="CG168" s="169">
        <f>IFERROR(Inv_SY_B!CG168/Inv_SY_B!$DC168-1,"")</f>
        <v>4.6745630245192071E-2</v>
      </c>
      <c r="CH168" s="169">
        <f>IFERROR(Inv_SY_B!CH168/Inv_SY_B!$DC168-1,"")</f>
        <v>4.7299929709858191E-2</v>
      </c>
      <c r="CI168" s="169">
        <f>IFERROR(Inv_SY_B!CI168/Inv_SY_B!$DC168-1,"")</f>
        <v>0.12803704512877978</v>
      </c>
      <c r="CJ168" s="169">
        <f>IFERROR(Inv_SY_B!CJ168/Inv_SY_B!$DC168-1,"")</f>
        <v>-1.8687478080027242E-3</v>
      </c>
      <c r="CK168" s="169">
        <f>IFERROR(Inv_SY_B!CK168/Inv_SY_B!$DC168-1,"")</f>
        <v>5.4725183656261001E-2</v>
      </c>
      <c r="CL168" s="169">
        <f>IFERROR(Inv_SY_B!CL168/Inv_SY_B!$DC168-1,"")</f>
        <v>5.5219137037571642E-2</v>
      </c>
      <c r="CM168" s="169">
        <f>IFERROR(Inv_SY_B!CM168/Inv_SY_B!$DB168-1,"")</f>
        <v>3.5297902002490167E-2</v>
      </c>
      <c r="CN168" s="169">
        <f>IFERROR(Inv_SY_B!CN168/Inv_SY_B!$DB168-1,"")</f>
        <v>-3.4111645205067376E-2</v>
      </c>
      <c r="CO168" s="169">
        <f>IFERROR(Inv_SY_B!CO168/Inv_SY_B!$DB168-1,"")</f>
        <v>1.5073231933031561E-3</v>
      </c>
      <c r="CP168" s="169">
        <f>IFERROR(Inv_SY_B!CP168/Inv_SY_B!$DB168-1,"")</f>
        <v>-7.4655158979144987E-2</v>
      </c>
      <c r="CQ168" s="169">
        <f>IFERROR(Inv_SY_B!CQ168/Inv_SY_B!$DB168-1,"")</f>
        <v>-5.0502497426184734E-3</v>
      </c>
      <c r="CR168" s="169">
        <f>IFERROR(Inv_SY_B!CR168/Inv_SY_B!$DB168-1,"")</f>
        <v>2.2427666838402693E-2</v>
      </c>
      <c r="CS168" s="169">
        <f>IFERROR(Inv_SY_B!CS168/Inv_SY_B!$DB168-1,"")</f>
        <v>-5.8116025949892514E-3</v>
      </c>
      <c r="CT168" s="169">
        <f>IFERROR(Inv_SY_B!CT168/Inv_SY_B!$DB168-1,"")</f>
        <v>-8.8868277399083873E-2</v>
      </c>
      <c r="CU168" s="169">
        <f>IFERROR(Inv_SY_B!CU168/Inv_SY_B!$DB168-1,"")</f>
        <v>3.0133480556338244E-2</v>
      </c>
      <c r="CV168" s="169">
        <f>IFERROR(Inv_SY_B!CV168/Inv_SY_B!$DB168-1,"")</f>
        <v>3.1010189901492513E-2</v>
      </c>
      <c r="CW168" s="169">
        <f>IFERROR(Inv_SY_B!CW168/Inv_SY_B!$DB168-1,"")</f>
        <v>2.1781670478815185E-2</v>
      </c>
      <c r="CX168" s="169">
        <f>IFERROR(Inv_SY_B!CX168/Inv_SY_B!$DB168-1,"")</f>
        <v>-1.5778403571480748E-2</v>
      </c>
      <c r="CY168" s="169">
        <f>IFERROR(Inv_SY_B!CY168/Inv_SY_B!$DB168-1,"")</f>
        <v>3.5013947558715675E-2</v>
      </c>
      <c r="CZ168" s="169">
        <f>IFERROR(Inv_SY_B!CZ168/Inv_SY_B!$DB168-1,"")</f>
        <v>4.7103156962824855E-2</v>
      </c>
    </row>
    <row r="169" spans="2:104">
      <c r="B169" s="164">
        <f t="shared" si="3"/>
        <v>45861</v>
      </c>
      <c r="C169" s="169">
        <f>IFERROR(Inv_SY_B!C169/Inv_SY_B!$DA169-1,"")</f>
        <v>3.532353369429031E-2</v>
      </c>
      <c r="D169" s="169">
        <f>IFERROR(Inv_SY_B!D169/Inv_SY_B!$DA169-1,"")</f>
        <v>3.2516092990879208E-2</v>
      </c>
      <c r="E169" s="169">
        <f>IFERROR(Inv_SY_B!E169/Inv_SY_B!$DA169-1,"")</f>
        <v>2.4242023395402823E-2</v>
      </c>
      <c r="F169" s="169">
        <f>IFERROR(Inv_SY_B!F169/Inv_SY_B!$DA169-1,"")</f>
        <v>1.9478896195320283E-2</v>
      </c>
      <c r="G169" s="169">
        <f>IFERROR(Inv_SY_B!G169/Inv_SY_B!$DA169-1,"")</f>
        <v>3.0775985669717176E-2</v>
      </c>
      <c r="H169" s="169">
        <f>IFERROR(Inv_SY_B!H169/Inv_SY_B!$DA169-1,"")</f>
        <v>2.8680605974767515E-2</v>
      </c>
      <c r="I169" s="169">
        <f>IFERROR(Inv_SY_B!I169/Inv_SY_B!$DA169-1,"")</f>
        <v>6.0711905090491625E-2</v>
      </c>
      <c r="J169" s="169">
        <f>IFERROR(Inv_SY_B!J169/Inv_SY_B!$DA169-1,"")</f>
        <v>2.3922991077973688E-3</v>
      </c>
      <c r="K169" s="169">
        <f>IFERROR(Inv_SY_B!K169/Inv_SY_B!$DA169-1,"")</f>
        <v>4.3054510183715422E-2</v>
      </c>
      <c r="L169" s="169">
        <f>IFERROR(Inv_SY_B!L169/Inv_SY_B!$DA169-1,"")</f>
        <v>4.1279817045427381E-2</v>
      </c>
      <c r="M169" s="169">
        <f>IFERROR(Inv_SY_B!M169/Inv_SY_B!$DA169-1,"")</f>
        <v>4.1284448562000309E-2</v>
      </c>
      <c r="N169" s="169">
        <f>IFERROR(Inv_SY_B!N169/Inv_SY_B!$DA169-1,"")</f>
        <v>3.0404361054589435E-2</v>
      </c>
      <c r="O169" s="169">
        <f>IFERROR(Inv_SY_B!O169/Inv_SY_B!$DA169-1,"")</f>
        <v>3.1564776829410501E-2</v>
      </c>
      <c r="P169" s="169">
        <f>IFERROR(Inv_SY_B!P169/Inv_SY_B!$DA169-1,"")</f>
        <v>4.1112135605085864E-3</v>
      </c>
      <c r="Q169" s="169">
        <f>IFERROR(Inv_SY_B!Q169/Inv_SY_B!$DA169-1,"")</f>
        <v>-1.9351997563073597E-2</v>
      </c>
      <c r="R169" s="169">
        <f>IFERROR(Inv_SY_B!R169/Inv_SY_B!$DA169-1,"")</f>
        <v>-6.6179652121806765E-2</v>
      </c>
      <c r="S169" s="169">
        <f>IFERROR(Inv_SY_B!S169/Inv_SY_B!$DA169-1,"")</f>
        <v>-1.8332511395965589E-2</v>
      </c>
      <c r="T169" s="169">
        <f>IFERROR(Inv_SY_B!T169/Inv_SY_B!$DA169-1,"")</f>
        <v>3.5736321513062386E-3</v>
      </c>
      <c r="U169" s="169">
        <f>IFERROR(Inv_SY_B!U169/Inv_SY_B!$DA169-1,"")</f>
        <v>7.459074429188095E-2</v>
      </c>
      <c r="V169" s="169">
        <f>IFERROR(Inv_SY_B!V169/Inv_SY_B!$DA169-1,"")</f>
        <v>0.10179488193728181</v>
      </c>
      <c r="W169" s="169">
        <f>IFERROR(Inv_SY_B!W169/Inv_SY_B!$DA169-1,"")</f>
        <v>4.9855379259616583E-2</v>
      </c>
      <c r="X169" s="169">
        <f>IFERROR(Inv_SY_B!X169/Inv_SY_B!$DA169-1,"")</f>
        <v>3.8076121050882872E-3</v>
      </c>
      <c r="Y169" s="169">
        <f>IFERROR(Inv_SY_B!Y169/Inv_SY_B!$DA169-1,"")</f>
        <v>6.7922373618447551E-3</v>
      </c>
      <c r="Z169" s="169">
        <f>IFERROR(Inv_SY_B!Z169/Inv_SY_B!$DA169-1,"")</f>
        <v>2.7462836867627072E-2</v>
      </c>
      <c r="AA169" s="169">
        <f>IFERROR(Inv_SY_B!AA169/Inv_SY_B!$DA169-1,"")</f>
        <v>-0.45853468698717914</v>
      </c>
      <c r="AB169" s="169">
        <f>IFERROR(Inv_SY_B!AB169/Inv_SY_B!$DA169-1,"")</f>
        <v>-0.40810547996789803</v>
      </c>
      <c r="AC169" s="169">
        <f>IFERROR(Inv_SY_B!AC169/Inv_SY_B!$DA169-1,"")</f>
        <v>5.1521720819402539E-2</v>
      </c>
      <c r="AD169" s="169">
        <f>IFERROR(Inv_SY_B!AD169/Inv_SY_B!$DA169-1,"")</f>
        <v>2.3831786037997515E-2</v>
      </c>
      <c r="AE169" s="169">
        <f>IFERROR(Inv_SY_B!AE169/Inv_SY_B!$DA169-1,"")</f>
        <v>4.2352685448940219E-2</v>
      </c>
      <c r="AF169" s="169">
        <f>IFERROR(Inv_SY_B!AF169/Inv_SY_B!$DA169-1,"")</f>
        <v>7.107417106736369E-2</v>
      </c>
      <c r="AG169" s="169">
        <f>IFERROR(Inv_SY_B!AG169/Inv_SY_B!$DA169-1,"")</f>
        <v>4.99522111556292E-2</v>
      </c>
      <c r="AH169" s="169">
        <f>IFERROR(Inv_SY_B!AH169/Inv_SY_B!$DA169-1,"")</f>
        <v>3.8073960177632538E-2</v>
      </c>
      <c r="AI169" s="169">
        <f>IFERROR(Inv_SY_B!AI169/Inv_SY_B!$DC169-1,"")</f>
        <v>3.0626749896171201E-2</v>
      </c>
      <c r="AJ169" s="169">
        <f>IFERROR(Inv_SY_B!AJ169/Inv_SY_B!$DC169-1,"")</f>
        <v>2.9892859497479662E-2</v>
      </c>
      <c r="AK169" s="169">
        <f>IFERROR(Inv_SY_B!AK169/Inv_SY_B!$DC169-1,"")</f>
        <v>2.6737974335287129E-2</v>
      </c>
      <c r="AL169" s="169">
        <f>IFERROR(Inv_SY_B!AL169/Inv_SY_B!$DC169-1,"")</f>
        <v>1.3362459281253125E-2</v>
      </c>
      <c r="AM169" s="169">
        <f>IFERROR(Inv_SY_B!AM169/Inv_SY_B!$DC169-1,"")</f>
        <v>1.9786741534132402E-2</v>
      </c>
      <c r="AN169" s="169">
        <f>IFERROR(Inv_SY_B!AN169/Inv_SY_B!$DC169-1,"")</f>
        <v>1.9383956705101069E-2</v>
      </c>
      <c r="AO169" s="169">
        <f>IFERROR(Inv_SY_B!AO169/Inv_SY_B!$DC169-1,"")</f>
        <v>1.250850537243986E-2</v>
      </c>
      <c r="AP169" s="169">
        <f>IFERROR(Inv_SY_B!AP169/Inv_SY_B!$DC169-1,"")</f>
        <v>1.6739483509698116E-2</v>
      </c>
      <c r="AQ169" s="169">
        <f>IFERROR(Inv_SY_B!AQ169/Inv_SY_B!$DC169-1,"")</f>
        <v>1.2303473275238952E-2</v>
      </c>
      <c r="AR169" s="169">
        <f>IFERROR(Inv_SY_B!AR169/Inv_SY_B!$DC169-1,"")</f>
        <v>8.6276916563481354E-3</v>
      </c>
      <c r="AS169" s="169">
        <f>IFERROR(Inv_SY_B!AS169/Inv_SY_B!$DC169-1,"")</f>
        <v>2.9835448787804975E-3</v>
      </c>
      <c r="AT169" s="169">
        <f>IFERROR(Inv_SY_B!AT169/Inv_SY_B!$DC169-1,"")</f>
        <v>1.1212902549444514E-2</v>
      </c>
      <c r="AU169" s="169">
        <f>IFERROR(Inv_SY_B!AU169/Inv_SY_B!$DC169-1,"")</f>
        <v>1.5117199470484843E-2</v>
      </c>
      <c r="AV169" s="169">
        <f>IFERROR(Inv_SY_B!AV169/Inv_SY_B!$DC169-1,"")</f>
        <v>-4.7395872490238355E-2</v>
      </c>
      <c r="AW169" s="169">
        <f>IFERROR(Inv_SY_B!AW169/Inv_SY_B!$DC169-1,"")</f>
        <v>-6.4485860184954058E-3</v>
      </c>
      <c r="AX169" s="169">
        <f>IFERROR(Inv_SY_B!AX169/Inv_SY_B!$DC169-1,"")</f>
        <v>-1.9664684888398565E-4</v>
      </c>
      <c r="AY169" s="169">
        <f>IFERROR(Inv_SY_B!AY169/Inv_SY_B!$DC169-1,"")</f>
        <v>-3.3146443979892304E-2</v>
      </c>
      <c r="AZ169" s="169">
        <f>IFERROR(Inv_SY_B!AZ169/Inv_SY_B!$DC169-1,"")</f>
        <v>-5.5993293584023496E-3</v>
      </c>
      <c r="BA169" s="169">
        <f>IFERROR(Inv_SY_B!BA169/Inv_SY_B!$DC169-1,"")</f>
        <v>-1.213308415819081E-2</v>
      </c>
      <c r="BB169" s="169">
        <f>IFERROR(Inv_SY_B!BB169/Inv_SY_B!$DC169-1,"")</f>
        <v>-1.8139182345544347E-2</v>
      </c>
      <c r="BC169" s="169">
        <f>IFERROR(Inv_SY_B!BC169/Inv_SY_B!$DC169-1,"")</f>
        <v>2.6669647067956159E-3</v>
      </c>
      <c r="BD169" s="169">
        <f>IFERROR(Inv_SY_B!BD169/Inv_SY_B!$DC169-1,"")</f>
        <v>-1.34521866082008E-2</v>
      </c>
      <c r="BE169" s="169">
        <f>IFERROR(Inv_SY_B!BE169/Inv_SY_B!$DC169-1,"")</f>
        <v>8.7622522403312253E-3</v>
      </c>
      <c r="BF169" s="169">
        <f>IFERROR(Inv_SY_B!BF169/Inv_SY_B!$DC169-1,"")</f>
        <v>-1.5327037285537415E-3</v>
      </c>
      <c r="BG169" s="169">
        <f>IFERROR(Inv_SY_B!BG169/Inv_SY_B!$DC169-1,"")</f>
        <v>-1.9073938770789556E-2</v>
      </c>
      <c r="BH169" s="169">
        <f>IFERROR(Inv_SY_B!BH169/Inv_SY_B!$DC169-1,"")</f>
        <v>-1.0086106942450712E-3</v>
      </c>
      <c r="BI169" s="169">
        <f>IFERROR(Inv_SY_B!BI169/Inv_SY_B!$DC169-1,"")</f>
        <v>-1.7076126018795157E-2</v>
      </c>
      <c r="BJ169" s="169">
        <f>IFERROR(Inv_SY_B!BJ169/Inv_SY_B!$DC169-1,"")</f>
        <v>-1.475608540357598E-2</v>
      </c>
      <c r="BK169" s="169">
        <f>IFERROR(Inv_SY_B!BK169/Inv_SY_B!$DC169-1,"")</f>
        <v>-4.8956116742108757E-2</v>
      </c>
      <c r="BL169" s="169">
        <f>IFERROR(Inv_SY_B!BL169/Inv_SY_B!$DC169-1,"")</f>
        <v>-3.1668845250753641E-2</v>
      </c>
      <c r="BM169" s="169">
        <f>IFERROR(Inv_SY_B!BM169/Inv_SY_B!$DC169-1,"")</f>
        <v>-3.6255128437940654E-2</v>
      </c>
      <c r="BN169" s="169">
        <f>IFERROR(Inv_SY_B!BN169/Inv_SY_B!$DC169-1,"")</f>
        <v>-2.2481972288897256E-2</v>
      </c>
      <c r="BO169" s="169">
        <f>IFERROR(Inv_SY_B!BO169/Inv_SY_B!$DC169-1,"")</f>
        <v>1.9591462158044193E-2</v>
      </c>
      <c r="BP169" s="169">
        <f>IFERROR(Inv_SY_B!BP169/Inv_SY_B!$DC169-1,"")</f>
        <v>2.2183643841496847E-2</v>
      </c>
      <c r="BQ169" s="169">
        <f>IFERROR(Inv_SY_B!BQ169/Inv_SY_B!$DC169-1,"")</f>
        <v>2.5318228504942031E-2</v>
      </c>
      <c r="BR169" s="169">
        <f>IFERROR(Inv_SY_B!BR169/Inv_SY_B!$DC169-1,"")</f>
        <v>2.8048782195975397E-2</v>
      </c>
      <c r="BS169" s="169">
        <f>IFERROR(Inv_SY_B!BS169/Inv_SY_B!$DC169-1,"")</f>
        <v>6.3469308084946885E-3</v>
      </c>
      <c r="BT169" s="169">
        <f>IFERROR(Inv_SY_B!BT169/Inv_SY_B!$DC169-1,"")</f>
        <v>2.7397802400165983E-2</v>
      </c>
      <c r="BU169" s="169">
        <f>IFERROR(Inv_SY_B!BU169/Inv_SY_B!$DC169-1,"")</f>
        <v>-4.0552024075526383E-3</v>
      </c>
      <c r="BV169" s="169">
        <f>IFERROR(Inv_SY_B!BV169/Inv_SY_B!$DC169-1,"")</f>
        <v>-2.1879466921413959E-3</v>
      </c>
      <c r="BW169" s="169">
        <f>IFERROR(Inv_SY_B!BW169/Inv_SY_B!$DC169-1,"")</f>
        <v>4.4239007861984536E-2</v>
      </c>
      <c r="BX169" s="169">
        <f>IFERROR(Inv_SY_B!BX169/Inv_SY_B!$DC169-1,"")</f>
        <v>7.6309283607948641E-2</v>
      </c>
      <c r="BY169" s="169">
        <f>IFERROR(Inv_SY_B!BY169/Inv_SY_B!$DC169-1,"")</f>
        <v>7.4359608495608187E-2</v>
      </c>
      <c r="BZ169" s="169">
        <f>IFERROR(Inv_SY_B!BZ169/Inv_SY_B!$DC169-1,"")</f>
        <v>1.5167472084951727E-2</v>
      </c>
      <c r="CA169" s="169">
        <f>IFERROR(Inv_SY_B!CA169/Inv_SY_B!$DC169-1,"")</f>
        <v>-4.0177692520185992E-2</v>
      </c>
      <c r="CB169" s="169">
        <f>IFERROR(Inv_SY_B!CB169/Inv_SY_B!$DC169-1,"")</f>
        <v>-3.1356108706852459E-2</v>
      </c>
      <c r="CC169" s="169">
        <f>IFERROR(Inv_SY_B!CC169/Inv_SY_B!$DC169-1,"")</f>
        <v>4.7396385997116042E-3</v>
      </c>
      <c r="CD169" s="169">
        <f>IFERROR(Inv_SY_B!CD169/Inv_SY_B!$DC169-1,"")</f>
        <v>2.6357908242549799E-2</v>
      </c>
      <c r="CE169" s="169">
        <f>IFERROR(Inv_SY_B!CE169/Inv_SY_B!$DC169-1,"")</f>
        <v>-5.3138815291346897E-2</v>
      </c>
      <c r="CF169" s="169">
        <f>IFERROR(Inv_SY_B!CF169/Inv_SY_B!$DC169-1,"")</f>
        <v>-9.3820955771773851E-2</v>
      </c>
      <c r="CG169" s="169">
        <f>IFERROR(Inv_SY_B!CG169/Inv_SY_B!$DC169-1,"")</f>
        <v>-3.0926489554174763E-2</v>
      </c>
      <c r="CH169" s="169">
        <f>IFERROR(Inv_SY_B!CH169/Inv_SY_B!$DC169-1,"")</f>
        <v>-3.6701586814406384E-2</v>
      </c>
      <c r="CI169" s="169">
        <f>IFERROR(Inv_SY_B!CI169/Inv_SY_B!$DC169-1,"")</f>
        <v>4.5005008074246566E-2</v>
      </c>
      <c r="CJ169" s="169">
        <f>IFERROR(Inv_SY_B!CJ169/Inv_SY_B!$DC169-1,"")</f>
        <v>-3.5978508210741333E-2</v>
      </c>
      <c r="CK169" s="169">
        <f>IFERROR(Inv_SY_B!CK169/Inv_SY_B!$DC169-1,"")</f>
        <v>1.6601288943394854E-2</v>
      </c>
      <c r="CL169" s="169">
        <f>IFERROR(Inv_SY_B!CL169/Inv_SY_B!$DC169-1,"")</f>
        <v>-4.7146596158301746E-3</v>
      </c>
      <c r="CM169" s="169">
        <f>IFERROR(Inv_SY_B!CM169/Inv_SY_B!$DB169-1,"")</f>
        <v>2.2371974849309861E-2</v>
      </c>
      <c r="CN169" s="169">
        <f>IFERROR(Inv_SY_B!CN169/Inv_SY_B!$DB169-1,"")</f>
        <v>-1.0236824548542911E-3</v>
      </c>
      <c r="CO169" s="169">
        <f>IFERROR(Inv_SY_B!CO169/Inv_SY_B!$DB169-1,"")</f>
        <v>1.2196141375985459E-2</v>
      </c>
      <c r="CP169" s="169">
        <f>IFERROR(Inv_SY_B!CP169/Inv_SY_B!$DB169-1,"")</f>
        <v>-7.0765275604395828E-2</v>
      </c>
      <c r="CQ169" s="169">
        <f>IFERROR(Inv_SY_B!CQ169/Inv_SY_B!$DB169-1,"")</f>
        <v>1.992249538304236E-3</v>
      </c>
      <c r="CR169" s="169">
        <f>IFERROR(Inv_SY_B!CR169/Inv_SY_B!$DB169-1,"")</f>
        <v>8.7767620397285473E-3</v>
      </c>
      <c r="CS169" s="169">
        <f>IFERROR(Inv_SY_B!CS169/Inv_SY_B!$DB169-1,"")</f>
        <v>-2.0987550869745464E-2</v>
      </c>
      <c r="CT169" s="169">
        <f>IFERROR(Inv_SY_B!CT169/Inv_SY_B!$DB169-1,"")</f>
        <v>-9.0234643080943089E-3</v>
      </c>
      <c r="CU169" s="169">
        <f>IFERROR(Inv_SY_B!CU169/Inv_SY_B!$DB169-1,"")</f>
        <v>1.7190530231459222E-2</v>
      </c>
      <c r="CV169" s="169">
        <f>IFERROR(Inv_SY_B!CV169/Inv_SY_B!$DB169-1,"")</f>
        <v>1.9379082651273416E-2</v>
      </c>
      <c r="CW169" s="169">
        <f>IFERROR(Inv_SY_B!CW169/Inv_SY_B!$DB169-1,"")</f>
        <v>1.7563394717797776E-2</v>
      </c>
      <c r="CX169" s="169">
        <f>IFERROR(Inv_SY_B!CX169/Inv_SY_B!$DB169-1,"")</f>
        <v>-2.7990918613151283E-2</v>
      </c>
      <c r="CY169" s="169">
        <f>IFERROR(Inv_SY_B!CY169/Inv_SY_B!$DB169-1,"")</f>
        <v>-1.0250550109289103E-2</v>
      </c>
      <c r="CZ169" s="169">
        <f>IFERROR(Inv_SY_B!CZ169/Inv_SY_B!$DB169-1,"")</f>
        <v>4.0571306555668762E-2</v>
      </c>
    </row>
    <row r="170" spans="2:104">
      <c r="B170" s="164">
        <f t="shared" si="3"/>
        <v>45862</v>
      </c>
      <c r="C170" s="169">
        <f>IFERROR(Inv_SY_B!C170/Inv_SY_B!$DA170-1,"")</f>
        <v>3.7093569745025645E-2</v>
      </c>
      <c r="D170" s="169">
        <f>IFERROR(Inv_SY_B!D170/Inv_SY_B!$DA170-1,"")</f>
        <v>2.3970152585534032E-2</v>
      </c>
      <c r="E170" s="169">
        <f>IFERROR(Inv_SY_B!E170/Inv_SY_B!$DA170-1,"")</f>
        <v>1.5228491865632687E-2</v>
      </c>
      <c r="F170" s="169">
        <f>IFERROR(Inv_SY_B!F170/Inv_SY_B!$DA170-1,"")</f>
        <v>7.8181358835829329E-3</v>
      </c>
      <c r="G170" s="169">
        <f>IFERROR(Inv_SY_B!G170/Inv_SY_B!$DA170-1,"")</f>
        <v>1.5647082141759139E-2</v>
      </c>
      <c r="H170" s="169">
        <f>IFERROR(Inv_SY_B!H170/Inv_SY_B!$DA170-1,"")</f>
        <v>1.6758217411110721E-2</v>
      </c>
      <c r="I170" s="169">
        <f>IFERROR(Inv_SY_B!I170/Inv_SY_B!$DA170-1,"")</f>
        <v>4.8248099593222848E-2</v>
      </c>
      <c r="J170" s="169">
        <f>IFERROR(Inv_SY_B!J170/Inv_SY_B!$DA170-1,"")</f>
        <v>1.9044994006802707E-3</v>
      </c>
      <c r="K170" s="169">
        <f>IFERROR(Inv_SY_B!K170/Inv_SY_B!$DA170-1,"")</f>
        <v>2.5421644391152798E-2</v>
      </c>
      <c r="L170" s="169">
        <f>IFERROR(Inv_SY_B!L170/Inv_SY_B!$DA170-1,"")</f>
        <v>2.9690597351620385E-2</v>
      </c>
      <c r="M170" s="169">
        <f>IFERROR(Inv_SY_B!M170/Inv_SY_B!$DA170-1,"")</f>
        <v>2.3940863164803705E-2</v>
      </c>
      <c r="N170" s="169">
        <f>IFERROR(Inv_SY_B!N170/Inv_SY_B!$DA170-1,"")</f>
        <v>2.1460791621594977E-2</v>
      </c>
      <c r="O170" s="169">
        <f>IFERROR(Inv_SY_B!O170/Inv_SY_B!$DA170-1,"")</f>
        <v>1.3149377161466358E-2</v>
      </c>
      <c r="P170" s="169">
        <f>IFERROR(Inv_SY_B!P170/Inv_SY_B!$DA170-1,"")</f>
        <v>-1.5708266833638129E-2</v>
      </c>
      <c r="Q170" s="169">
        <f>IFERROR(Inv_SY_B!Q170/Inv_SY_B!$DA170-1,"")</f>
        <v>-5.5420816414203267E-2</v>
      </c>
      <c r="R170" s="169">
        <f>IFERROR(Inv_SY_B!R170/Inv_SY_B!$DA170-1,"")</f>
        <v>-0.10054529819798053</v>
      </c>
      <c r="S170" s="169">
        <f>IFERROR(Inv_SY_B!S170/Inv_SY_B!$DA170-1,"")</f>
        <v>-5.3723591571049112E-2</v>
      </c>
      <c r="T170" s="169">
        <f>IFERROR(Inv_SY_B!T170/Inv_SY_B!$DA170-1,"")</f>
        <v>-2.5144452044158605E-2</v>
      </c>
      <c r="U170" s="169">
        <f>IFERROR(Inv_SY_B!U170/Inv_SY_B!$DA170-1,"")</f>
        <v>7.6689219767971828E-2</v>
      </c>
      <c r="V170" s="169">
        <f>IFERROR(Inv_SY_B!V170/Inv_SY_B!$DA170-1,"")</f>
        <v>9.4192085847172091E-2</v>
      </c>
      <c r="W170" s="169">
        <f>IFERROR(Inv_SY_B!W170/Inv_SY_B!$DA170-1,"")</f>
        <v>3.9028500293109447E-2</v>
      </c>
      <c r="X170" s="169">
        <f>IFERROR(Inv_SY_B!X170/Inv_SY_B!$DA170-1,"")</f>
        <v>9.7629960651532954E-3</v>
      </c>
      <c r="Y170" s="169">
        <f>IFERROR(Inv_SY_B!Y170/Inv_SY_B!$DA170-1,"")</f>
        <v>1.9408738001543302E-2</v>
      </c>
      <c r="Z170" s="169">
        <f>IFERROR(Inv_SY_B!Z170/Inv_SY_B!$DA170-1,"")</f>
        <v>3.8284390241236865E-2</v>
      </c>
      <c r="AA170" s="169">
        <f>IFERROR(Inv_SY_B!AA170/Inv_SY_B!$DA170-1,"")</f>
        <v>-0.12278185349830284</v>
      </c>
      <c r="AB170" s="169">
        <f>IFERROR(Inv_SY_B!AB170/Inv_SY_B!$DA170-1,"")</f>
        <v>-0.10737203570029008</v>
      </c>
      <c r="AC170" s="169">
        <f>IFERROR(Inv_SY_B!AC170/Inv_SY_B!$DA170-1,"")</f>
        <v>-7.4282357889484674E-3</v>
      </c>
      <c r="AD170" s="169">
        <f>IFERROR(Inv_SY_B!AD170/Inv_SY_B!$DA170-1,"")</f>
        <v>-2.6002807461297017E-2</v>
      </c>
      <c r="AE170" s="169">
        <f>IFERROR(Inv_SY_B!AE170/Inv_SY_B!$DA170-1,"")</f>
        <v>-1.7552119116153841E-2</v>
      </c>
      <c r="AF170" s="169">
        <f>IFERROR(Inv_SY_B!AF170/Inv_SY_B!$DA170-1,"")</f>
        <v>5.8997537059060079E-3</v>
      </c>
      <c r="AG170" s="169">
        <f>IFERROR(Inv_SY_B!AG170/Inv_SY_B!$DA170-1,"")</f>
        <v>-1.2581412259015545E-2</v>
      </c>
      <c r="AH170" s="169">
        <f>IFERROR(Inv_SY_B!AH170/Inv_SY_B!$DA170-1,"")</f>
        <v>-1.9336317354235022E-2</v>
      </c>
      <c r="AI170" s="169">
        <f>IFERROR(Inv_SY_B!AI170/Inv_SY_B!$DC170-1,"")</f>
        <v>1.5890853330355448E-2</v>
      </c>
      <c r="AJ170" s="169">
        <f>IFERROR(Inv_SY_B!AJ170/Inv_SY_B!$DC170-1,"")</f>
        <v>1.2117113161966175E-2</v>
      </c>
      <c r="AK170" s="169">
        <f>IFERROR(Inv_SY_B!AK170/Inv_SY_B!$DC170-1,"")</f>
        <v>6.6083200425934852E-3</v>
      </c>
      <c r="AL170" s="169">
        <f>IFERROR(Inv_SY_B!AL170/Inv_SY_B!$DC170-1,"")</f>
        <v>-7.7013829583156834E-3</v>
      </c>
      <c r="AM170" s="169">
        <f>IFERROR(Inv_SY_B!AM170/Inv_SY_B!$DC170-1,"")</f>
        <v>-1.4683514442346279E-3</v>
      </c>
      <c r="AN170" s="169">
        <f>IFERROR(Inv_SY_B!AN170/Inv_SY_B!$DC170-1,"")</f>
        <v>-1.468351444234739E-3</v>
      </c>
      <c r="AO170" s="169">
        <f>IFERROR(Inv_SY_B!AO170/Inv_SY_B!$DC170-1,"")</f>
        <v>-6.9764062432026153E-3</v>
      </c>
      <c r="AP170" s="169">
        <f>IFERROR(Inv_SY_B!AP170/Inv_SY_B!$DC170-1,"")</f>
        <v>1.2566861931495588E-3</v>
      </c>
      <c r="AQ170" s="169">
        <f>IFERROR(Inv_SY_B!AQ170/Inv_SY_B!$DC170-1,"")</f>
        <v>-6.5444019452445268E-3</v>
      </c>
      <c r="AR170" s="169">
        <f>IFERROR(Inv_SY_B!AR170/Inv_SY_B!$DC170-1,"")</f>
        <v>-9.0936408566498761E-3</v>
      </c>
      <c r="AS170" s="169">
        <f>IFERROR(Inv_SY_B!AS170/Inv_SY_B!$DC170-1,"")</f>
        <v>-1.1280075882046381E-2</v>
      </c>
      <c r="AT170" s="169">
        <f>IFERROR(Inv_SY_B!AT170/Inv_SY_B!$DC170-1,"")</f>
        <v>-1.4683514442346279E-3</v>
      </c>
      <c r="AU170" s="169">
        <f>IFERROR(Inv_SY_B!AU170/Inv_SY_B!$DC170-1,"")</f>
        <v>1.3493745481625297E-3</v>
      </c>
      <c r="AV170" s="169">
        <f>IFERROR(Inv_SY_B!AV170/Inv_SY_B!$DC170-1,"")</f>
        <v>-9.718816089184612E-2</v>
      </c>
      <c r="AW170" s="169">
        <f>IFERROR(Inv_SY_B!AW170/Inv_SY_B!$DC170-1,"")</f>
        <v>-2.3200426269617824E-2</v>
      </c>
      <c r="AX170" s="169">
        <f>IFERROR(Inv_SY_B!AX170/Inv_SY_B!$DC170-1,"")</f>
        <v>-1.995967826934153E-2</v>
      </c>
      <c r="AY170" s="169">
        <f>IFERROR(Inv_SY_B!AY170/Inv_SY_B!$DC170-1,"")</f>
        <v>-4.6172658054382976E-2</v>
      </c>
      <c r="AZ170" s="169">
        <f>IFERROR(Inv_SY_B!AZ170/Inv_SY_B!$DC170-1,"")</f>
        <v>-1.4058190984733043E-2</v>
      </c>
      <c r="BA170" s="169">
        <f>IFERROR(Inv_SY_B!BA170/Inv_SY_B!$DC170-1,"")</f>
        <v>-4.4169972153759618E-2</v>
      </c>
      <c r="BB170" s="169">
        <f>IFERROR(Inv_SY_B!BB170/Inv_SY_B!$DC170-1,"")</f>
        <v>-2.4964211676136383E-2</v>
      </c>
      <c r="BC170" s="169">
        <f>IFERROR(Inv_SY_B!BC170/Inv_SY_B!$DC170-1,"")</f>
        <v>-6.5444019452445268E-3</v>
      </c>
      <c r="BD170" s="169">
        <f>IFERROR(Inv_SY_B!BD170/Inv_SY_B!$DC170-1,"")</f>
        <v>-2.4259986833319869E-2</v>
      </c>
      <c r="BE170" s="169">
        <f>IFERROR(Inv_SY_B!BE170/Inv_SY_B!$DC170-1,"")</f>
        <v>2.2299139207864194E-3</v>
      </c>
      <c r="BF170" s="169">
        <f>IFERROR(Inv_SY_B!BF170/Inv_SY_B!$DC170-1,"")</f>
        <v>-8.3771988294394362E-3</v>
      </c>
      <c r="BG170" s="169">
        <f>IFERROR(Inv_SY_B!BG170/Inv_SY_B!$DC170-1,"")</f>
        <v>-3.3945313218499695E-3</v>
      </c>
      <c r="BH170" s="169">
        <f>IFERROR(Inv_SY_B!BH170/Inv_SY_B!$DC170-1,"")</f>
        <v>-1.0749189585941288E-3</v>
      </c>
      <c r="BI170" s="169">
        <f>IFERROR(Inv_SY_B!BI170/Inv_SY_B!$DC170-1,"")</f>
        <v>-1.5826322861376418E-2</v>
      </c>
      <c r="BJ170" s="169">
        <f>IFERROR(Inv_SY_B!BJ170/Inv_SY_B!$DC170-1,"")</f>
        <v>-4.6496549840379098E-3</v>
      </c>
      <c r="BK170" s="169">
        <f>IFERROR(Inv_SY_B!BK170/Inv_SY_B!$DC170-1,"")</f>
        <v>-4.081160000829176E-2</v>
      </c>
      <c r="BL170" s="169">
        <f>IFERROR(Inv_SY_B!BL170/Inv_SY_B!$DC170-1,"")</f>
        <v>-2.5587473390026094E-2</v>
      </c>
      <c r="BM170" s="169">
        <f>IFERROR(Inv_SY_B!BM170/Inv_SY_B!$DC170-1,"")</f>
        <v>-2.5993690180692086E-2</v>
      </c>
      <c r="BN170" s="169">
        <f>IFERROR(Inv_SY_B!BN170/Inv_SY_B!$DC170-1,"")</f>
        <v>-5.4566768378850883E-3</v>
      </c>
      <c r="BO170" s="169">
        <f>IFERROR(Inv_SY_B!BO170/Inv_SY_B!$DC170-1,"")</f>
        <v>1.835590195411041E-2</v>
      </c>
      <c r="BP170" s="169">
        <f>IFERROR(Inv_SY_B!BP170/Inv_SY_B!$DC170-1,"")</f>
        <v>2.1264105386630483E-2</v>
      </c>
      <c r="BQ170" s="169">
        <f>IFERROR(Inv_SY_B!BQ170/Inv_SY_B!$DC170-1,"")</f>
        <v>2.1313636831953309E-2</v>
      </c>
      <c r="BR170" s="169">
        <f>IFERROR(Inv_SY_B!BR170/Inv_SY_B!$DC170-1,"")</f>
        <v>2.2960557388933767E-2</v>
      </c>
      <c r="BS170" s="169">
        <f>IFERROR(Inv_SY_B!BS170/Inv_SY_B!$DC170-1,"")</f>
        <v>1.9944826429096896E-3</v>
      </c>
      <c r="BT170" s="169">
        <f>IFERROR(Inv_SY_B!BT170/Inv_SY_B!$DC170-1,"")</f>
        <v>2.2814311526666131E-2</v>
      </c>
      <c r="BU170" s="169">
        <f>IFERROR(Inv_SY_B!BU170/Inv_SY_B!$DC170-1,"")</f>
        <v>-1.7815314119667414E-2</v>
      </c>
      <c r="BV170" s="169">
        <f>IFERROR(Inv_SY_B!BV170/Inv_SY_B!$DC170-1,"")</f>
        <v>-1.6379966444650673E-3</v>
      </c>
      <c r="BW170" s="169">
        <f>IFERROR(Inv_SY_B!BW170/Inv_SY_B!$DC170-1,"")</f>
        <v>4.3883465417342116E-2</v>
      </c>
      <c r="BX170" s="169">
        <f>IFERROR(Inv_SY_B!BX170/Inv_SY_B!$DC170-1,"")</f>
        <v>4.6928379267630271E-2</v>
      </c>
      <c r="BY170" s="169">
        <f>IFERROR(Inv_SY_B!BY170/Inv_SY_B!$DC170-1,"")</f>
        <v>0.12540015906648372</v>
      </c>
      <c r="BZ170" s="169">
        <f>IFERROR(Inv_SY_B!BZ170/Inv_SY_B!$DC170-1,"")</f>
        <v>-1.519830298287661E-2</v>
      </c>
      <c r="CA170" s="169">
        <f>IFERROR(Inv_SY_B!CA170/Inv_SY_B!$DC170-1,"")</f>
        <v>-7.853407102473331E-2</v>
      </c>
      <c r="CB170" s="169">
        <f>IFERROR(Inv_SY_B!CB170/Inv_SY_B!$DC170-1,"")</f>
        <v>-3.5849778690916434E-2</v>
      </c>
      <c r="CC170" s="169">
        <f>IFERROR(Inv_SY_B!CC170/Inv_SY_B!$DC170-1,"")</f>
        <v>3.2573785401986299E-2</v>
      </c>
      <c r="CD170" s="169">
        <f>IFERROR(Inv_SY_B!CD170/Inv_SY_B!$DC170-1,"")</f>
        <v>5.2373689992250005E-2</v>
      </c>
      <c r="CE170" s="169">
        <f>IFERROR(Inv_SY_B!CE170/Inv_SY_B!$DC170-1,"")</f>
        <v>-1.1908243838265609E-2</v>
      </c>
      <c r="CF170" s="169">
        <f>IFERROR(Inv_SY_B!CF170/Inv_SY_B!$DC170-1,"")</f>
        <v>-3.6064272622241988E-2</v>
      </c>
      <c r="CG170" s="169">
        <f>IFERROR(Inv_SY_B!CG170/Inv_SY_B!$DC170-1,"")</f>
        <v>4.6249323229425876E-3</v>
      </c>
      <c r="CH170" s="169">
        <f>IFERROR(Inv_SY_B!CH170/Inv_SY_B!$DC170-1,"")</f>
        <v>2.5446350163864651E-3</v>
      </c>
      <c r="CI170" s="169">
        <f>IFERROR(Inv_SY_B!CI170/Inv_SY_B!$DC170-1,"")</f>
        <v>8.3277266815367179E-2</v>
      </c>
      <c r="CJ170" s="169">
        <f>IFERROR(Inv_SY_B!CJ170/Inv_SY_B!$DC170-1,"")</f>
        <v>4.7604785130087146E-2</v>
      </c>
      <c r="CK170" s="169">
        <f>IFERROR(Inv_SY_B!CK170/Inv_SY_B!$DC170-1,"")</f>
        <v>4.3439156559595959E-2</v>
      </c>
      <c r="CL170" s="169">
        <f>IFERROR(Inv_SY_B!CL170/Inv_SY_B!$DC170-1,"")</f>
        <v>4.3893184673605257E-2</v>
      </c>
      <c r="CM170" s="169">
        <f>IFERROR(Inv_SY_B!CM170/Inv_SY_B!$DB170-1,"")</f>
        <v>1.6692512461295328E-2</v>
      </c>
      <c r="CN170" s="169">
        <f>IFERROR(Inv_SY_B!CN170/Inv_SY_B!$DB170-1,"")</f>
        <v>3.5810350052730699E-2</v>
      </c>
      <c r="CO170" s="169">
        <f>IFERROR(Inv_SY_B!CO170/Inv_SY_B!$DB170-1,"")</f>
        <v>5.0270202618276638E-3</v>
      </c>
      <c r="CP170" s="169">
        <f>IFERROR(Inv_SY_B!CP170/Inv_SY_B!$DB170-1,"")</f>
        <v>-5.0095635186206189E-2</v>
      </c>
      <c r="CQ170" s="169">
        <f>IFERROR(Inv_SY_B!CQ170/Inv_SY_B!$DB170-1,"")</f>
        <v>-3.6940568392166417E-3</v>
      </c>
      <c r="CR170" s="169">
        <f>IFERROR(Inv_SY_B!CR170/Inv_SY_B!$DB170-1,"")</f>
        <v>6.5861581615640485E-3</v>
      </c>
      <c r="CS170" s="169">
        <f>IFERROR(Inv_SY_B!CS170/Inv_SY_B!$DB170-1,"")</f>
        <v>3.9614224166841794E-3</v>
      </c>
      <c r="CT170" s="169">
        <f>IFERROR(Inv_SY_B!CT170/Inv_SY_B!$DB170-1,"")</f>
        <v>-1.0912080137637226E-2</v>
      </c>
      <c r="CU170" s="169">
        <f>IFERROR(Inv_SY_B!CU170/Inv_SY_B!$DB170-1,"")</f>
        <v>1.3439634828751323E-2</v>
      </c>
      <c r="CV170" s="169">
        <f>IFERROR(Inv_SY_B!CV170/Inv_SY_B!$DB170-1,"")</f>
        <v>2.6490545442439117E-3</v>
      </c>
      <c r="CW170" s="169">
        <f>IFERROR(Inv_SY_B!CW170/Inv_SY_B!$DB170-1,"")</f>
        <v>9.0650752539511714E-3</v>
      </c>
      <c r="CX170" s="169">
        <f>IFERROR(Inv_SY_B!CX170/Inv_SY_B!$DB170-1,"")</f>
        <v>-3.6721981628959566E-2</v>
      </c>
      <c r="CY170" s="169">
        <f>IFERROR(Inv_SY_B!CY170/Inv_SY_B!$DB170-1,"")</f>
        <v>-2.234201912923095E-2</v>
      </c>
      <c r="CZ170" s="169">
        <f>IFERROR(Inv_SY_B!CZ170/Inv_SY_B!$DB170-1,"")</f>
        <v>3.0534544940205244E-2</v>
      </c>
    </row>
    <row r="171" spans="2:104">
      <c r="B171" s="164">
        <f t="shared" si="3"/>
        <v>45863</v>
      </c>
      <c r="C171" s="169">
        <f>IFERROR(Inv_SY_B!C171/Inv_SY_B!$DA171-1,"")</f>
        <v>3.7042471659418652E-2</v>
      </c>
      <c r="D171" s="169">
        <f>IFERROR(Inv_SY_B!D171/Inv_SY_B!$DA171-1,"")</f>
        <v>1.9525430927999077E-2</v>
      </c>
      <c r="E171" s="169">
        <f>IFERROR(Inv_SY_B!E171/Inv_SY_B!$DA171-1,"")</f>
        <v>4.3847461637553931E-3</v>
      </c>
      <c r="F171" s="169">
        <f>IFERROR(Inv_SY_B!F171/Inv_SY_B!$DA171-1,"")</f>
        <v>-3.1582642787042481E-3</v>
      </c>
      <c r="G171" s="169">
        <f>IFERROR(Inv_SY_B!G171/Inv_SY_B!$DA171-1,"")</f>
        <v>3.9183896100627447E-3</v>
      </c>
      <c r="H171" s="169">
        <f>IFERROR(Inv_SY_B!H171/Inv_SY_B!$DA171-1,"")</f>
        <v>5.2172790927929036E-4</v>
      </c>
      <c r="I171" s="169">
        <f>IFERROR(Inv_SY_B!I171/Inv_SY_B!$DA171-1,"")</f>
        <v>4.0686922106477619E-2</v>
      </c>
      <c r="J171" s="169">
        <f>IFERROR(Inv_SY_B!J171/Inv_SY_B!$DA171-1,"")</f>
        <v>-2.9351426673066561E-3</v>
      </c>
      <c r="K171" s="169">
        <f>IFERROR(Inv_SY_B!K171/Inv_SY_B!$DA171-1,"")</f>
        <v>1.521755874242392E-2</v>
      </c>
      <c r="L171" s="169">
        <f>IFERROR(Inv_SY_B!L171/Inv_SY_B!$DA171-1,"")</f>
        <v>2.1787209141030717E-2</v>
      </c>
      <c r="M171" s="169">
        <f>IFERROR(Inv_SY_B!M171/Inv_SY_B!$DA171-1,"")</f>
        <v>1.0253571049974708E-2</v>
      </c>
      <c r="N171" s="169">
        <f>IFERROR(Inv_SY_B!N171/Inv_SY_B!$DA171-1,"")</f>
        <v>1.1637480051413185E-2</v>
      </c>
      <c r="O171" s="169">
        <f>IFERROR(Inv_SY_B!O171/Inv_SY_B!$DA171-1,"")</f>
        <v>-2.7128977526680309E-4</v>
      </c>
      <c r="P171" s="169">
        <f>IFERROR(Inv_SY_B!P171/Inv_SY_B!$DA171-1,"")</f>
        <v>-2.8743007597697767E-2</v>
      </c>
      <c r="Q171" s="169">
        <f>IFERROR(Inv_SY_B!Q171/Inv_SY_B!$DA171-1,"")</f>
        <v>-5.5063892259669234E-2</v>
      </c>
      <c r="R171" s="169">
        <f>IFERROR(Inv_SY_B!R171/Inv_SY_B!$DA171-1,"")</f>
        <v>-8.7690327798718548E-2</v>
      </c>
      <c r="S171" s="169">
        <f>IFERROR(Inv_SY_B!S171/Inv_SY_B!$DA171-1,"")</f>
        <v>-5.0279841304436634E-2</v>
      </c>
      <c r="T171" s="169">
        <f>IFERROR(Inv_SY_B!T171/Inv_SY_B!$DA171-1,"")</f>
        <v>-1.9208932210541096E-2</v>
      </c>
      <c r="U171" s="169">
        <f>IFERROR(Inv_SY_B!U171/Inv_SY_B!$DA171-1,"")</f>
        <v>8.4260597289895323E-2</v>
      </c>
      <c r="V171" s="169">
        <f>IFERROR(Inv_SY_B!V171/Inv_SY_B!$DA171-1,"")</f>
        <v>9.185708291284489E-2</v>
      </c>
      <c r="W171" s="169">
        <f>IFERROR(Inv_SY_B!W171/Inv_SY_B!$DA171-1,"")</f>
        <v>3.4439644252681756E-2</v>
      </c>
      <c r="X171" s="169">
        <f>IFERROR(Inv_SY_B!X171/Inv_SY_B!$DA171-1,"")</f>
        <v>-1.4080339256144714E-2</v>
      </c>
      <c r="Y171" s="169">
        <f>IFERROR(Inv_SY_B!Y171/Inv_SY_B!$DA171-1,"")</f>
        <v>3.2096143485819795E-2</v>
      </c>
      <c r="Z171" s="169">
        <f>IFERROR(Inv_SY_B!Z171/Inv_SY_B!$DA171-1,"")</f>
        <v>5.1049709093366369E-2</v>
      </c>
      <c r="AA171" s="169">
        <f>IFERROR(Inv_SY_B!AA171/Inv_SY_B!$DA171-1,"")</f>
        <v>-4.3104943557641606E-2</v>
      </c>
      <c r="AB171" s="169">
        <f>IFERROR(Inv_SY_B!AB171/Inv_SY_B!$DA171-1,"")</f>
        <v>-2.884150784170636E-2</v>
      </c>
      <c r="AC171" s="169">
        <f>IFERROR(Inv_SY_B!AC171/Inv_SY_B!$DA171-1,"")</f>
        <v>-1.9061615307883306E-2</v>
      </c>
      <c r="AD171" s="169">
        <f>IFERROR(Inv_SY_B!AD171/Inv_SY_B!$DA171-1,"")</f>
        <v>-3.9737083747246382E-2</v>
      </c>
      <c r="AE171" s="169">
        <f>IFERROR(Inv_SY_B!AE171/Inv_SY_B!$DA171-1,"")</f>
        <v>-2.5017559589829985E-2</v>
      </c>
      <c r="AF171" s="169">
        <f>IFERROR(Inv_SY_B!AF171/Inv_SY_B!$DA171-1,"")</f>
        <v>-1.4775501252213274E-3</v>
      </c>
      <c r="AG171" s="169">
        <f>IFERROR(Inv_SY_B!AG171/Inv_SY_B!$DA171-1,"")</f>
        <v>-1.6827239376951519E-2</v>
      </c>
      <c r="AH171" s="169">
        <f>IFERROR(Inv_SY_B!AH171/Inv_SY_B!$DA171-1,"")</f>
        <v>-2.3180147701474696E-2</v>
      </c>
      <c r="AI171" s="169">
        <f>IFERROR(Inv_SY_B!AI171/Inv_SY_B!$DC171-1,"")</f>
        <v>1.8146340119788551E-2</v>
      </c>
      <c r="AJ171" s="169">
        <f>IFERROR(Inv_SY_B!AJ171/Inv_SY_B!$DC171-1,"")</f>
        <v>1.6736165133473202E-2</v>
      </c>
      <c r="AK171" s="169">
        <f>IFERROR(Inv_SY_B!AK171/Inv_SY_B!$DC171-1,"")</f>
        <v>1.4769484309645975E-2</v>
      </c>
      <c r="AL171" s="169">
        <f>IFERROR(Inv_SY_B!AL171/Inv_SY_B!$DC171-1,"")</f>
        <v>3.8702989661900666E-3</v>
      </c>
      <c r="AM171" s="169">
        <f>IFERROR(Inv_SY_B!AM171/Inv_SY_B!$DC171-1,"")</f>
        <v>9.235449435651466E-3</v>
      </c>
      <c r="AN171" s="169">
        <f>IFERROR(Inv_SY_B!AN171/Inv_SY_B!$DC171-1,"")</f>
        <v>6.7278398833727771E-3</v>
      </c>
      <c r="AO171" s="169">
        <f>IFERROR(Inv_SY_B!AO171/Inv_SY_B!$DC171-1,"")</f>
        <v>-3.0915466228575994E-5</v>
      </c>
      <c r="AP171" s="169">
        <f>IFERROR(Inv_SY_B!AP171/Inv_SY_B!$DC171-1,"")</f>
        <v>2.2930044841573682E-3</v>
      </c>
      <c r="AQ171" s="169">
        <f>IFERROR(Inv_SY_B!AQ171/Inv_SY_B!$DC171-1,"")</f>
        <v>-4.1676052519096229E-3</v>
      </c>
      <c r="AR171" s="169">
        <f>IFERROR(Inv_SY_B!AR171/Inv_SY_B!$DC171-1,"")</f>
        <v>-8.6372926959014107E-3</v>
      </c>
      <c r="AS171" s="169">
        <f>IFERROR(Inv_SY_B!AS171/Inv_SY_B!$DC171-1,"")</f>
        <v>-1.5462830387397486E-2</v>
      </c>
      <c r="AT171" s="169">
        <f>IFERROR(Inv_SY_B!AT171/Inv_SY_B!$DC171-1,"")</f>
        <v>-5.2428217362014307E-2</v>
      </c>
      <c r="AU171" s="169">
        <f>IFERROR(Inv_SY_B!AU171/Inv_SY_B!$DC171-1,"")</f>
        <v>-2.7869241215170426E-3</v>
      </c>
      <c r="AV171" s="169">
        <f>IFERROR(Inv_SY_B!AV171/Inv_SY_B!$DC171-1,"")</f>
        <v>-6.242718752968901E-2</v>
      </c>
      <c r="AW171" s="169">
        <f>IFERROR(Inv_SY_B!AW171/Inv_SY_B!$DC171-1,"")</f>
        <v>-2.6683655751017832E-2</v>
      </c>
      <c r="AX171" s="169">
        <f>IFERROR(Inv_SY_B!AX171/Inv_SY_B!$DC171-1,"")</f>
        <v>-2.0163413675115871E-2</v>
      </c>
      <c r="AY171" s="169">
        <f>IFERROR(Inv_SY_B!AY171/Inv_SY_B!$DC171-1,"")</f>
        <v>-4.7300242578443563E-2</v>
      </c>
      <c r="AZ171" s="169">
        <f>IFERROR(Inv_SY_B!AZ171/Inv_SY_B!$DC171-1,"")</f>
        <v>-2.0858499927235985E-2</v>
      </c>
      <c r="BA171" s="169">
        <f>IFERROR(Inv_SY_B!BA171/Inv_SY_B!$DC171-1,"")</f>
        <v>-4.662963596983094E-2</v>
      </c>
      <c r="BB171" s="169">
        <f>IFERROR(Inv_SY_B!BB171/Inv_SY_B!$DC171-1,"")</f>
        <v>-3.3429983449535516E-2</v>
      </c>
      <c r="BC171" s="169">
        <f>IFERROR(Inv_SY_B!BC171/Inv_SY_B!$DC171-1,"")</f>
        <v>-1.590984664122963E-2</v>
      </c>
      <c r="BD171" s="169">
        <f>IFERROR(Inv_SY_B!BD171/Inv_SY_B!$DC171-1,"")</f>
        <v>-2.9673896140964606E-2</v>
      </c>
      <c r="BE171" s="169">
        <f>IFERROR(Inv_SY_B!BE171/Inv_SY_B!$DC171-1,"")</f>
        <v>-8.8193393407556275E-3</v>
      </c>
      <c r="BF171" s="169">
        <f>IFERROR(Inv_SY_B!BF171/Inv_SY_B!$DC171-1,"")</f>
        <v>-1.6674134542309593E-2</v>
      </c>
      <c r="BG171" s="169">
        <f>IFERROR(Inv_SY_B!BG171/Inv_SY_B!$DC171-1,"")</f>
        <v>-1.07867293043028E-2</v>
      </c>
      <c r="BH171" s="169">
        <f>IFERROR(Inv_SY_B!BH171/Inv_SY_B!$DC171-1,"")</f>
        <v>-1.4977770197069029E-2</v>
      </c>
      <c r="BI171" s="169">
        <f>IFERROR(Inv_SY_B!BI171/Inv_SY_B!$DC171-1,"")</f>
        <v>-2.6116564156561384E-2</v>
      </c>
      <c r="BJ171" s="169">
        <f>IFERROR(Inv_SY_B!BJ171/Inv_SY_B!$DC171-1,"")</f>
        <v>-1.7017055506723611E-2</v>
      </c>
      <c r="BK171" s="169">
        <f>IFERROR(Inv_SY_B!BK171/Inv_SY_B!$DC171-1,"")</f>
        <v>-5.7858091146201773E-2</v>
      </c>
      <c r="BL171" s="169">
        <f>IFERROR(Inv_SY_B!BL171/Inv_SY_B!$DC171-1,"")</f>
        <v>-4.0631388295332749E-2</v>
      </c>
      <c r="BM171" s="169">
        <f>IFERROR(Inv_SY_B!BM171/Inv_SY_B!$DC171-1,"")</f>
        <v>-3.8923688975520121E-2</v>
      </c>
      <c r="BN171" s="169">
        <f>IFERROR(Inv_SY_B!BN171/Inv_SY_B!$DC171-1,"")</f>
        <v>-1.8619594654149307E-2</v>
      </c>
      <c r="BO171" s="169">
        <f>IFERROR(Inv_SY_B!BO171/Inv_SY_B!$DC171-1,"")</f>
        <v>4.3141191148741154E-3</v>
      </c>
      <c r="BP171" s="169">
        <f>IFERROR(Inv_SY_B!BP171/Inv_SY_B!$DC171-1,"")</f>
        <v>6.5429430866195126E-3</v>
      </c>
      <c r="BQ171" s="169">
        <f>IFERROR(Inv_SY_B!BQ171/Inv_SY_B!$DC171-1,"")</f>
        <v>1.4599481995543284E-2</v>
      </c>
      <c r="BR171" s="169">
        <f>IFERROR(Inv_SY_B!BR171/Inv_SY_B!$DC171-1,"")</f>
        <v>2.5032622761933521E-2</v>
      </c>
      <c r="BS171" s="169">
        <f>IFERROR(Inv_SY_B!BS171/Inv_SY_B!$DC171-1,"")</f>
        <v>8.3710757190027518E-3</v>
      </c>
      <c r="BT171" s="169">
        <f>IFERROR(Inv_SY_B!BT171/Inv_SY_B!$DC171-1,"")</f>
        <v>2.4947612740437775E-2</v>
      </c>
      <c r="BU171" s="169">
        <f>IFERROR(Inv_SY_B!BU171/Inv_SY_B!$DC171-1,"")</f>
        <v>4.0143099497969015E-3</v>
      </c>
      <c r="BV171" s="169">
        <f>IFERROR(Inv_SY_B!BV171/Inv_SY_B!$DC171-1,"")</f>
        <v>-4.773569543789713E-3</v>
      </c>
      <c r="BW171" s="169">
        <f>IFERROR(Inv_SY_B!BW171/Inv_SY_B!$DC171-1,"")</f>
        <v>7.4866711791589324E-2</v>
      </c>
      <c r="BX171" s="169">
        <f>IFERROR(Inv_SY_B!BX171/Inv_SY_B!$DC171-1,"")</f>
        <v>8.5025876448355575E-2</v>
      </c>
      <c r="BY171" s="169">
        <f>IFERROR(Inv_SY_B!BY171/Inv_SY_B!$DC171-1,"")</f>
        <v>0.16220843673402552</v>
      </c>
      <c r="BZ171" s="169">
        <f>IFERROR(Inv_SY_B!BZ171/Inv_SY_B!$DC171-1,"")</f>
        <v>2.7392258072878484E-2</v>
      </c>
      <c r="CA171" s="169">
        <f>IFERROR(Inv_SY_B!CA171/Inv_SY_B!$DC171-1,"")</f>
        <v>-5.2198981766906849E-2</v>
      </c>
      <c r="CB171" s="169">
        <f>IFERROR(Inv_SY_B!CB171/Inv_SY_B!$DC171-1,"")</f>
        <v>-6.5270103769886623E-3</v>
      </c>
      <c r="CC171" s="169">
        <f>IFERROR(Inv_SY_B!CC171/Inv_SY_B!$DC171-1,"")</f>
        <v>2.661745244838909E-2</v>
      </c>
      <c r="CD171" s="169">
        <f>IFERROR(Inv_SY_B!CD171/Inv_SY_B!$DC171-1,"")</f>
        <v>2.3561880971529892E-2</v>
      </c>
      <c r="CE171" s="169">
        <f>IFERROR(Inv_SY_B!CE171/Inv_SY_B!$DC171-1,"")</f>
        <v>-2.3577688907917338E-2</v>
      </c>
      <c r="CF171" s="169">
        <f>IFERROR(Inv_SY_B!CF171/Inv_SY_B!$DC171-1,"")</f>
        <v>-3.1279229905694317E-2</v>
      </c>
      <c r="CG171" s="169">
        <f>IFERROR(Inv_SY_B!CG171/Inv_SY_B!$DC171-1,"")</f>
        <v>-1.8809507453178442E-2</v>
      </c>
      <c r="CH171" s="169">
        <f>IFERROR(Inv_SY_B!CH171/Inv_SY_B!$DC171-1,"")</f>
        <v>-1.4660985132164184E-2</v>
      </c>
      <c r="CI171" s="169">
        <f>IFERROR(Inv_SY_B!CI171/Inv_SY_B!$DC171-1,"")</f>
        <v>8.700671435711782E-2</v>
      </c>
      <c r="CJ171" s="169">
        <f>IFERROR(Inv_SY_B!CJ171/Inv_SY_B!$DC171-1,"")</f>
        <v>7.9886693687319488E-2</v>
      </c>
      <c r="CK171" s="169">
        <f>IFERROR(Inv_SY_B!CK171/Inv_SY_B!$DC171-1,"")</f>
        <v>3.4833410791188513E-2</v>
      </c>
      <c r="CL171" s="169">
        <f>IFERROR(Inv_SY_B!CL171/Inv_SY_B!$DC171-1,"")</f>
        <v>2.7841293150707713E-2</v>
      </c>
      <c r="CM171" s="169">
        <f>IFERROR(Inv_SY_B!CM171/Inv_SY_B!$DB171-1,"")</f>
        <v>1.4120230180113102E-2</v>
      </c>
      <c r="CN171" s="169">
        <f>IFERROR(Inv_SY_B!CN171/Inv_SY_B!$DB171-1,"")</f>
        <v>3.389309040349664E-2</v>
      </c>
      <c r="CO171" s="169">
        <f>IFERROR(Inv_SY_B!CO171/Inv_SY_B!$DB171-1,"")</f>
        <v>8.0310803264116437E-3</v>
      </c>
      <c r="CP171" s="169">
        <f>IFERROR(Inv_SY_B!CP171/Inv_SY_B!$DB171-1,"")</f>
        <v>-4.0559904161390881E-2</v>
      </c>
      <c r="CQ171" s="169">
        <f>IFERROR(Inv_SY_B!CQ171/Inv_SY_B!$DB171-1,"")</f>
        <v>4.8913624330968464E-3</v>
      </c>
      <c r="CR171" s="169">
        <f>IFERROR(Inv_SY_B!CR171/Inv_SY_B!$DB171-1,"")</f>
        <v>8.7368681503634527E-3</v>
      </c>
      <c r="CS171" s="169">
        <f>IFERROR(Inv_SY_B!CS171/Inv_SY_B!$DB171-1,"")</f>
        <v>1.7205068416663583E-3</v>
      </c>
      <c r="CT171" s="169">
        <f>IFERROR(Inv_SY_B!CT171/Inv_SY_B!$DB171-1,"")</f>
        <v>-1.3661516027400289E-2</v>
      </c>
      <c r="CU171" s="169">
        <f>IFERROR(Inv_SY_B!CU171/Inv_SY_B!$DB171-1,"")</f>
        <v>9.7263550015898037E-3</v>
      </c>
      <c r="CV171" s="169">
        <f>IFERROR(Inv_SY_B!CV171/Inv_SY_B!$DB171-1,"")</f>
        <v>4.2392006447884434E-3</v>
      </c>
      <c r="CW171" s="169">
        <f>IFERROR(Inv_SY_B!CW171/Inv_SY_B!$DB171-1,"")</f>
        <v>-1.6749914381228415E-2</v>
      </c>
      <c r="CX171" s="169">
        <f>IFERROR(Inv_SY_B!CX171/Inv_SY_B!$DB171-1,"")</f>
        <v>-3.7139340406501797E-2</v>
      </c>
      <c r="CY171" s="169">
        <f>IFERROR(Inv_SY_B!CY171/Inv_SY_B!$DB171-1,"")</f>
        <v>8.307859865216205E-3</v>
      </c>
      <c r="CZ171" s="169">
        <f>IFERROR(Inv_SY_B!CZ171/Inv_SY_B!$DB171-1,"")</f>
        <v>1.4444121129778109E-2</v>
      </c>
    </row>
    <row r="172" spans="2:104">
      <c r="B172" s="164">
        <f t="shared" si="3"/>
        <v>45864</v>
      </c>
      <c r="C172" s="169" t="str">
        <f>IFERROR(Inv_SY_B!C172/Inv_SY_B!$DA172-1,"")</f>
        <v/>
      </c>
      <c r="D172" s="169" t="str">
        <f>IFERROR(Inv_SY_B!D172/Inv_SY_B!$DA172-1,"")</f>
        <v/>
      </c>
      <c r="E172" s="169" t="str">
        <f>IFERROR(Inv_SY_B!E172/Inv_SY_B!$DA172-1,"")</f>
        <v/>
      </c>
      <c r="F172" s="169" t="str">
        <f>IFERROR(Inv_SY_B!F172/Inv_SY_B!$DA172-1,"")</f>
        <v/>
      </c>
      <c r="G172" s="169" t="str">
        <f>IFERROR(Inv_SY_B!G172/Inv_SY_B!$DA172-1,"")</f>
        <v/>
      </c>
      <c r="H172" s="169" t="str">
        <f>IFERROR(Inv_SY_B!H172/Inv_SY_B!$DA172-1,"")</f>
        <v/>
      </c>
      <c r="I172" s="169" t="str">
        <f>IFERROR(Inv_SY_B!I172/Inv_SY_B!$DA172-1,"")</f>
        <v/>
      </c>
      <c r="J172" s="169" t="str">
        <f>IFERROR(Inv_SY_B!J172/Inv_SY_B!$DA172-1,"")</f>
        <v/>
      </c>
      <c r="K172" s="169" t="str">
        <f>IFERROR(Inv_SY_B!K172/Inv_SY_B!$DA172-1,"")</f>
        <v/>
      </c>
      <c r="L172" s="169" t="str">
        <f>IFERROR(Inv_SY_B!L172/Inv_SY_B!$DA172-1,"")</f>
        <v/>
      </c>
      <c r="M172" s="169" t="str">
        <f>IFERROR(Inv_SY_B!M172/Inv_SY_B!$DA172-1,"")</f>
        <v/>
      </c>
      <c r="N172" s="169" t="str">
        <f>IFERROR(Inv_SY_B!N172/Inv_SY_B!$DA172-1,"")</f>
        <v/>
      </c>
      <c r="O172" s="169" t="str">
        <f>IFERROR(Inv_SY_B!O172/Inv_SY_B!$DA172-1,"")</f>
        <v/>
      </c>
      <c r="P172" s="169" t="str">
        <f>IFERROR(Inv_SY_B!P172/Inv_SY_B!$DA172-1,"")</f>
        <v/>
      </c>
      <c r="Q172" s="169" t="str">
        <f>IFERROR(Inv_SY_B!Q172/Inv_SY_B!$DA172-1,"")</f>
        <v/>
      </c>
      <c r="R172" s="169" t="str">
        <f>IFERROR(Inv_SY_B!R172/Inv_SY_B!$DA172-1,"")</f>
        <v/>
      </c>
      <c r="S172" s="169" t="str">
        <f>IFERROR(Inv_SY_B!S172/Inv_SY_B!$DA172-1,"")</f>
        <v/>
      </c>
      <c r="T172" s="169" t="str">
        <f>IFERROR(Inv_SY_B!T172/Inv_SY_B!$DA172-1,"")</f>
        <v/>
      </c>
      <c r="U172" s="169" t="str">
        <f>IFERROR(Inv_SY_B!U172/Inv_SY_B!$DA172-1,"")</f>
        <v/>
      </c>
      <c r="V172" s="169" t="str">
        <f>IFERROR(Inv_SY_B!V172/Inv_SY_B!$DA172-1,"")</f>
        <v/>
      </c>
      <c r="W172" s="169" t="str">
        <f>IFERROR(Inv_SY_B!W172/Inv_SY_B!$DA172-1,"")</f>
        <v/>
      </c>
      <c r="X172" s="169" t="str">
        <f>IFERROR(Inv_SY_B!X172/Inv_SY_B!$DA172-1,"")</f>
        <v/>
      </c>
      <c r="Y172" s="169" t="str">
        <f>IFERROR(Inv_SY_B!Y172/Inv_SY_B!$DA172-1,"")</f>
        <v/>
      </c>
      <c r="Z172" s="169" t="str">
        <f>IFERROR(Inv_SY_B!Z172/Inv_SY_B!$DA172-1,"")</f>
        <v/>
      </c>
      <c r="AA172" s="169" t="str">
        <f>IFERROR(Inv_SY_B!AA172/Inv_SY_B!$DA172-1,"")</f>
        <v/>
      </c>
      <c r="AB172" s="169" t="str">
        <f>IFERROR(Inv_SY_B!AB172/Inv_SY_B!$DA172-1,"")</f>
        <v/>
      </c>
      <c r="AC172" s="169" t="str">
        <f>IFERROR(Inv_SY_B!AC172/Inv_SY_B!$DA172-1,"")</f>
        <v/>
      </c>
      <c r="AD172" s="169" t="str">
        <f>IFERROR(Inv_SY_B!AD172/Inv_SY_B!$DA172-1,"")</f>
        <v/>
      </c>
      <c r="AE172" s="169" t="str">
        <f>IFERROR(Inv_SY_B!AE172/Inv_SY_B!$DA172-1,"")</f>
        <v/>
      </c>
      <c r="AF172" s="169" t="str">
        <f>IFERROR(Inv_SY_B!AF172/Inv_SY_B!$DA172-1,"")</f>
        <v/>
      </c>
      <c r="AG172" s="169" t="str">
        <f>IFERROR(Inv_SY_B!AG172/Inv_SY_B!$DA172-1,"")</f>
        <v/>
      </c>
      <c r="AH172" s="169" t="str">
        <f>IFERROR(Inv_SY_B!AH172/Inv_SY_B!$DA172-1,"")</f>
        <v/>
      </c>
      <c r="AI172" s="169" t="str">
        <f>IFERROR(Inv_SY_B!AI172/Inv_SY_B!$DC172-1,"")</f>
        <v/>
      </c>
      <c r="AJ172" s="169" t="str">
        <f>IFERROR(Inv_SY_B!AJ172/Inv_SY_B!$DC172-1,"")</f>
        <v/>
      </c>
      <c r="AK172" s="169" t="str">
        <f>IFERROR(Inv_SY_B!AK172/Inv_SY_B!$DC172-1,"")</f>
        <v/>
      </c>
      <c r="AL172" s="169" t="str">
        <f>IFERROR(Inv_SY_B!AL172/Inv_SY_B!$DC172-1,"")</f>
        <v/>
      </c>
      <c r="AM172" s="169" t="str">
        <f>IFERROR(Inv_SY_B!AM172/Inv_SY_B!$DC172-1,"")</f>
        <v/>
      </c>
      <c r="AN172" s="169" t="str">
        <f>IFERROR(Inv_SY_B!AN172/Inv_SY_B!$DC172-1,"")</f>
        <v/>
      </c>
      <c r="AO172" s="169" t="str">
        <f>IFERROR(Inv_SY_B!AO172/Inv_SY_B!$DC172-1,"")</f>
        <v/>
      </c>
      <c r="AP172" s="169" t="str">
        <f>IFERROR(Inv_SY_B!AP172/Inv_SY_B!$DC172-1,"")</f>
        <v/>
      </c>
      <c r="AQ172" s="169" t="str">
        <f>IFERROR(Inv_SY_B!AQ172/Inv_SY_B!$DC172-1,"")</f>
        <v/>
      </c>
      <c r="AR172" s="169" t="str">
        <f>IFERROR(Inv_SY_B!AR172/Inv_SY_B!$DC172-1,"")</f>
        <v/>
      </c>
      <c r="AS172" s="169" t="str">
        <f>IFERROR(Inv_SY_B!AS172/Inv_SY_B!$DC172-1,"")</f>
        <v/>
      </c>
      <c r="AT172" s="169" t="str">
        <f>IFERROR(Inv_SY_B!AT172/Inv_SY_B!$DC172-1,"")</f>
        <v/>
      </c>
      <c r="AU172" s="169" t="str">
        <f>IFERROR(Inv_SY_B!AU172/Inv_SY_B!$DC172-1,"")</f>
        <v/>
      </c>
      <c r="AV172" s="169" t="str">
        <f>IFERROR(Inv_SY_B!AV172/Inv_SY_B!$DC172-1,"")</f>
        <v/>
      </c>
      <c r="AW172" s="169" t="str">
        <f>IFERROR(Inv_SY_B!AW172/Inv_SY_B!$DC172-1,"")</f>
        <v/>
      </c>
      <c r="AX172" s="169" t="str">
        <f>IFERROR(Inv_SY_B!AX172/Inv_SY_B!$DC172-1,"")</f>
        <v/>
      </c>
      <c r="AY172" s="169" t="str">
        <f>IFERROR(Inv_SY_B!AY172/Inv_SY_B!$DC172-1,"")</f>
        <v/>
      </c>
      <c r="AZ172" s="169" t="str">
        <f>IFERROR(Inv_SY_B!AZ172/Inv_SY_B!$DC172-1,"")</f>
        <v/>
      </c>
      <c r="BA172" s="169" t="str">
        <f>IFERROR(Inv_SY_B!BA172/Inv_SY_B!$DC172-1,"")</f>
        <v/>
      </c>
      <c r="BB172" s="169" t="str">
        <f>IFERROR(Inv_SY_B!BB172/Inv_SY_B!$DC172-1,"")</f>
        <v/>
      </c>
      <c r="BC172" s="169" t="str">
        <f>IFERROR(Inv_SY_B!BC172/Inv_SY_B!$DC172-1,"")</f>
        <v/>
      </c>
      <c r="BD172" s="169" t="str">
        <f>IFERROR(Inv_SY_B!BD172/Inv_SY_B!$DC172-1,"")</f>
        <v/>
      </c>
      <c r="BE172" s="169" t="str">
        <f>IFERROR(Inv_SY_B!BE172/Inv_SY_B!$DC172-1,"")</f>
        <v/>
      </c>
      <c r="BF172" s="169" t="str">
        <f>IFERROR(Inv_SY_B!BF172/Inv_SY_B!$DC172-1,"")</f>
        <v/>
      </c>
      <c r="BG172" s="169" t="str">
        <f>IFERROR(Inv_SY_B!BG172/Inv_SY_B!$DC172-1,"")</f>
        <v/>
      </c>
      <c r="BH172" s="169" t="str">
        <f>IFERROR(Inv_SY_B!BH172/Inv_SY_B!$DC172-1,"")</f>
        <v/>
      </c>
      <c r="BI172" s="169" t="str">
        <f>IFERROR(Inv_SY_B!BI172/Inv_SY_B!$DC172-1,"")</f>
        <v/>
      </c>
      <c r="BJ172" s="169" t="str">
        <f>IFERROR(Inv_SY_B!BJ172/Inv_SY_B!$DC172-1,"")</f>
        <v/>
      </c>
      <c r="BK172" s="169" t="str">
        <f>IFERROR(Inv_SY_B!BK172/Inv_SY_B!$DC172-1,"")</f>
        <v/>
      </c>
      <c r="BL172" s="169" t="str">
        <f>IFERROR(Inv_SY_B!BL172/Inv_SY_B!$DC172-1,"")</f>
        <v/>
      </c>
      <c r="BM172" s="169" t="str">
        <f>IFERROR(Inv_SY_B!BM172/Inv_SY_B!$DC172-1,"")</f>
        <v/>
      </c>
      <c r="BN172" s="169" t="str">
        <f>IFERROR(Inv_SY_B!BN172/Inv_SY_B!$DC172-1,"")</f>
        <v/>
      </c>
      <c r="BO172" s="169" t="str">
        <f>IFERROR(Inv_SY_B!BO172/Inv_SY_B!$DC172-1,"")</f>
        <v/>
      </c>
      <c r="BP172" s="169" t="str">
        <f>IFERROR(Inv_SY_B!BP172/Inv_SY_B!$DC172-1,"")</f>
        <v/>
      </c>
      <c r="BQ172" s="169" t="str">
        <f>IFERROR(Inv_SY_B!BQ172/Inv_SY_B!$DC172-1,"")</f>
        <v/>
      </c>
      <c r="BR172" s="169" t="str">
        <f>IFERROR(Inv_SY_B!BR172/Inv_SY_B!$DC172-1,"")</f>
        <v/>
      </c>
      <c r="BS172" s="169" t="str">
        <f>IFERROR(Inv_SY_B!BS172/Inv_SY_B!$DC172-1,"")</f>
        <v/>
      </c>
      <c r="BT172" s="169" t="str">
        <f>IFERROR(Inv_SY_B!BT172/Inv_SY_B!$DC172-1,"")</f>
        <v/>
      </c>
      <c r="BU172" s="169" t="str">
        <f>IFERROR(Inv_SY_B!BU172/Inv_SY_B!$DC172-1,"")</f>
        <v/>
      </c>
      <c r="BV172" s="169" t="str">
        <f>IFERROR(Inv_SY_B!BV172/Inv_SY_B!$DC172-1,"")</f>
        <v/>
      </c>
      <c r="BW172" s="169" t="str">
        <f>IFERROR(Inv_SY_B!BW172/Inv_SY_B!$DC172-1,"")</f>
        <v/>
      </c>
      <c r="BX172" s="169" t="str">
        <f>IFERROR(Inv_SY_B!BX172/Inv_SY_B!$DC172-1,"")</f>
        <v/>
      </c>
      <c r="BY172" s="169" t="str">
        <f>IFERROR(Inv_SY_B!BY172/Inv_SY_B!$DC172-1,"")</f>
        <v/>
      </c>
      <c r="BZ172" s="169" t="str">
        <f>IFERROR(Inv_SY_B!BZ172/Inv_SY_B!$DC172-1,"")</f>
        <v/>
      </c>
      <c r="CA172" s="169" t="str">
        <f>IFERROR(Inv_SY_B!CA172/Inv_SY_B!$DC172-1,"")</f>
        <v/>
      </c>
      <c r="CB172" s="169" t="str">
        <f>IFERROR(Inv_SY_B!CB172/Inv_SY_B!$DC172-1,"")</f>
        <v/>
      </c>
      <c r="CC172" s="169" t="str">
        <f>IFERROR(Inv_SY_B!CC172/Inv_SY_B!$DC172-1,"")</f>
        <v/>
      </c>
      <c r="CD172" s="169" t="str">
        <f>IFERROR(Inv_SY_B!CD172/Inv_SY_B!$DC172-1,"")</f>
        <v/>
      </c>
      <c r="CE172" s="169" t="str">
        <f>IFERROR(Inv_SY_B!CE172/Inv_SY_B!$DC172-1,"")</f>
        <v/>
      </c>
      <c r="CF172" s="169" t="str">
        <f>IFERROR(Inv_SY_B!CF172/Inv_SY_B!$DC172-1,"")</f>
        <v/>
      </c>
      <c r="CG172" s="169" t="str">
        <f>IFERROR(Inv_SY_B!CG172/Inv_SY_B!$DC172-1,"")</f>
        <v/>
      </c>
      <c r="CH172" s="169" t="str">
        <f>IFERROR(Inv_SY_B!CH172/Inv_SY_B!$DC172-1,"")</f>
        <v/>
      </c>
      <c r="CI172" s="169" t="str">
        <f>IFERROR(Inv_SY_B!CI172/Inv_SY_B!$DC172-1,"")</f>
        <v/>
      </c>
      <c r="CJ172" s="169" t="str">
        <f>IFERROR(Inv_SY_B!CJ172/Inv_SY_B!$DC172-1,"")</f>
        <v/>
      </c>
      <c r="CK172" s="169" t="str">
        <f>IFERROR(Inv_SY_B!CK172/Inv_SY_B!$DC172-1,"")</f>
        <v/>
      </c>
      <c r="CL172" s="169" t="str">
        <f>IFERROR(Inv_SY_B!CL172/Inv_SY_B!$DC172-1,"")</f>
        <v/>
      </c>
      <c r="CM172" s="169" t="str">
        <f>IFERROR(Inv_SY_B!CM172/Inv_SY_B!$DB172-1,"")</f>
        <v/>
      </c>
      <c r="CN172" s="169" t="str">
        <f>IFERROR(Inv_SY_B!CN172/Inv_SY_B!$DB172-1,"")</f>
        <v/>
      </c>
      <c r="CO172" s="169" t="str">
        <f>IFERROR(Inv_SY_B!CO172/Inv_SY_B!$DB172-1,"")</f>
        <v/>
      </c>
      <c r="CP172" s="169" t="str">
        <f>IFERROR(Inv_SY_B!CP172/Inv_SY_B!$DB172-1,"")</f>
        <v/>
      </c>
      <c r="CQ172" s="169" t="str">
        <f>IFERROR(Inv_SY_B!CQ172/Inv_SY_B!$DB172-1,"")</f>
        <v/>
      </c>
      <c r="CR172" s="169" t="str">
        <f>IFERROR(Inv_SY_B!CR172/Inv_SY_B!$DB172-1,"")</f>
        <v/>
      </c>
      <c r="CS172" s="169" t="str">
        <f>IFERROR(Inv_SY_B!CS172/Inv_SY_B!$DB172-1,"")</f>
        <v/>
      </c>
      <c r="CT172" s="169" t="str">
        <f>IFERROR(Inv_SY_B!CT172/Inv_SY_B!$DB172-1,"")</f>
        <v/>
      </c>
      <c r="CU172" s="169" t="str">
        <f>IFERROR(Inv_SY_B!CU172/Inv_SY_B!$DB172-1,"")</f>
        <v/>
      </c>
      <c r="CV172" s="169" t="str">
        <f>IFERROR(Inv_SY_B!CV172/Inv_SY_B!$DB172-1,"")</f>
        <v/>
      </c>
      <c r="CW172" s="169" t="str">
        <f>IFERROR(Inv_SY_B!CW172/Inv_SY_B!$DB172-1,"")</f>
        <v/>
      </c>
      <c r="CX172" s="169" t="str">
        <f>IFERROR(Inv_SY_B!CX172/Inv_SY_B!$DB172-1,"")</f>
        <v/>
      </c>
      <c r="CY172" s="169" t="str">
        <f>IFERROR(Inv_SY_B!CY172/Inv_SY_B!$DB172-1,"")</f>
        <v/>
      </c>
      <c r="CZ172" s="169" t="str">
        <f>IFERROR(Inv_SY_B!CZ172/Inv_SY_B!$DB172-1,"")</f>
        <v/>
      </c>
    </row>
    <row r="173" spans="2:104">
      <c r="B173" s="164">
        <f t="shared" si="3"/>
        <v>45865</v>
      </c>
      <c r="C173" s="169" t="str">
        <f>IFERROR(Inv_SY_B!C173/Inv_SY_B!$DA173-1,"")</f>
        <v/>
      </c>
      <c r="D173" s="169" t="str">
        <f>IFERROR(Inv_SY_B!D173/Inv_SY_B!$DA173-1,"")</f>
        <v/>
      </c>
      <c r="E173" s="169" t="str">
        <f>IFERROR(Inv_SY_B!E173/Inv_SY_B!$DA173-1,"")</f>
        <v/>
      </c>
      <c r="F173" s="169" t="str">
        <f>IFERROR(Inv_SY_B!F173/Inv_SY_B!$DA173-1,"")</f>
        <v/>
      </c>
      <c r="G173" s="169" t="str">
        <f>IFERROR(Inv_SY_B!G173/Inv_SY_B!$DA173-1,"")</f>
        <v/>
      </c>
      <c r="H173" s="169" t="str">
        <f>IFERROR(Inv_SY_B!H173/Inv_SY_B!$DA173-1,"")</f>
        <v/>
      </c>
      <c r="I173" s="169" t="str">
        <f>IFERROR(Inv_SY_B!I173/Inv_SY_B!$DA173-1,"")</f>
        <v/>
      </c>
      <c r="J173" s="169" t="str">
        <f>IFERROR(Inv_SY_B!J173/Inv_SY_B!$DA173-1,"")</f>
        <v/>
      </c>
      <c r="K173" s="169" t="str">
        <f>IFERROR(Inv_SY_B!K173/Inv_SY_B!$DA173-1,"")</f>
        <v/>
      </c>
      <c r="L173" s="169" t="str">
        <f>IFERROR(Inv_SY_B!L173/Inv_SY_B!$DA173-1,"")</f>
        <v/>
      </c>
      <c r="M173" s="169" t="str">
        <f>IFERROR(Inv_SY_B!M173/Inv_SY_B!$DA173-1,"")</f>
        <v/>
      </c>
      <c r="N173" s="169" t="str">
        <f>IFERROR(Inv_SY_B!N173/Inv_SY_B!$DA173-1,"")</f>
        <v/>
      </c>
      <c r="O173" s="169" t="str">
        <f>IFERROR(Inv_SY_B!O173/Inv_SY_B!$DA173-1,"")</f>
        <v/>
      </c>
      <c r="P173" s="169" t="str">
        <f>IFERROR(Inv_SY_B!P173/Inv_SY_B!$DA173-1,"")</f>
        <v/>
      </c>
      <c r="Q173" s="169" t="str">
        <f>IFERROR(Inv_SY_B!Q173/Inv_SY_B!$DA173-1,"")</f>
        <v/>
      </c>
      <c r="R173" s="169" t="str">
        <f>IFERROR(Inv_SY_B!R173/Inv_SY_B!$DA173-1,"")</f>
        <v/>
      </c>
      <c r="S173" s="169" t="str">
        <f>IFERROR(Inv_SY_B!S173/Inv_SY_B!$DA173-1,"")</f>
        <v/>
      </c>
      <c r="T173" s="169" t="str">
        <f>IFERROR(Inv_SY_B!T173/Inv_SY_B!$DA173-1,"")</f>
        <v/>
      </c>
      <c r="U173" s="169" t="str">
        <f>IFERROR(Inv_SY_B!U173/Inv_SY_B!$DA173-1,"")</f>
        <v/>
      </c>
      <c r="V173" s="169" t="str">
        <f>IFERROR(Inv_SY_B!V173/Inv_SY_B!$DA173-1,"")</f>
        <v/>
      </c>
      <c r="W173" s="169" t="str">
        <f>IFERROR(Inv_SY_B!W173/Inv_SY_B!$DA173-1,"")</f>
        <v/>
      </c>
      <c r="X173" s="169" t="str">
        <f>IFERROR(Inv_SY_B!X173/Inv_SY_B!$DA173-1,"")</f>
        <v/>
      </c>
      <c r="Y173" s="169" t="str">
        <f>IFERROR(Inv_SY_B!Y173/Inv_SY_B!$DA173-1,"")</f>
        <v/>
      </c>
      <c r="Z173" s="169" t="str">
        <f>IFERROR(Inv_SY_B!Z173/Inv_SY_B!$DA173-1,"")</f>
        <v/>
      </c>
      <c r="AA173" s="169" t="str">
        <f>IFERROR(Inv_SY_B!AA173/Inv_SY_B!$DA173-1,"")</f>
        <v/>
      </c>
      <c r="AB173" s="169" t="str">
        <f>IFERROR(Inv_SY_B!AB173/Inv_SY_B!$DA173-1,"")</f>
        <v/>
      </c>
      <c r="AC173" s="169" t="str">
        <f>IFERROR(Inv_SY_B!AC173/Inv_SY_B!$DA173-1,"")</f>
        <v/>
      </c>
      <c r="AD173" s="169" t="str">
        <f>IFERROR(Inv_SY_B!AD173/Inv_SY_B!$DA173-1,"")</f>
        <v/>
      </c>
      <c r="AE173" s="169" t="str">
        <f>IFERROR(Inv_SY_B!AE173/Inv_SY_B!$DA173-1,"")</f>
        <v/>
      </c>
      <c r="AF173" s="169" t="str">
        <f>IFERROR(Inv_SY_B!AF173/Inv_SY_B!$DA173-1,"")</f>
        <v/>
      </c>
      <c r="AG173" s="169" t="str">
        <f>IFERROR(Inv_SY_B!AG173/Inv_SY_B!$DA173-1,"")</f>
        <v/>
      </c>
      <c r="AH173" s="169" t="str">
        <f>IFERROR(Inv_SY_B!AH173/Inv_SY_B!$DA173-1,"")</f>
        <v/>
      </c>
      <c r="AI173" s="169" t="str">
        <f>IFERROR(Inv_SY_B!AI173/Inv_SY_B!$DC173-1,"")</f>
        <v/>
      </c>
      <c r="AJ173" s="169" t="str">
        <f>IFERROR(Inv_SY_B!AJ173/Inv_SY_B!$DC173-1,"")</f>
        <v/>
      </c>
      <c r="AK173" s="169" t="str">
        <f>IFERROR(Inv_SY_B!AK173/Inv_SY_B!$DC173-1,"")</f>
        <v/>
      </c>
      <c r="AL173" s="169" t="str">
        <f>IFERROR(Inv_SY_B!AL173/Inv_SY_B!$DC173-1,"")</f>
        <v/>
      </c>
      <c r="AM173" s="169" t="str">
        <f>IFERROR(Inv_SY_B!AM173/Inv_SY_B!$DC173-1,"")</f>
        <v/>
      </c>
      <c r="AN173" s="169" t="str">
        <f>IFERROR(Inv_SY_B!AN173/Inv_SY_B!$DC173-1,"")</f>
        <v/>
      </c>
      <c r="AO173" s="169" t="str">
        <f>IFERROR(Inv_SY_B!AO173/Inv_SY_B!$DC173-1,"")</f>
        <v/>
      </c>
      <c r="AP173" s="169" t="str">
        <f>IFERROR(Inv_SY_B!AP173/Inv_SY_B!$DC173-1,"")</f>
        <v/>
      </c>
      <c r="AQ173" s="169" t="str">
        <f>IFERROR(Inv_SY_B!AQ173/Inv_SY_B!$DC173-1,"")</f>
        <v/>
      </c>
      <c r="AR173" s="169" t="str">
        <f>IFERROR(Inv_SY_B!AR173/Inv_SY_B!$DC173-1,"")</f>
        <v/>
      </c>
      <c r="AS173" s="169" t="str">
        <f>IFERROR(Inv_SY_B!AS173/Inv_SY_B!$DC173-1,"")</f>
        <v/>
      </c>
      <c r="AT173" s="169" t="str">
        <f>IFERROR(Inv_SY_B!AT173/Inv_SY_B!$DC173-1,"")</f>
        <v/>
      </c>
      <c r="AU173" s="169" t="str">
        <f>IFERROR(Inv_SY_B!AU173/Inv_SY_B!$DC173-1,"")</f>
        <v/>
      </c>
      <c r="AV173" s="169" t="str">
        <f>IFERROR(Inv_SY_B!AV173/Inv_SY_B!$DC173-1,"")</f>
        <v/>
      </c>
      <c r="AW173" s="169" t="str">
        <f>IFERROR(Inv_SY_B!AW173/Inv_SY_B!$DC173-1,"")</f>
        <v/>
      </c>
      <c r="AX173" s="169" t="str">
        <f>IFERROR(Inv_SY_B!AX173/Inv_SY_B!$DC173-1,"")</f>
        <v/>
      </c>
      <c r="AY173" s="169" t="str">
        <f>IFERROR(Inv_SY_B!AY173/Inv_SY_B!$DC173-1,"")</f>
        <v/>
      </c>
      <c r="AZ173" s="169" t="str">
        <f>IFERROR(Inv_SY_B!AZ173/Inv_SY_B!$DC173-1,"")</f>
        <v/>
      </c>
      <c r="BA173" s="169" t="str">
        <f>IFERROR(Inv_SY_B!BA173/Inv_SY_B!$DC173-1,"")</f>
        <v/>
      </c>
      <c r="BB173" s="169" t="str">
        <f>IFERROR(Inv_SY_B!BB173/Inv_SY_B!$DC173-1,"")</f>
        <v/>
      </c>
      <c r="BC173" s="169" t="str">
        <f>IFERROR(Inv_SY_B!BC173/Inv_SY_B!$DC173-1,"")</f>
        <v/>
      </c>
      <c r="BD173" s="169" t="str">
        <f>IFERROR(Inv_SY_B!BD173/Inv_SY_B!$DC173-1,"")</f>
        <v/>
      </c>
      <c r="BE173" s="169" t="str">
        <f>IFERROR(Inv_SY_B!BE173/Inv_SY_B!$DC173-1,"")</f>
        <v/>
      </c>
      <c r="BF173" s="169" t="str">
        <f>IFERROR(Inv_SY_B!BF173/Inv_SY_B!$DC173-1,"")</f>
        <v/>
      </c>
      <c r="BG173" s="169" t="str">
        <f>IFERROR(Inv_SY_B!BG173/Inv_SY_B!$DC173-1,"")</f>
        <v/>
      </c>
      <c r="BH173" s="169" t="str">
        <f>IFERROR(Inv_SY_B!BH173/Inv_SY_B!$DC173-1,"")</f>
        <v/>
      </c>
      <c r="BI173" s="169" t="str">
        <f>IFERROR(Inv_SY_B!BI173/Inv_SY_B!$DC173-1,"")</f>
        <v/>
      </c>
      <c r="BJ173" s="169" t="str">
        <f>IFERROR(Inv_SY_B!BJ173/Inv_SY_B!$DC173-1,"")</f>
        <v/>
      </c>
      <c r="BK173" s="169" t="str">
        <f>IFERROR(Inv_SY_B!BK173/Inv_SY_B!$DC173-1,"")</f>
        <v/>
      </c>
      <c r="BL173" s="169" t="str">
        <f>IFERROR(Inv_SY_B!BL173/Inv_SY_B!$DC173-1,"")</f>
        <v/>
      </c>
      <c r="BM173" s="169" t="str">
        <f>IFERROR(Inv_SY_B!BM173/Inv_SY_B!$DC173-1,"")</f>
        <v/>
      </c>
      <c r="BN173" s="169" t="str">
        <f>IFERROR(Inv_SY_B!BN173/Inv_SY_B!$DC173-1,"")</f>
        <v/>
      </c>
      <c r="BO173" s="169" t="str">
        <f>IFERROR(Inv_SY_B!BO173/Inv_SY_B!$DC173-1,"")</f>
        <v/>
      </c>
      <c r="BP173" s="169" t="str">
        <f>IFERROR(Inv_SY_B!BP173/Inv_SY_B!$DC173-1,"")</f>
        <v/>
      </c>
      <c r="BQ173" s="169" t="str">
        <f>IFERROR(Inv_SY_B!BQ173/Inv_SY_B!$DC173-1,"")</f>
        <v/>
      </c>
      <c r="BR173" s="169" t="str">
        <f>IFERROR(Inv_SY_B!BR173/Inv_SY_B!$DC173-1,"")</f>
        <v/>
      </c>
      <c r="BS173" s="169" t="str">
        <f>IFERROR(Inv_SY_B!BS173/Inv_SY_B!$DC173-1,"")</f>
        <v/>
      </c>
      <c r="BT173" s="169" t="str">
        <f>IFERROR(Inv_SY_B!BT173/Inv_SY_B!$DC173-1,"")</f>
        <v/>
      </c>
      <c r="BU173" s="169" t="str">
        <f>IFERROR(Inv_SY_B!BU173/Inv_SY_B!$DC173-1,"")</f>
        <v/>
      </c>
      <c r="BV173" s="169" t="str">
        <f>IFERROR(Inv_SY_B!BV173/Inv_SY_B!$DC173-1,"")</f>
        <v/>
      </c>
      <c r="BW173" s="169" t="str">
        <f>IFERROR(Inv_SY_B!BW173/Inv_SY_B!$DC173-1,"")</f>
        <v/>
      </c>
      <c r="BX173" s="169" t="str">
        <f>IFERROR(Inv_SY_B!BX173/Inv_SY_B!$DC173-1,"")</f>
        <v/>
      </c>
      <c r="BY173" s="169" t="str">
        <f>IFERROR(Inv_SY_B!BY173/Inv_SY_B!$DC173-1,"")</f>
        <v/>
      </c>
      <c r="BZ173" s="169" t="str">
        <f>IFERROR(Inv_SY_B!BZ173/Inv_SY_B!$DC173-1,"")</f>
        <v/>
      </c>
      <c r="CA173" s="169" t="str">
        <f>IFERROR(Inv_SY_B!CA173/Inv_SY_B!$DC173-1,"")</f>
        <v/>
      </c>
      <c r="CB173" s="169" t="str">
        <f>IFERROR(Inv_SY_B!CB173/Inv_SY_B!$DC173-1,"")</f>
        <v/>
      </c>
      <c r="CC173" s="169" t="str">
        <f>IFERROR(Inv_SY_B!CC173/Inv_SY_B!$DC173-1,"")</f>
        <v/>
      </c>
      <c r="CD173" s="169" t="str">
        <f>IFERROR(Inv_SY_B!CD173/Inv_SY_B!$DC173-1,"")</f>
        <v/>
      </c>
      <c r="CE173" s="169" t="str">
        <f>IFERROR(Inv_SY_B!CE173/Inv_SY_B!$DC173-1,"")</f>
        <v/>
      </c>
      <c r="CF173" s="169" t="str">
        <f>IFERROR(Inv_SY_B!CF173/Inv_SY_B!$DC173-1,"")</f>
        <v/>
      </c>
      <c r="CG173" s="169" t="str">
        <f>IFERROR(Inv_SY_B!CG173/Inv_SY_B!$DC173-1,"")</f>
        <v/>
      </c>
      <c r="CH173" s="169" t="str">
        <f>IFERROR(Inv_SY_B!CH173/Inv_SY_B!$DC173-1,"")</f>
        <v/>
      </c>
      <c r="CI173" s="169" t="str">
        <f>IFERROR(Inv_SY_B!CI173/Inv_SY_B!$DC173-1,"")</f>
        <v/>
      </c>
      <c r="CJ173" s="169" t="str">
        <f>IFERROR(Inv_SY_B!CJ173/Inv_SY_B!$DC173-1,"")</f>
        <v/>
      </c>
      <c r="CK173" s="169" t="str">
        <f>IFERROR(Inv_SY_B!CK173/Inv_SY_B!$DC173-1,"")</f>
        <v/>
      </c>
      <c r="CL173" s="169" t="str">
        <f>IFERROR(Inv_SY_B!CL173/Inv_SY_B!$DC173-1,"")</f>
        <v/>
      </c>
      <c r="CM173" s="169" t="str">
        <f>IFERROR(Inv_SY_B!CM173/Inv_SY_B!$DB173-1,"")</f>
        <v/>
      </c>
      <c r="CN173" s="169" t="str">
        <f>IFERROR(Inv_SY_B!CN173/Inv_SY_B!$DB173-1,"")</f>
        <v/>
      </c>
      <c r="CO173" s="169" t="str">
        <f>IFERROR(Inv_SY_B!CO173/Inv_SY_B!$DB173-1,"")</f>
        <v/>
      </c>
      <c r="CP173" s="169" t="str">
        <f>IFERROR(Inv_SY_B!CP173/Inv_SY_B!$DB173-1,"")</f>
        <v/>
      </c>
      <c r="CQ173" s="169" t="str">
        <f>IFERROR(Inv_SY_B!CQ173/Inv_SY_B!$DB173-1,"")</f>
        <v/>
      </c>
      <c r="CR173" s="169" t="str">
        <f>IFERROR(Inv_SY_B!CR173/Inv_SY_B!$DB173-1,"")</f>
        <v/>
      </c>
      <c r="CS173" s="169" t="str">
        <f>IFERROR(Inv_SY_B!CS173/Inv_SY_B!$DB173-1,"")</f>
        <v/>
      </c>
      <c r="CT173" s="169" t="str">
        <f>IFERROR(Inv_SY_B!CT173/Inv_SY_B!$DB173-1,"")</f>
        <v/>
      </c>
      <c r="CU173" s="169" t="str">
        <f>IFERROR(Inv_SY_B!CU173/Inv_SY_B!$DB173-1,"")</f>
        <v/>
      </c>
      <c r="CV173" s="169" t="str">
        <f>IFERROR(Inv_SY_B!CV173/Inv_SY_B!$DB173-1,"")</f>
        <v/>
      </c>
      <c r="CW173" s="169" t="str">
        <f>IFERROR(Inv_SY_B!CW173/Inv_SY_B!$DB173-1,"")</f>
        <v/>
      </c>
      <c r="CX173" s="169" t="str">
        <f>IFERROR(Inv_SY_B!CX173/Inv_SY_B!$DB173-1,"")</f>
        <v/>
      </c>
      <c r="CY173" s="169" t="str">
        <f>IFERROR(Inv_SY_B!CY173/Inv_SY_B!$DB173-1,"")</f>
        <v/>
      </c>
      <c r="CZ173" s="169" t="str">
        <f>IFERROR(Inv_SY_B!CZ173/Inv_SY_B!$DB173-1,"")</f>
        <v/>
      </c>
    </row>
    <row r="174" spans="2:104">
      <c r="B174" s="164">
        <f t="shared" si="3"/>
        <v>45866</v>
      </c>
      <c r="C174" s="169" t="str">
        <f>IFERROR(Inv_SY_B!C174/Inv_SY_B!$DA174-1,"")</f>
        <v/>
      </c>
      <c r="D174" s="169" t="str">
        <f>IFERROR(Inv_SY_B!D174/Inv_SY_B!$DA174-1,"")</f>
        <v/>
      </c>
      <c r="E174" s="169" t="str">
        <f>IFERROR(Inv_SY_B!E174/Inv_SY_B!$DA174-1,"")</f>
        <v/>
      </c>
      <c r="F174" s="169" t="str">
        <f>IFERROR(Inv_SY_B!F174/Inv_SY_B!$DA174-1,"")</f>
        <v/>
      </c>
      <c r="G174" s="169" t="str">
        <f>IFERROR(Inv_SY_B!G174/Inv_SY_B!$DA174-1,"")</f>
        <v/>
      </c>
      <c r="H174" s="169" t="str">
        <f>IFERROR(Inv_SY_B!H174/Inv_SY_B!$DA174-1,"")</f>
        <v/>
      </c>
      <c r="I174" s="169" t="str">
        <f>IFERROR(Inv_SY_B!I174/Inv_SY_B!$DA174-1,"")</f>
        <v/>
      </c>
      <c r="J174" s="169" t="str">
        <f>IFERROR(Inv_SY_B!J174/Inv_SY_B!$DA174-1,"")</f>
        <v/>
      </c>
      <c r="K174" s="169" t="str">
        <f>IFERROR(Inv_SY_B!K174/Inv_SY_B!$DA174-1,"")</f>
        <v/>
      </c>
      <c r="L174" s="169" t="str">
        <f>IFERROR(Inv_SY_B!L174/Inv_SY_B!$DA174-1,"")</f>
        <v/>
      </c>
      <c r="M174" s="169" t="str">
        <f>IFERROR(Inv_SY_B!M174/Inv_SY_B!$DA174-1,"")</f>
        <v/>
      </c>
      <c r="N174" s="169" t="str">
        <f>IFERROR(Inv_SY_B!N174/Inv_SY_B!$DA174-1,"")</f>
        <v/>
      </c>
      <c r="O174" s="169" t="str">
        <f>IFERROR(Inv_SY_B!O174/Inv_SY_B!$DA174-1,"")</f>
        <v/>
      </c>
      <c r="P174" s="169" t="str">
        <f>IFERROR(Inv_SY_B!P174/Inv_SY_B!$DA174-1,"")</f>
        <v/>
      </c>
      <c r="Q174" s="169" t="str">
        <f>IFERROR(Inv_SY_B!Q174/Inv_SY_B!$DA174-1,"")</f>
        <v/>
      </c>
      <c r="R174" s="169" t="str">
        <f>IFERROR(Inv_SY_B!R174/Inv_SY_B!$DA174-1,"")</f>
        <v/>
      </c>
      <c r="S174" s="169" t="str">
        <f>IFERROR(Inv_SY_B!S174/Inv_SY_B!$DA174-1,"")</f>
        <v/>
      </c>
      <c r="T174" s="169" t="str">
        <f>IFERROR(Inv_SY_B!T174/Inv_SY_B!$DA174-1,"")</f>
        <v/>
      </c>
      <c r="U174" s="169" t="str">
        <f>IFERROR(Inv_SY_B!U174/Inv_SY_B!$DA174-1,"")</f>
        <v/>
      </c>
      <c r="V174" s="169" t="str">
        <f>IFERROR(Inv_SY_B!V174/Inv_SY_B!$DA174-1,"")</f>
        <v/>
      </c>
      <c r="W174" s="169" t="str">
        <f>IFERROR(Inv_SY_B!W174/Inv_SY_B!$DA174-1,"")</f>
        <v/>
      </c>
      <c r="X174" s="169" t="str">
        <f>IFERROR(Inv_SY_B!X174/Inv_SY_B!$DA174-1,"")</f>
        <v/>
      </c>
      <c r="Y174" s="169" t="str">
        <f>IFERROR(Inv_SY_B!Y174/Inv_SY_B!$DA174-1,"")</f>
        <v/>
      </c>
      <c r="Z174" s="169" t="str">
        <f>IFERROR(Inv_SY_B!Z174/Inv_SY_B!$DA174-1,"")</f>
        <v/>
      </c>
      <c r="AA174" s="169" t="str">
        <f>IFERROR(Inv_SY_B!AA174/Inv_SY_B!$DA174-1,"")</f>
        <v/>
      </c>
      <c r="AB174" s="169" t="str">
        <f>IFERROR(Inv_SY_B!AB174/Inv_SY_B!$DA174-1,"")</f>
        <v/>
      </c>
      <c r="AC174" s="169" t="str">
        <f>IFERROR(Inv_SY_B!AC174/Inv_SY_B!$DA174-1,"")</f>
        <v/>
      </c>
      <c r="AD174" s="169" t="str">
        <f>IFERROR(Inv_SY_B!AD174/Inv_SY_B!$DA174-1,"")</f>
        <v/>
      </c>
      <c r="AE174" s="169" t="str">
        <f>IFERROR(Inv_SY_B!AE174/Inv_SY_B!$DA174-1,"")</f>
        <v/>
      </c>
      <c r="AF174" s="169" t="str">
        <f>IFERROR(Inv_SY_B!AF174/Inv_SY_B!$DA174-1,"")</f>
        <v/>
      </c>
      <c r="AG174" s="169" t="str">
        <f>IFERROR(Inv_SY_B!AG174/Inv_SY_B!$DA174-1,"")</f>
        <v/>
      </c>
      <c r="AH174" s="169" t="str">
        <f>IFERROR(Inv_SY_B!AH174/Inv_SY_B!$DA174-1,"")</f>
        <v/>
      </c>
      <c r="AI174" s="169" t="str">
        <f>IFERROR(Inv_SY_B!AI174/Inv_SY_B!$DC174-1,"")</f>
        <v/>
      </c>
      <c r="AJ174" s="169" t="str">
        <f>IFERROR(Inv_SY_B!AJ174/Inv_SY_B!$DC174-1,"")</f>
        <v/>
      </c>
      <c r="AK174" s="169" t="str">
        <f>IFERROR(Inv_SY_B!AK174/Inv_SY_B!$DC174-1,"")</f>
        <v/>
      </c>
      <c r="AL174" s="169" t="str">
        <f>IFERROR(Inv_SY_B!AL174/Inv_SY_B!$DC174-1,"")</f>
        <v/>
      </c>
      <c r="AM174" s="169" t="str">
        <f>IFERROR(Inv_SY_B!AM174/Inv_SY_B!$DC174-1,"")</f>
        <v/>
      </c>
      <c r="AN174" s="169" t="str">
        <f>IFERROR(Inv_SY_B!AN174/Inv_SY_B!$DC174-1,"")</f>
        <v/>
      </c>
      <c r="AO174" s="169" t="str">
        <f>IFERROR(Inv_SY_B!AO174/Inv_SY_B!$DC174-1,"")</f>
        <v/>
      </c>
      <c r="AP174" s="169" t="str">
        <f>IFERROR(Inv_SY_B!AP174/Inv_SY_B!$DC174-1,"")</f>
        <v/>
      </c>
      <c r="AQ174" s="169" t="str">
        <f>IFERROR(Inv_SY_B!AQ174/Inv_SY_B!$DC174-1,"")</f>
        <v/>
      </c>
      <c r="AR174" s="169" t="str">
        <f>IFERROR(Inv_SY_B!AR174/Inv_SY_B!$DC174-1,"")</f>
        <v/>
      </c>
      <c r="AS174" s="169" t="str">
        <f>IFERROR(Inv_SY_B!AS174/Inv_SY_B!$DC174-1,"")</f>
        <v/>
      </c>
      <c r="AT174" s="169" t="str">
        <f>IFERROR(Inv_SY_B!AT174/Inv_SY_B!$DC174-1,"")</f>
        <v/>
      </c>
      <c r="AU174" s="169" t="str">
        <f>IFERROR(Inv_SY_B!AU174/Inv_SY_B!$DC174-1,"")</f>
        <v/>
      </c>
      <c r="AV174" s="169" t="str">
        <f>IFERROR(Inv_SY_B!AV174/Inv_SY_B!$DC174-1,"")</f>
        <v/>
      </c>
      <c r="AW174" s="169" t="str">
        <f>IFERROR(Inv_SY_B!AW174/Inv_SY_B!$DC174-1,"")</f>
        <v/>
      </c>
      <c r="AX174" s="169" t="str">
        <f>IFERROR(Inv_SY_B!AX174/Inv_SY_B!$DC174-1,"")</f>
        <v/>
      </c>
      <c r="AY174" s="169" t="str">
        <f>IFERROR(Inv_SY_B!AY174/Inv_SY_B!$DC174-1,"")</f>
        <v/>
      </c>
      <c r="AZ174" s="169" t="str">
        <f>IFERROR(Inv_SY_B!AZ174/Inv_SY_B!$DC174-1,"")</f>
        <v/>
      </c>
      <c r="BA174" s="169" t="str">
        <f>IFERROR(Inv_SY_B!BA174/Inv_SY_B!$DC174-1,"")</f>
        <v/>
      </c>
      <c r="BB174" s="169" t="str">
        <f>IFERROR(Inv_SY_B!BB174/Inv_SY_B!$DC174-1,"")</f>
        <v/>
      </c>
      <c r="BC174" s="169" t="str">
        <f>IFERROR(Inv_SY_B!BC174/Inv_SY_B!$DC174-1,"")</f>
        <v/>
      </c>
      <c r="BD174" s="169" t="str">
        <f>IFERROR(Inv_SY_B!BD174/Inv_SY_B!$DC174-1,"")</f>
        <v/>
      </c>
      <c r="BE174" s="169" t="str">
        <f>IFERROR(Inv_SY_B!BE174/Inv_SY_B!$DC174-1,"")</f>
        <v/>
      </c>
      <c r="BF174" s="169" t="str">
        <f>IFERROR(Inv_SY_B!BF174/Inv_SY_B!$DC174-1,"")</f>
        <v/>
      </c>
      <c r="BG174" s="169" t="str">
        <f>IFERROR(Inv_SY_B!BG174/Inv_SY_B!$DC174-1,"")</f>
        <v/>
      </c>
      <c r="BH174" s="169" t="str">
        <f>IFERROR(Inv_SY_B!BH174/Inv_SY_B!$DC174-1,"")</f>
        <v/>
      </c>
      <c r="BI174" s="169" t="str">
        <f>IFERROR(Inv_SY_B!BI174/Inv_SY_B!$DC174-1,"")</f>
        <v/>
      </c>
      <c r="BJ174" s="169" t="str">
        <f>IFERROR(Inv_SY_B!BJ174/Inv_SY_B!$DC174-1,"")</f>
        <v/>
      </c>
      <c r="BK174" s="169" t="str">
        <f>IFERROR(Inv_SY_B!BK174/Inv_SY_B!$DC174-1,"")</f>
        <v/>
      </c>
      <c r="BL174" s="169" t="str">
        <f>IFERROR(Inv_SY_B!BL174/Inv_SY_B!$DC174-1,"")</f>
        <v/>
      </c>
      <c r="BM174" s="169" t="str">
        <f>IFERROR(Inv_SY_B!BM174/Inv_SY_B!$DC174-1,"")</f>
        <v/>
      </c>
      <c r="BN174" s="169" t="str">
        <f>IFERROR(Inv_SY_B!BN174/Inv_SY_B!$DC174-1,"")</f>
        <v/>
      </c>
      <c r="BO174" s="169" t="str">
        <f>IFERROR(Inv_SY_B!BO174/Inv_SY_B!$DC174-1,"")</f>
        <v/>
      </c>
      <c r="BP174" s="169" t="str">
        <f>IFERROR(Inv_SY_B!BP174/Inv_SY_B!$DC174-1,"")</f>
        <v/>
      </c>
      <c r="BQ174" s="169" t="str">
        <f>IFERROR(Inv_SY_B!BQ174/Inv_SY_B!$DC174-1,"")</f>
        <v/>
      </c>
      <c r="BR174" s="169" t="str">
        <f>IFERROR(Inv_SY_B!BR174/Inv_SY_B!$DC174-1,"")</f>
        <v/>
      </c>
      <c r="BS174" s="169" t="str">
        <f>IFERROR(Inv_SY_B!BS174/Inv_SY_B!$DC174-1,"")</f>
        <v/>
      </c>
      <c r="BT174" s="169" t="str">
        <f>IFERROR(Inv_SY_B!BT174/Inv_SY_B!$DC174-1,"")</f>
        <v/>
      </c>
      <c r="BU174" s="169" t="str">
        <f>IFERROR(Inv_SY_B!BU174/Inv_SY_B!$DC174-1,"")</f>
        <v/>
      </c>
      <c r="BV174" s="169" t="str">
        <f>IFERROR(Inv_SY_B!BV174/Inv_SY_B!$DC174-1,"")</f>
        <v/>
      </c>
      <c r="BW174" s="169" t="str">
        <f>IFERROR(Inv_SY_B!BW174/Inv_SY_B!$DC174-1,"")</f>
        <v/>
      </c>
      <c r="BX174" s="169" t="str">
        <f>IFERROR(Inv_SY_B!BX174/Inv_SY_B!$DC174-1,"")</f>
        <v/>
      </c>
      <c r="BY174" s="169" t="str">
        <f>IFERROR(Inv_SY_B!BY174/Inv_SY_B!$DC174-1,"")</f>
        <v/>
      </c>
      <c r="BZ174" s="169" t="str">
        <f>IFERROR(Inv_SY_B!BZ174/Inv_SY_B!$DC174-1,"")</f>
        <v/>
      </c>
      <c r="CA174" s="169" t="str">
        <f>IFERROR(Inv_SY_B!CA174/Inv_SY_B!$DC174-1,"")</f>
        <v/>
      </c>
      <c r="CB174" s="169" t="str">
        <f>IFERROR(Inv_SY_B!CB174/Inv_SY_B!$DC174-1,"")</f>
        <v/>
      </c>
      <c r="CC174" s="169" t="str">
        <f>IFERROR(Inv_SY_B!CC174/Inv_SY_B!$DC174-1,"")</f>
        <v/>
      </c>
      <c r="CD174" s="169" t="str">
        <f>IFERROR(Inv_SY_B!CD174/Inv_SY_B!$DC174-1,"")</f>
        <v/>
      </c>
      <c r="CE174" s="169" t="str">
        <f>IFERROR(Inv_SY_B!CE174/Inv_SY_B!$DC174-1,"")</f>
        <v/>
      </c>
      <c r="CF174" s="169" t="str">
        <f>IFERROR(Inv_SY_B!CF174/Inv_SY_B!$DC174-1,"")</f>
        <v/>
      </c>
      <c r="CG174" s="169" t="str">
        <f>IFERROR(Inv_SY_B!CG174/Inv_SY_B!$DC174-1,"")</f>
        <v/>
      </c>
      <c r="CH174" s="169" t="str">
        <f>IFERROR(Inv_SY_B!CH174/Inv_SY_B!$DC174-1,"")</f>
        <v/>
      </c>
      <c r="CI174" s="169" t="str">
        <f>IFERROR(Inv_SY_B!CI174/Inv_SY_B!$DC174-1,"")</f>
        <v/>
      </c>
      <c r="CJ174" s="169" t="str">
        <f>IFERROR(Inv_SY_B!CJ174/Inv_SY_B!$DC174-1,"")</f>
        <v/>
      </c>
      <c r="CK174" s="169" t="str">
        <f>IFERROR(Inv_SY_B!CK174/Inv_SY_B!$DC174-1,"")</f>
        <v/>
      </c>
      <c r="CL174" s="169" t="str">
        <f>IFERROR(Inv_SY_B!CL174/Inv_SY_B!$DC174-1,"")</f>
        <v/>
      </c>
      <c r="CM174" s="169" t="str">
        <f>IFERROR(Inv_SY_B!CM174/Inv_SY_B!$DB174-1,"")</f>
        <v/>
      </c>
      <c r="CN174" s="169" t="str">
        <f>IFERROR(Inv_SY_B!CN174/Inv_SY_B!$DB174-1,"")</f>
        <v/>
      </c>
      <c r="CO174" s="169" t="str">
        <f>IFERROR(Inv_SY_B!CO174/Inv_SY_B!$DB174-1,"")</f>
        <v/>
      </c>
      <c r="CP174" s="169" t="str">
        <f>IFERROR(Inv_SY_B!CP174/Inv_SY_B!$DB174-1,"")</f>
        <v/>
      </c>
      <c r="CQ174" s="169" t="str">
        <f>IFERROR(Inv_SY_B!CQ174/Inv_SY_B!$DB174-1,"")</f>
        <v/>
      </c>
      <c r="CR174" s="169" t="str">
        <f>IFERROR(Inv_SY_B!CR174/Inv_SY_B!$DB174-1,"")</f>
        <v/>
      </c>
      <c r="CS174" s="169" t="str">
        <f>IFERROR(Inv_SY_B!CS174/Inv_SY_B!$DB174-1,"")</f>
        <v/>
      </c>
      <c r="CT174" s="169" t="str">
        <f>IFERROR(Inv_SY_B!CT174/Inv_SY_B!$DB174-1,"")</f>
        <v/>
      </c>
      <c r="CU174" s="169" t="str">
        <f>IFERROR(Inv_SY_B!CU174/Inv_SY_B!$DB174-1,"")</f>
        <v/>
      </c>
      <c r="CV174" s="169" t="str">
        <f>IFERROR(Inv_SY_B!CV174/Inv_SY_B!$DB174-1,"")</f>
        <v/>
      </c>
      <c r="CW174" s="169" t="str">
        <f>IFERROR(Inv_SY_B!CW174/Inv_SY_B!$DB174-1,"")</f>
        <v/>
      </c>
      <c r="CX174" s="169" t="str">
        <f>IFERROR(Inv_SY_B!CX174/Inv_SY_B!$DB174-1,"")</f>
        <v/>
      </c>
      <c r="CY174" s="169" t="str">
        <f>IFERROR(Inv_SY_B!CY174/Inv_SY_B!$DB174-1,"")</f>
        <v/>
      </c>
      <c r="CZ174" s="169" t="str">
        <f>IFERROR(Inv_SY_B!CZ174/Inv_SY_B!$DB174-1,"")</f>
        <v/>
      </c>
    </row>
    <row r="175" spans="2:104">
      <c r="B175" s="164">
        <f t="shared" si="3"/>
        <v>45867</v>
      </c>
      <c r="C175" s="169" t="str">
        <f>IFERROR(Inv_SY_B!C175/Inv_SY_B!$DA175-1,"")</f>
        <v/>
      </c>
      <c r="D175" s="169" t="str">
        <f>IFERROR(Inv_SY_B!D175/Inv_SY_B!$DA175-1,"")</f>
        <v/>
      </c>
      <c r="E175" s="169" t="str">
        <f>IFERROR(Inv_SY_B!E175/Inv_SY_B!$DA175-1,"")</f>
        <v/>
      </c>
      <c r="F175" s="169" t="str">
        <f>IFERROR(Inv_SY_B!F175/Inv_SY_B!$DA175-1,"")</f>
        <v/>
      </c>
      <c r="G175" s="169" t="str">
        <f>IFERROR(Inv_SY_B!G175/Inv_SY_B!$DA175-1,"")</f>
        <v/>
      </c>
      <c r="H175" s="169" t="str">
        <f>IFERROR(Inv_SY_B!H175/Inv_SY_B!$DA175-1,"")</f>
        <v/>
      </c>
      <c r="I175" s="169" t="str">
        <f>IFERROR(Inv_SY_B!I175/Inv_SY_B!$DA175-1,"")</f>
        <v/>
      </c>
      <c r="J175" s="169" t="str">
        <f>IFERROR(Inv_SY_B!J175/Inv_SY_B!$DA175-1,"")</f>
        <v/>
      </c>
      <c r="K175" s="169" t="str">
        <f>IFERROR(Inv_SY_B!K175/Inv_SY_B!$DA175-1,"")</f>
        <v/>
      </c>
      <c r="L175" s="169" t="str">
        <f>IFERROR(Inv_SY_B!L175/Inv_SY_B!$DA175-1,"")</f>
        <v/>
      </c>
      <c r="M175" s="169" t="str">
        <f>IFERROR(Inv_SY_B!M175/Inv_SY_B!$DA175-1,"")</f>
        <v/>
      </c>
      <c r="N175" s="169" t="str">
        <f>IFERROR(Inv_SY_B!N175/Inv_SY_B!$DA175-1,"")</f>
        <v/>
      </c>
      <c r="O175" s="169" t="str">
        <f>IFERROR(Inv_SY_B!O175/Inv_SY_B!$DA175-1,"")</f>
        <v/>
      </c>
      <c r="P175" s="169" t="str">
        <f>IFERROR(Inv_SY_B!P175/Inv_SY_B!$DA175-1,"")</f>
        <v/>
      </c>
      <c r="Q175" s="169" t="str">
        <f>IFERROR(Inv_SY_B!Q175/Inv_SY_B!$DA175-1,"")</f>
        <v/>
      </c>
      <c r="R175" s="169" t="str">
        <f>IFERROR(Inv_SY_B!R175/Inv_SY_B!$DA175-1,"")</f>
        <v/>
      </c>
      <c r="S175" s="169" t="str">
        <f>IFERROR(Inv_SY_B!S175/Inv_SY_B!$DA175-1,"")</f>
        <v/>
      </c>
      <c r="T175" s="169" t="str">
        <f>IFERROR(Inv_SY_B!T175/Inv_SY_B!$DA175-1,"")</f>
        <v/>
      </c>
      <c r="U175" s="169" t="str">
        <f>IFERROR(Inv_SY_B!U175/Inv_SY_B!$DA175-1,"")</f>
        <v/>
      </c>
      <c r="V175" s="169" t="str">
        <f>IFERROR(Inv_SY_B!V175/Inv_SY_B!$DA175-1,"")</f>
        <v/>
      </c>
      <c r="W175" s="169" t="str">
        <f>IFERROR(Inv_SY_B!W175/Inv_SY_B!$DA175-1,"")</f>
        <v/>
      </c>
      <c r="X175" s="169" t="str">
        <f>IFERROR(Inv_SY_B!X175/Inv_SY_B!$DA175-1,"")</f>
        <v/>
      </c>
      <c r="Y175" s="169" t="str">
        <f>IFERROR(Inv_SY_B!Y175/Inv_SY_B!$DA175-1,"")</f>
        <v/>
      </c>
      <c r="Z175" s="169" t="str">
        <f>IFERROR(Inv_SY_B!Z175/Inv_SY_B!$DA175-1,"")</f>
        <v/>
      </c>
      <c r="AA175" s="169" t="str">
        <f>IFERROR(Inv_SY_B!AA175/Inv_SY_B!$DA175-1,"")</f>
        <v/>
      </c>
      <c r="AB175" s="169" t="str">
        <f>IFERROR(Inv_SY_B!AB175/Inv_SY_B!$DA175-1,"")</f>
        <v/>
      </c>
      <c r="AC175" s="169" t="str">
        <f>IFERROR(Inv_SY_B!AC175/Inv_SY_B!$DA175-1,"")</f>
        <v/>
      </c>
      <c r="AD175" s="169" t="str">
        <f>IFERROR(Inv_SY_B!AD175/Inv_SY_B!$DA175-1,"")</f>
        <v/>
      </c>
      <c r="AE175" s="169" t="str">
        <f>IFERROR(Inv_SY_B!AE175/Inv_SY_B!$DA175-1,"")</f>
        <v/>
      </c>
      <c r="AF175" s="169" t="str">
        <f>IFERROR(Inv_SY_B!AF175/Inv_SY_B!$DA175-1,"")</f>
        <v/>
      </c>
      <c r="AG175" s="169" t="str">
        <f>IFERROR(Inv_SY_B!AG175/Inv_SY_B!$DA175-1,"")</f>
        <v/>
      </c>
      <c r="AH175" s="169" t="str">
        <f>IFERROR(Inv_SY_B!AH175/Inv_SY_B!$DA175-1,"")</f>
        <v/>
      </c>
      <c r="AI175" s="169" t="str">
        <f>IFERROR(Inv_SY_B!AI175/Inv_SY_B!$DC175-1,"")</f>
        <v/>
      </c>
      <c r="AJ175" s="169" t="str">
        <f>IFERROR(Inv_SY_B!AJ175/Inv_SY_B!$DC175-1,"")</f>
        <v/>
      </c>
      <c r="AK175" s="169" t="str">
        <f>IFERROR(Inv_SY_B!AK175/Inv_SY_B!$DC175-1,"")</f>
        <v/>
      </c>
      <c r="AL175" s="169" t="str">
        <f>IFERROR(Inv_SY_B!AL175/Inv_SY_B!$DC175-1,"")</f>
        <v/>
      </c>
      <c r="AM175" s="169" t="str">
        <f>IFERROR(Inv_SY_B!AM175/Inv_SY_B!$DC175-1,"")</f>
        <v/>
      </c>
      <c r="AN175" s="169" t="str">
        <f>IFERROR(Inv_SY_B!AN175/Inv_SY_B!$DC175-1,"")</f>
        <v/>
      </c>
      <c r="AO175" s="169" t="str">
        <f>IFERROR(Inv_SY_B!AO175/Inv_SY_B!$DC175-1,"")</f>
        <v/>
      </c>
      <c r="AP175" s="169" t="str">
        <f>IFERROR(Inv_SY_B!AP175/Inv_SY_B!$DC175-1,"")</f>
        <v/>
      </c>
      <c r="AQ175" s="169" t="str">
        <f>IFERROR(Inv_SY_B!AQ175/Inv_SY_B!$DC175-1,"")</f>
        <v/>
      </c>
      <c r="AR175" s="169" t="str">
        <f>IFERROR(Inv_SY_B!AR175/Inv_SY_B!$DC175-1,"")</f>
        <v/>
      </c>
      <c r="AS175" s="169" t="str">
        <f>IFERROR(Inv_SY_B!AS175/Inv_SY_B!$DC175-1,"")</f>
        <v/>
      </c>
      <c r="AT175" s="169" t="str">
        <f>IFERROR(Inv_SY_B!AT175/Inv_SY_B!$DC175-1,"")</f>
        <v/>
      </c>
      <c r="AU175" s="169" t="str">
        <f>IFERROR(Inv_SY_B!AU175/Inv_SY_B!$DC175-1,"")</f>
        <v/>
      </c>
      <c r="AV175" s="169" t="str">
        <f>IFERROR(Inv_SY_B!AV175/Inv_SY_B!$DC175-1,"")</f>
        <v/>
      </c>
      <c r="AW175" s="169" t="str">
        <f>IFERROR(Inv_SY_B!AW175/Inv_SY_B!$DC175-1,"")</f>
        <v/>
      </c>
      <c r="AX175" s="169" t="str">
        <f>IFERROR(Inv_SY_B!AX175/Inv_SY_B!$DC175-1,"")</f>
        <v/>
      </c>
      <c r="AY175" s="169" t="str">
        <f>IFERROR(Inv_SY_B!AY175/Inv_SY_B!$DC175-1,"")</f>
        <v/>
      </c>
      <c r="AZ175" s="169" t="str">
        <f>IFERROR(Inv_SY_B!AZ175/Inv_SY_B!$DC175-1,"")</f>
        <v/>
      </c>
      <c r="BA175" s="169" t="str">
        <f>IFERROR(Inv_SY_B!BA175/Inv_SY_B!$DC175-1,"")</f>
        <v/>
      </c>
      <c r="BB175" s="169" t="str">
        <f>IFERROR(Inv_SY_B!BB175/Inv_SY_B!$DC175-1,"")</f>
        <v/>
      </c>
      <c r="BC175" s="169" t="str">
        <f>IFERROR(Inv_SY_B!BC175/Inv_SY_B!$DC175-1,"")</f>
        <v/>
      </c>
      <c r="BD175" s="169" t="str">
        <f>IFERROR(Inv_SY_B!BD175/Inv_SY_B!$DC175-1,"")</f>
        <v/>
      </c>
      <c r="BE175" s="169" t="str">
        <f>IFERROR(Inv_SY_B!BE175/Inv_SY_B!$DC175-1,"")</f>
        <v/>
      </c>
      <c r="BF175" s="169" t="str">
        <f>IFERROR(Inv_SY_B!BF175/Inv_SY_B!$DC175-1,"")</f>
        <v/>
      </c>
      <c r="BG175" s="169" t="str">
        <f>IFERROR(Inv_SY_B!BG175/Inv_SY_B!$DC175-1,"")</f>
        <v/>
      </c>
      <c r="BH175" s="169" t="str">
        <f>IFERROR(Inv_SY_B!BH175/Inv_SY_B!$DC175-1,"")</f>
        <v/>
      </c>
      <c r="BI175" s="169" t="str">
        <f>IFERROR(Inv_SY_B!BI175/Inv_SY_B!$DC175-1,"")</f>
        <v/>
      </c>
      <c r="BJ175" s="169" t="str">
        <f>IFERROR(Inv_SY_B!BJ175/Inv_SY_B!$DC175-1,"")</f>
        <v/>
      </c>
      <c r="BK175" s="169" t="str">
        <f>IFERROR(Inv_SY_B!BK175/Inv_SY_B!$DC175-1,"")</f>
        <v/>
      </c>
      <c r="BL175" s="169" t="str">
        <f>IFERROR(Inv_SY_B!BL175/Inv_SY_B!$DC175-1,"")</f>
        <v/>
      </c>
      <c r="BM175" s="169" t="str">
        <f>IFERROR(Inv_SY_B!BM175/Inv_SY_B!$DC175-1,"")</f>
        <v/>
      </c>
      <c r="BN175" s="169" t="str">
        <f>IFERROR(Inv_SY_B!BN175/Inv_SY_B!$DC175-1,"")</f>
        <v/>
      </c>
      <c r="BO175" s="169" t="str">
        <f>IFERROR(Inv_SY_B!BO175/Inv_SY_B!$DC175-1,"")</f>
        <v/>
      </c>
      <c r="BP175" s="169" t="str">
        <f>IFERROR(Inv_SY_B!BP175/Inv_SY_B!$DC175-1,"")</f>
        <v/>
      </c>
      <c r="BQ175" s="169" t="str">
        <f>IFERROR(Inv_SY_B!BQ175/Inv_SY_B!$DC175-1,"")</f>
        <v/>
      </c>
      <c r="BR175" s="169" t="str">
        <f>IFERROR(Inv_SY_B!BR175/Inv_SY_B!$DC175-1,"")</f>
        <v/>
      </c>
      <c r="BS175" s="169" t="str">
        <f>IFERROR(Inv_SY_B!BS175/Inv_SY_B!$DC175-1,"")</f>
        <v/>
      </c>
      <c r="BT175" s="169" t="str">
        <f>IFERROR(Inv_SY_B!BT175/Inv_SY_B!$DC175-1,"")</f>
        <v/>
      </c>
      <c r="BU175" s="169" t="str">
        <f>IFERROR(Inv_SY_B!BU175/Inv_SY_B!$DC175-1,"")</f>
        <v/>
      </c>
      <c r="BV175" s="169" t="str">
        <f>IFERROR(Inv_SY_B!BV175/Inv_SY_B!$DC175-1,"")</f>
        <v/>
      </c>
      <c r="BW175" s="169" t="str">
        <f>IFERROR(Inv_SY_B!BW175/Inv_SY_B!$DC175-1,"")</f>
        <v/>
      </c>
      <c r="BX175" s="169" t="str">
        <f>IFERROR(Inv_SY_B!BX175/Inv_SY_B!$DC175-1,"")</f>
        <v/>
      </c>
      <c r="BY175" s="169" t="str">
        <f>IFERROR(Inv_SY_B!BY175/Inv_SY_B!$DC175-1,"")</f>
        <v/>
      </c>
      <c r="BZ175" s="169" t="str">
        <f>IFERROR(Inv_SY_B!BZ175/Inv_SY_B!$DC175-1,"")</f>
        <v/>
      </c>
      <c r="CA175" s="169" t="str">
        <f>IFERROR(Inv_SY_B!CA175/Inv_SY_B!$DC175-1,"")</f>
        <v/>
      </c>
      <c r="CB175" s="169" t="str">
        <f>IFERROR(Inv_SY_B!CB175/Inv_SY_B!$DC175-1,"")</f>
        <v/>
      </c>
      <c r="CC175" s="169" t="str">
        <f>IFERROR(Inv_SY_B!CC175/Inv_SY_B!$DC175-1,"")</f>
        <v/>
      </c>
      <c r="CD175" s="169" t="str">
        <f>IFERROR(Inv_SY_B!CD175/Inv_SY_B!$DC175-1,"")</f>
        <v/>
      </c>
      <c r="CE175" s="169" t="str">
        <f>IFERROR(Inv_SY_B!CE175/Inv_SY_B!$DC175-1,"")</f>
        <v/>
      </c>
      <c r="CF175" s="169" t="str">
        <f>IFERROR(Inv_SY_B!CF175/Inv_SY_B!$DC175-1,"")</f>
        <v/>
      </c>
      <c r="CG175" s="169" t="str">
        <f>IFERROR(Inv_SY_B!CG175/Inv_SY_B!$DC175-1,"")</f>
        <v/>
      </c>
      <c r="CH175" s="169" t="str">
        <f>IFERROR(Inv_SY_B!CH175/Inv_SY_B!$DC175-1,"")</f>
        <v/>
      </c>
      <c r="CI175" s="169" t="str">
        <f>IFERROR(Inv_SY_B!CI175/Inv_SY_B!$DC175-1,"")</f>
        <v/>
      </c>
      <c r="CJ175" s="169" t="str">
        <f>IFERROR(Inv_SY_B!CJ175/Inv_SY_B!$DC175-1,"")</f>
        <v/>
      </c>
      <c r="CK175" s="169" t="str">
        <f>IFERROR(Inv_SY_B!CK175/Inv_SY_B!$DC175-1,"")</f>
        <v/>
      </c>
      <c r="CL175" s="169" t="str">
        <f>IFERROR(Inv_SY_B!CL175/Inv_SY_B!$DC175-1,"")</f>
        <v/>
      </c>
      <c r="CM175" s="169" t="str">
        <f>IFERROR(Inv_SY_B!CM175/Inv_SY_B!$DB175-1,"")</f>
        <v/>
      </c>
      <c r="CN175" s="169" t="str">
        <f>IFERROR(Inv_SY_B!CN175/Inv_SY_B!$DB175-1,"")</f>
        <v/>
      </c>
      <c r="CO175" s="169" t="str">
        <f>IFERROR(Inv_SY_B!CO175/Inv_SY_B!$DB175-1,"")</f>
        <v/>
      </c>
      <c r="CP175" s="169" t="str">
        <f>IFERROR(Inv_SY_B!CP175/Inv_SY_B!$DB175-1,"")</f>
        <v/>
      </c>
      <c r="CQ175" s="169" t="str">
        <f>IFERROR(Inv_SY_B!CQ175/Inv_SY_B!$DB175-1,"")</f>
        <v/>
      </c>
      <c r="CR175" s="169" t="str">
        <f>IFERROR(Inv_SY_B!CR175/Inv_SY_B!$DB175-1,"")</f>
        <v/>
      </c>
      <c r="CS175" s="169" t="str">
        <f>IFERROR(Inv_SY_B!CS175/Inv_SY_B!$DB175-1,"")</f>
        <v/>
      </c>
      <c r="CT175" s="169" t="str">
        <f>IFERROR(Inv_SY_B!CT175/Inv_SY_B!$DB175-1,"")</f>
        <v/>
      </c>
      <c r="CU175" s="169" t="str">
        <f>IFERROR(Inv_SY_B!CU175/Inv_SY_B!$DB175-1,"")</f>
        <v/>
      </c>
      <c r="CV175" s="169" t="str">
        <f>IFERROR(Inv_SY_B!CV175/Inv_SY_B!$DB175-1,"")</f>
        <v/>
      </c>
      <c r="CW175" s="169" t="str">
        <f>IFERROR(Inv_SY_B!CW175/Inv_SY_B!$DB175-1,"")</f>
        <v/>
      </c>
      <c r="CX175" s="169" t="str">
        <f>IFERROR(Inv_SY_B!CX175/Inv_SY_B!$DB175-1,"")</f>
        <v/>
      </c>
      <c r="CY175" s="169" t="str">
        <f>IFERROR(Inv_SY_B!CY175/Inv_SY_B!$DB175-1,"")</f>
        <v/>
      </c>
      <c r="CZ175" s="169" t="str">
        <f>IFERROR(Inv_SY_B!CZ175/Inv_SY_B!$DB175-1,"")</f>
        <v/>
      </c>
    </row>
    <row r="176" spans="2:104">
      <c r="B176" s="164">
        <f t="shared" si="3"/>
        <v>45868</v>
      </c>
      <c r="C176" s="169" t="str">
        <f>IFERROR(Inv_SY_B!C176/Inv_SY_B!$DA176-1,"")</f>
        <v/>
      </c>
      <c r="D176" s="169" t="str">
        <f>IFERROR(Inv_SY_B!D176/Inv_SY_B!$DA176-1,"")</f>
        <v/>
      </c>
      <c r="E176" s="169" t="str">
        <f>IFERROR(Inv_SY_B!E176/Inv_SY_B!$DA176-1,"")</f>
        <v/>
      </c>
      <c r="F176" s="169" t="str">
        <f>IFERROR(Inv_SY_B!F176/Inv_SY_B!$DA176-1,"")</f>
        <v/>
      </c>
      <c r="G176" s="169" t="str">
        <f>IFERROR(Inv_SY_B!G176/Inv_SY_B!$DA176-1,"")</f>
        <v/>
      </c>
      <c r="H176" s="169" t="str">
        <f>IFERROR(Inv_SY_B!H176/Inv_SY_B!$DA176-1,"")</f>
        <v/>
      </c>
      <c r="I176" s="169" t="str">
        <f>IFERROR(Inv_SY_B!I176/Inv_SY_B!$DA176-1,"")</f>
        <v/>
      </c>
      <c r="J176" s="169" t="str">
        <f>IFERROR(Inv_SY_B!J176/Inv_SY_B!$DA176-1,"")</f>
        <v/>
      </c>
      <c r="K176" s="169" t="str">
        <f>IFERROR(Inv_SY_B!K176/Inv_SY_B!$DA176-1,"")</f>
        <v/>
      </c>
      <c r="L176" s="169" t="str">
        <f>IFERROR(Inv_SY_B!L176/Inv_SY_B!$DA176-1,"")</f>
        <v/>
      </c>
      <c r="M176" s="169" t="str">
        <f>IFERROR(Inv_SY_B!M176/Inv_SY_B!$DA176-1,"")</f>
        <v/>
      </c>
      <c r="N176" s="169" t="str">
        <f>IFERROR(Inv_SY_B!N176/Inv_SY_B!$DA176-1,"")</f>
        <v/>
      </c>
      <c r="O176" s="169" t="str">
        <f>IFERROR(Inv_SY_B!O176/Inv_SY_B!$DA176-1,"")</f>
        <v/>
      </c>
      <c r="P176" s="169" t="str">
        <f>IFERROR(Inv_SY_B!P176/Inv_SY_B!$DA176-1,"")</f>
        <v/>
      </c>
      <c r="Q176" s="169" t="str">
        <f>IFERROR(Inv_SY_B!Q176/Inv_SY_B!$DA176-1,"")</f>
        <v/>
      </c>
      <c r="R176" s="169" t="str">
        <f>IFERROR(Inv_SY_B!R176/Inv_SY_B!$DA176-1,"")</f>
        <v/>
      </c>
      <c r="S176" s="169" t="str">
        <f>IFERROR(Inv_SY_B!S176/Inv_SY_B!$DA176-1,"")</f>
        <v/>
      </c>
      <c r="T176" s="169" t="str">
        <f>IFERROR(Inv_SY_B!T176/Inv_SY_B!$DA176-1,"")</f>
        <v/>
      </c>
      <c r="U176" s="169" t="str">
        <f>IFERROR(Inv_SY_B!U176/Inv_SY_B!$DA176-1,"")</f>
        <v/>
      </c>
      <c r="V176" s="169" t="str">
        <f>IFERROR(Inv_SY_B!V176/Inv_SY_B!$DA176-1,"")</f>
        <v/>
      </c>
      <c r="W176" s="169" t="str">
        <f>IFERROR(Inv_SY_B!W176/Inv_SY_B!$DA176-1,"")</f>
        <v/>
      </c>
      <c r="X176" s="169" t="str">
        <f>IFERROR(Inv_SY_B!X176/Inv_SY_B!$DA176-1,"")</f>
        <v/>
      </c>
      <c r="Y176" s="169" t="str">
        <f>IFERROR(Inv_SY_B!Y176/Inv_SY_B!$DA176-1,"")</f>
        <v/>
      </c>
      <c r="Z176" s="169" t="str">
        <f>IFERROR(Inv_SY_B!Z176/Inv_SY_B!$DA176-1,"")</f>
        <v/>
      </c>
      <c r="AA176" s="169" t="str">
        <f>IFERROR(Inv_SY_B!AA176/Inv_SY_B!$DA176-1,"")</f>
        <v/>
      </c>
      <c r="AB176" s="169" t="str">
        <f>IFERROR(Inv_SY_B!AB176/Inv_SY_B!$DA176-1,"")</f>
        <v/>
      </c>
      <c r="AC176" s="169" t="str">
        <f>IFERROR(Inv_SY_B!AC176/Inv_SY_B!$DA176-1,"")</f>
        <v/>
      </c>
      <c r="AD176" s="169" t="str">
        <f>IFERROR(Inv_SY_B!AD176/Inv_SY_B!$DA176-1,"")</f>
        <v/>
      </c>
      <c r="AE176" s="169" t="str">
        <f>IFERROR(Inv_SY_B!AE176/Inv_SY_B!$DA176-1,"")</f>
        <v/>
      </c>
      <c r="AF176" s="169" t="str">
        <f>IFERROR(Inv_SY_B!AF176/Inv_SY_B!$DA176-1,"")</f>
        <v/>
      </c>
      <c r="AG176" s="169" t="str">
        <f>IFERROR(Inv_SY_B!AG176/Inv_SY_B!$DA176-1,"")</f>
        <v/>
      </c>
      <c r="AH176" s="169" t="str">
        <f>IFERROR(Inv_SY_B!AH176/Inv_SY_B!$DA176-1,"")</f>
        <v/>
      </c>
      <c r="AI176" s="169" t="str">
        <f>IFERROR(Inv_SY_B!AI176/Inv_SY_B!$DC176-1,"")</f>
        <v/>
      </c>
      <c r="AJ176" s="169" t="str">
        <f>IFERROR(Inv_SY_B!AJ176/Inv_SY_B!$DC176-1,"")</f>
        <v/>
      </c>
      <c r="AK176" s="169" t="str">
        <f>IFERROR(Inv_SY_B!AK176/Inv_SY_B!$DC176-1,"")</f>
        <v/>
      </c>
      <c r="AL176" s="169" t="str">
        <f>IFERROR(Inv_SY_B!AL176/Inv_SY_B!$DC176-1,"")</f>
        <v/>
      </c>
      <c r="AM176" s="169" t="str">
        <f>IFERROR(Inv_SY_B!AM176/Inv_SY_B!$DC176-1,"")</f>
        <v/>
      </c>
      <c r="AN176" s="169" t="str">
        <f>IFERROR(Inv_SY_B!AN176/Inv_SY_B!$DC176-1,"")</f>
        <v/>
      </c>
      <c r="AO176" s="169" t="str">
        <f>IFERROR(Inv_SY_B!AO176/Inv_SY_B!$DC176-1,"")</f>
        <v/>
      </c>
      <c r="AP176" s="169" t="str">
        <f>IFERROR(Inv_SY_B!AP176/Inv_SY_B!$DC176-1,"")</f>
        <v/>
      </c>
      <c r="AQ176" s="169" t="str">
        <f>IFERROR(Inv_SY_B!AQ176/Inv_SY_B!$DC176-1,"")</f>
        <v/>
      </c>
      <c r="AR176" s="169" t="str">
        <f>IFERROR(Inv_SY_B!AR176/Inv_SY_B!$DC176-1,"")</f>
        <v/>
      </c>
      <c r="AS176" s="169" t="str">
        <f>IFERROR(Inv_SY_B!AS176/Inv_SY_B!$DC176-1,"")</f>
        <v/>
      </c>
      <c r="AT176" s="169" t="str">
        <f>IFERROR(Inv_SY_B!AT176/Inv_SY_B!$DC176-1,"")</f>
        <v/>
      </c>
      <c r="AU176" s="169" t="str">
        <f>IFERROR(Inv_SY_B!AU176/Inv_SY_B!$DC176-1,"")</f>
        <v/>
      </c>
      <c r="AV176" s="169" t="str">
        <f>IFERROR(Inv_SY_B!AV176/Inv_SY_B!$DC176-1,"")</f>
        <v/>
      </c>
      <c r="AW176" s="169" t="str">
        <f>IFERROR(Inv_SY_B!AW176/Inv_SY_B!$DC176-1,"")</f>
        <v/>
      </c>
      <c r="AX176" s="169" t="str">
        <f>IFERROR(Inv_SY_B!AX176/Inv_SY_B!$DC176-1,"")</f>
        <v/>
      </c>
      <c r="AY176" s="169" t="str">
        <f>IFERROR(Inv_SY_B!AY176/Inv_SY_B!$DC176-1,"")</f>
        <v/>
      </c>
      <c r="AZ176" s="169" t="str">
        <f>IFERROR(Inv_SY_B!AZ176/Inv_SY_B!$DC176-1,"")</f>
        <v/>
      </c>
      <c r="BA176" s="169" t="str">
        <f>IFERROR(Inv_SY_B!BA176/Inv_SY_B!$DC176-1,"")</f>
        <v/>
      </c>
      <c r="BB176" s="169" t="str">
        <f>IFERROR(Inv_SY_B!BB176/Inv_SY_B!$DC176-1,"")</f>
        <v/>
      </c>
      <c r="BC176" s="169" t="str">
        <f>IFERROR(Inv_SY_B!BC176/Inv_SY_B!$DC176-1,"")</f>
        <v/>
      </c>
      <c r="BD176" s="169" t="str">
        <f>IFERROR(Inv_SY_B!BD176/Inv_SY_B!$DC176-1,"")</f>
        <v/>
      </c>
      <c r="BE176" s="169" t="str">
        <f>IFERROR(Inv_SY_B!BE176/Inv_SY_B!$DC176-1,"")</f>
        <v/>
      </c>
      <c r="BF176" s="169" t="str">
        <f>IFERROR(Inv_SY_B!BF176/Inv_SY_B!$DC176-1,"")</f>
        <v/>
      </c>
      <c r="BG176" s="169" t="str">
        <f>IFERROR(Inv_SY_B!BG176/Inv_SY_B!$DC176-1,"")</f>
        <v/>
      </c>
      <c r="BH176" s="169" t="str">
        <f>IFERROR(Inv_SY_B!BH176/Inv_SY_B!$DC176-1,"")</f>
        <v/>
      </c>
      <c r="BI176" s="169" t="str">
        <f>IFERROR(Inv_SY_B!BI176/Inv_SY_B!$DC176-1,"")</f>
        <v/>
      </c>
      <c r="BJ176" s="169" t="str">
        <f>IFERROR(Inv_SY_B!BJ176/Inv_SY_B!$DC176-1,"")</f>
        <v/>
      </c>
      <c r="BK176" s="169" t="str">
        <f>IFERROR(Inv_SY_B!BK176/Inv_SY_B!$DC176-1,"")</f>
        <v/>
      </c>
      <c r="BL176" s="169" t="str">
        <f>IFERROR(Inv_SY_B!BL176/Inv_SY_B!$DC176-1,"")</f>
        <v/>
      </c>
      <c r="BM176" s="169" t="str">
        <f>IFERROR(Inv_SY_B!BM176/Inv_SY_B!$DC176-1,"")</f>
        <v/>
      </c>
      <c r="BN176" s="169" t="str">
        <f>IFERROR(Inv_SY_B!BN176/Inv_SY_B!$DC176-1,"")</f>
        <v/>
      </c>
      <c r="BO176" s="169" t="str">
        <f>IFERROR(Inv_SY_B!BO176/Inv_SY_B!$DC176-1,"")</f>
        <v/>
      </c>
      <c r="BP176" s="169" t="str">
        <f>IFERROR(Inv_SY_B!BP176/Inv_SY_B!$DC176-1,"")</f>
        <v/>
      </c>
      <c r="BQ176" s="169" t="str">
        <f>IFERROR(Inv_SY_B!BQ176/Inv_SY_B!$DC176-1,"")</f>
        <v/>
      </c>
      <c r="BR176" s="169" t="str">
        <f>IFERROR(Inv_SY_B!BR176/Inv_SY_B!$DC176-1,"")</f>
        <v/>
      </c>
      <c r="BS176" s="169" t="str">
        <f>IFERROR(Inv_SY_B!BS176/Inv_SY_B!$DC176-1,"")</f>
        <v/>
      </c>
      <c r="BT176" s="169" t="str">
        <f>IFERROR(Inv_SY_B!BT176/Inv_SY_B!$DC176-1,"")</f>
        <v/>
      </c>
      <c r="BU176" s="169" t="str">
        <f>IFERROR(Inv_SY_B!BU176/Inv_SY_B!$DC176-1,"")</f>
        <v/>
      </c>
      <c r="BV176" s="169" t="str">
        <f>IFERROR(Inv_SY_B!BV176/Inv_SY_B!$DC176-1,"")</f>
        <v/>
      </c>
      <c r="BW176" s="169" t="str">
        <f>IFERROR(Inv_SY_B!BW176/Inv_SY_B!$DC176-1,"")</f>
        <v/>
      </c>
      <c r="BX176" s="169" t="str">
        <f>IFERROR(Inv_SY_B!BX176/Inv_SY_B!$DC176-1,"")</f>
        <v/>
      </c>
      <c r="BY176" s="169" t="str">
        <f>IFERROR(Inv_SY_B!BY176/Inv_SY_B!$DC176-1,"")</f>
        <v/>
      </c>
      <c r="BZ176" s="169" t="str">
        <f>IFERROR(Inv_SY_B!BZ176/Inv_SY_B!$DC176-1,"")</f>
        <v/>
      </c>
      <c r="CA176" s="169" t="str">
        <f>IFERROR(Inv_SY_B!CA176/Inv_SY_B!$DC176-1,"")</f>
        <v/>
      </c>
      <c r="CB176" s="169" t="str">
        <f>IFERROR(Inv_SY_B!CB176/Inv_SY_B!$DC176-1,"")</f>
        <v/>
      </c>
      <c r="CC176" s="169" t="str">
        <f>IFERROR(Inv_SY_B!CC176/Inv_SY_B!$DC176-1,"")</f>
        <v/>
      </c>
      <c r="CD176" s="169" t="str">
        <f>IFERROR(Inv_SY_B!CD176/Inv_SY_B!$DC176-1,"")</f>
        <v/>
      </c>
      <c r="CE176" s="169" t="str">
        <f>IFERROR(Inv_SY_B!CE176/Inv_SY_B!$DC176-1,"")</f>
        <v/>
      </c>
      <c r="CF176" s="169" t="str">
        <f>IFERROR(Inv_SY_B!CF176/Inv_SY_B!$DC176-1,"")</f>
        <v/>
      </c>
      <c r="CG176" s="169" t="str">
        <f>IFERROR(Inv_SY_B!CG176/Inv_SY_B!$DC176-1,"")</f>
        <v/>
      </c>
      <c r="CH176" s="169" t="str">
        <f>IFERROR(Inv_SY_B!CH176/Inv_SY_B!$DC176-1,"")</f>
        <v/>
      </c>
      <c r="CI176" s="169" t="str">
        <f>IFERROR(Inv_SY_B!CI176/Inv_SY_B!$DC176-1,"")</f>
        <v/>
      </c>
      <c r="CJ176" s="169" t="str">
        <f>IFERROR(Inv_SY_B!CJ176/Inv_SY_B!$DC176-1,"")</f>
        <v/>
      </c>
      <c r="CK176" s="169" t="str">
        <f>IFERROR(Inv_SY_B!CK176/Inv_SY_B!$DC176-1,"")</f>
        <v/>
      </c>
      <c r="CL176" s="169" t="str">
        <f>IFERROR(Inv_SY_B!CL176/Inv_SY_B!$DC176-1,"")</f>
        <v/>
      </c>
      <c r="CM176" s="169" t="str">
        <f>IFERROR(Inv_SY_B!CM176/Inv_SY_B!$DB176-1,"")</f>
        <v/>
      </c>
      <c r="CN176" s="169" t="str">
        <f>IFERROR(Inv_SY_B!CN176/Inv_SY_B!$DB176-1,"")</f>
        <v/>
      </c>
      <c r="CO176" s="169" t="str">
        <f>IFERROR(Inv_SY_B!CO176/Inv_SY_B!$DB176-1,"")</f>
        <v/>
      </c>
      <c r="CP176" s="169" t="str">
        <f>IFERROR(Inv_SY_B!CP176/Inv_SY_B!$DB176-1,"")</f>
        <v/>
      </c>
      <c r="CQ176" s="169" t="str">
        <f>IFERROR(Inv_SY_B!CQ176/Inv_SY_B!$DB176-1,"")</f>
        <v/>
      </c>
      <c r="CR176" s="169" t="str">
        <f>IFERROR(Inv_SY_B!CR176/Inv_SY_B!$DB176-1,"")</f>
        <v/>
      </c>
      <c r="CS176" s="169" t="str">
        <f>IFERROR(Inv_SY_B!CS176/Inv_SY_B!$DB176-1,"")</f>
        <v/>
      </c>
      <c r="CT176" s="169" t="str">
        <f>IFERROR(Inv_SY_B!CT176/Inv_SY_B!$DB176-1,"")</f>
        <v/>
      </c>
      <c r="CU176" s="169" t="str">
        <f>IFERROR(Inv_SY_B!CU176/Inv_SY_B!$DB176-1,"")</f>
        <v/>
      </c>
      <c r="CV176" s="169" t="str">
        <f>IFERROR(Inv_SY_B!CV176/Inv_SY_B!$DB176-1,"")</f>
        <v/>
      </c>
      <c r="CW176" s="169" t="str">
        <f>IFERROR(Inv_SY_B!CW176/Inv_SY_B!$DB176-1,"")</f>
        <v/>
      </c>
      <c r="CX176" s="169" t="str">
        <f>IFERROR(Inv_SY_B!CX176/Inv_SY_B!$DB176-1,"")</f>
        <v/>
      </c>
      <c r="CY176" s="169" t="str">
        <f>IFERROR(Inv_SY_B!CY176/Inv_SY_B!$DB176-1,"")</f>
        <v/>
      </c>
      <c r="CZ176" s="169" t="str">
        <f>IFERROR(Inv_SY_B!CZ176/Inv_SY_B!$DB176-1,"")</f>
        <v/>
      </c>
    </row>
    <row r="177" spans="2:104">
      <c r="B177" s="164">
        <f t="shared" si="3"/>
        <v>45869</v>
      </c>
      <c r="C177" s="169" t="str">
        <f>IFERROR(Inv_SY_B!C177/Inv_SY_B!$DA177-1,"")</f>
        <v/>
      </c>
      <c r="D177" s="169" t="str">
        <f>IFERROR(Inv_SY_B!D177/Inv_SY_B!$DA177-1,"")</f>
        <v/>
      </c>
      <c r="E177" s="169" t="str">
        <f>IFERROR(Inv_SY_B!E177/Inv_SY_B!$DA177-1,"")</f>
        <v/>
      </c>
      <c r="F177" s="169" t="str">
        <f>IFERROR(Inv_SY_B!F177/Inv_SY_B!$DA177-1,"")</f>
        <v/>
      </c>
      <c r="G177" s="169" t="str">
        <f>IFERROR(Inv_SY_B!G177/Inv_SY_B!$DA177-1,"")</f>
        <v/>
      </c>
      <c r="H177" s="169" t="str">
        <f>IFERROR(Inv_SY_B!H177/Inv_SY_B!$DA177-1,"")</f>
        <v/>
      </c>
      <c r="I177" s="169" t="str">
        <f>IFERROR(Inv_SY_B!I177/Inv_SY_B!$DA177-1,"")</f>
        <v/>
      </c>
      <c r="J177" s="169" t="str">
        <f>IFERROR(Inv_SY_B!J177/Inv_SY_B!$DA177-1,"")</f>
        <v/>
      </c>
      <c r="K177" s="169" t="str">
        <f>IFERROR(Inv_SY_B!K177/Inv_SY_B!$DA177-1,"")</f>
        <v/>
      </c>
      <c r="L177" s="169" t="str">
        <f>IFERROR(Inv_SY_B!L177/Inv_SY_B!$DA177-1,"")</f>
        <v/>
      </c>
      <c r="M177" s="169" t="str">
        <f>IFERROR(Inv_SY_B!M177/Inv_SY_B!$DA177-1,"")</f>
        <v/>
      </c>
      <c r="N177" s="169" t="str">
        <f>IFERROR(Inv_SY_B!N177/Inv_SY_B!$DA177-1,"")</f>
        <v/>
      </c>
      <c r="O177" s="169" t="str">
        <f>IFERROR(Inv_SY_B!O177/Inv_SY_B!$DA177-1,"")</f>
        <v/>
      </c>
      <c r="P177" s="169" t="str">
        <f>IFERROR(Inv_SY_B!P177/Inv_SY_B!$DA177-1,"")</f>
        <v/>
      </c>
      <c r="Q177" s="169" t="str">
        <f>IFERROR(Inv_SY_B!Q177/Inv_SY_B!$DA177-1,"")</f>
        <v/>
      </c>
      <c r="R177" s="169" t="str">
        <f>IFERROR(Inv_SY_B!R177/Inv_SY_B!$DA177-1,"")</f>
        <v/>
      </c>
      <c r="S177" s="169" t="str">
        <f>IFERROR(Inv_SY_B!S177/Inv_SY_B!$DA177-1,"")</f>
        <v/>
      </c>
      <c r="T177" s="169" t="str">
        <f>IFERROR(Inv_SY_B!T177/Inv_SY_B!$DA177-1,"")</f>
        <v/>
      </c>
      <c r="U177" s="169" t="str">
        <f>IFERROR(Inv_SY_B!U177/Inv_SY_B!$DA177-1,"")</f>
        <v/>
      </c>
      <c r="V177" s="169" t="str">
        <f>IFERROR(Inv_SY_B!V177/Inv_SY_B!$DA177-1,"")</f>
        <v/>
      </c>
      <c r="W177" s="169" t="str">
        <f>IFERROR(Inv_SY_B!W177/Inv_SY_B!$DA177-1,"")</f>
        <v/>
      </c>
      <c r="X177" s="169" t="str">
        <f>IFERROR(Inv_SY_B!X177/Inv_SY_B!$DA177-1,"")</f>
        <v/>
      </c>
      <c r="Y177" s="169" t="str">
        <f>IFERROR(Inv_SY_B!Y177/Inv_SY_B!$DA177-1,"")</f>
        <v/>
      </c>
      <c r="Z177" s="169" t="str">
        <f>IFERROR(Inv_SY_B!Z177/Inv_SY_B!$DA177-1,"")</f>
        <v/>
      </c>
      <c r="AA177" s="169" t="str">
        <f>IFERROR(Inv_SY_B!AA177/Inv_SY_B!$DA177-1,"")</f>
        <v/>
      </c>
      <c r="AB177" s="169" t="str">
        <f>IFERROR(Inv_SY_B!AB177/Inv_SY_B!$DA177-1,"")</f>
        <v/>
      </c>
      <c r="AC177" s="169" t="str">
        <f>IFERROR(Inv_SY_B!AC177/Inv_SY_B!$DA177-1,"")</f>
        <v/>
      </c>
      <c r="AD177" s="169" t="str">
        <f>IFERROR(Inv_SY_B!AD177/Inv_SY_B!$DA177-1,"")</f>
        <v/>
      </c>
      <c r="AE177" s="169" t="str">
        <f>IFERROR(Inv_SY_B!AE177/Inv_SY_B!$DA177-1,"")</f>
        <v/>
      </c>
      <c r="AF177" s="169" t="str">
        <f>IFERROR(Inv_SY_B!AF177/Inv_SY_B!$DA177-1,"")</f>
        <v/>
      </c>
      <c r="AG177" s="169" t="str">
        <f>IFERROR(Inv_SY_B!AG177/Inv_SY_B!$DA177-1,"")</f>
        <v/>
      </c>
      <c r="AH177" s="169" t="str">
        <f>IFERROR(Inv_SY_B!AH177/Inv_SY_B!$DA177-1,"")</f>
        <v/>
      </c>
      <c r="AI177" s="169" t="str">
        <f>IFERROR(Inv_SY_B!AI177/Inv_SY_B!$DC177-1,"")</f>
        <v/>
      </c>
      <c r="AJ177" s="169" t="str">
        <f>IFERROR(Inv_SY_B!AJ177/Inv_SY_B!$DC177-1,"")</f>
        <v/>
      </c>
      <c r="AK177" s="169" t="str">
        <f>IFERROR(Inv_SY_B!AK177/Inv_SY_B!$DC177-1,"")</f>
        <v/>
      </c>
      <c r="AL177" s="169" t="str">
        <f>IFERROR(Inv_SY_B!AL177/Inv_SY_B!$DC177-1,"")</f>
        <v/>
      </c>
      <c r="AM177" s="169" t="str">
        <f>IFERROR(Inv_SY_B!AM177/Inv_SY_B!$DC177-1,"")</f>
        <v/>
      </c>
      <c r="AN177" s="169" t="str">
        <f>IFERROR(Inv_SY_B!AN177/Inv_SY_B!$DC177-1,"")</f>
        <v/>
      </c>
      <c r="AO177" s="169" t="str">
        <f>IFERROR(Inv_SY_B!AO177/Inv_SY_B!$DC177-1,"")</f>
        <v/>
      </c>
      <c r="AP177" s="169" t="str">
        <f>IFERROR(Inv_SY_B!AP177/Inv_SY_B!$DC177-1,"")</f>
        <v/>
      </c>
      <c r="AQ177" s="169" t="str">
        <f>IFERROR(Inv_SY_B!AQ177/Inv_SY_B!$DC177-1,"")</f>
        <v/>
      </c>
      <c r="AR177" s="169" t="str">
        <f>IFERROR(Inv_SY_B!AR177/Inv_SY_B!$DC177-1,"")</f>
        <v/>
      </c>
      <c r="AS177" s="169" t="str">
        <f>IFERROR(Inv_SY_B!AS177/Inv_SY_B!$DC177-1,"")</f>
        <v/>
      </c>
      <c r="AT177" s="169" t="str">
        <f>IFERROR(Inv_SY_B!AT177/Inv_SY_B!$DC177-1,"")</f>
        <v/>
      </c>
      <c r="AU177" s="169" t="str">
        <f>IFERROR(Inv_SY_B!AU177/Inv_SY_B!$DC177-1,"")</f>
        <v/>
      </c>
      <c r="AV177" s="169" t="str">
        <f>IFERROR(Inv_SY_B!AV177/Inv_SY_B!$DC177-1,"")</f>
        <v/>
      </c>
      <c r="AW177" s="169" t="str">
        <f>IFERROR(Inv_SY_B!AW177/Inv_SY_B!$DC177-1,"")</f>
        <v/>
      </c>
      <c r="AX177" s="169" t="str">
        <f>IFERROR(Inv_SY_B!AX177/Inv_SY_B!$DC177-1,"")</f>
        <v/>
      </c>
      <c r="AY177" s="169" t="str">
        <f>IFERROR(Inv_SY_B!AY177/Inv_SY_B!$DC177-1,"")</f>
        <v/>
      </c>
      <c r="AZ177" s="169" t="str">
        <f>IFERROR(Inv_SY_B!AZ177/Inv_SY_B!$DC177-1,"")</f>
        <v/>
      </c>
      <c r="BA177" s="169" t="str">
        <f>IFERROR(Inv_SY_B!BA177/Inv_SY_B!$DC177-1,"")</f>
        <v/>
      </c>
      <c r="BB177" s="169" t="str">
        <f>IFERROR(Inv_SY_B!BB177/Inv_SY_B!$DC177-1,"")</f>
        <v/>
      </c>
      <c r="BC177" s="169" t="str">
        <f>IFERROR(Inv_SY_B!BC177/Inv_SY_B!$DC177-1,"")</f>
        <v/>
      </c>
      <c r="BD177" s="169" t="str">
        <f>IFERROR(Inv_SY_B!BD177/Inv_SY_B!$DC177-1,"")</f>
        <v/>
      </c>
      <c r="BE177" s="169" t="str">
        <f>IFERROR(Inv_SY_B!BE177/Inv_SY_B!$DC177-1,"")</f>
        <v/>
      </c>
      <c r="BF177" s="169" t="str">
        <f>IFERROR(Inv_SY_B!BF177/Inv_SY_B!$DC177-1,"")</f>
        <v/>
      </c>
      <c r="BG177" s="169" t="str">
        <f>IFERROR(Inv_SY_B!BG177/Inv_SY_B!$DC177-1,"")</f>
        <v/>
      </c>
      <c r="BH177" s="169" t="str">
        <f>IFERROR(Inv_SY_B!BH177/Inv_SY_B!$DC177-1,"")</f>
        <v/>
      </c>
      <c r="BI177" s="169" t="str">
        <f>IFERROR(Inv_SY_B!BI177/Inv_SY_B!$DC177-1,"")</f>
        <v/>
      </c>
      <c r="BJ177" s="169" t="str">
        <f>IFERROR(Inv_SY_B!BJ177/Inv_SY_B!$DC177-1,"")</f>
        <v/>
      </c>
      <c r="BK177" s="169" t="str">
        <f>IFERROR(Inv_SY_B!BK177/Inv_SY_B!$DC177-1,"")</f>
        <v/>
      </c>
      <c r="BL177" s="169" t="str">
        <f>IFERROR(Inv_SY_B!BL177/Inv_SY_B!$DC177-1,"")</f>
        <v/>
      </c>
      <c r="BM177" s="169" t="str">
        <f>IFERROR(Inv_SY_B!BM177/Inv_SY_B!$DC177-1,"")</f>
        <v/>
      </c>
      <c r="BN177" s="169" t="str">
        <f>IFERROR(Inv_SY_B!BN177/Inv_SY_B!$DC177-1,"")</f>
        <v/>
      </c>
      <c r="BO177" s="169" t="str">
        <f>IFERROR(Inv_SY_B!BO177/Inv_SY_B!$DC177-1,"")</f>
        <v/>
      </c>
      <c r="BP177" s="169" t="str">
        <f>IFERROR(Inv_SY_B!BP177/Inv_SY_B!$DC177-1,"")</f>
        <v/>
      </c>
      <c r="BQ177" s="169" t="str">
        <f>IFERROR(Inv_SY_B!BQ177/Inv_SY_B!$DC177-1,"")</f>
        <v/>
      </c>
      <c r="BR177" s="169" t="str">
        <f>IFERROR(Inv_SY_B!BR177/Inv_SY_B!$DC177-1,"")</f>
        <v/>
      </c>
      <c r="BS177" s="169" t="str">
        <f>IFERROR(Inv_SY_B!BS177/Inv_SY_B!$DC177-1,"")</f>
        <v/>
      </c>
      <c r="BT177" s="169" t="str">
        <f>IFERROR(Inv_SY_B!BT177/Inv_SY_B!$DC177-1,"")</f>
        <v/>
      </c>
      <c r="BU177" s="169" t="str">
        <f>IFERROR(Inv_SY_B!BU177/Inv_SY_B!$DC177-1,"")</f>
        <v/>
      </c>
      <c r="BV177" s="169" t="str">
        <f>IFERROR(Inv_SY_B!BV177/Inv_SY_B!$DC177-1,"")</f>
        <v/>
      </c>
      <c r="BW177" s="169" t="str">
        <f>IFERROR(Inv_SY_B!BW177/Inv_SY_B!$DC177-1,"")</f>
        <v/>
      </c>
      <c r="BX177" s="169" t="str">
        <f>IFERROR(Inv_SY_B!BX177/Inv_SY_B!$DC177-1,"")</f>
        <v/>
      </c>
      <c r="BY177" s="169" t="str">
        <f>IFERROR(Inv_SY_B!BY177/Inv_SY_B!$DC177-1,"")</f>
        <v/>
      </c>
      <c r="BZ177" s="169" t="str">
        <f>IFERROR(Inv_SY_B!BZ177/Inv_SY_B!$DC177-1,"")</f>
        <v/>
      </c>
      <c r="CA177" s="169" t="str">
        <f>IFERROR(Inv_SY_B!CA177/Inv_SY_B!$DC177-1,"")</f>
        <v/>
      </c>
      <c r="CB177" s="169" t="str">
        <f>IFERROR(Inv_SY_B!CB177/Inv_SY_B!$DC177-1,"")</f>
        <v/>
      </c>
      <c r="CC177" s="169" t="str">
        <f>IFERROR(Inv_SY_B!CC177/Inv_SY_B!$DC177-1,"")</f>
        <v/>
      </c>
      <c r="CD177" s="169" t="str">
        <f>IFERROR(Inv_SY_B!CD177/Inv_SY_B!$DC177-1,"")</f>
        <v/>
      </c>
      <c r="CE177" s="169" t="str">
        <f>IFERROR(Inv_SY_B!CE177/Inv_SY_B!$DC177-1,"")</f>
        <v/>
      </c>
      <c r="CF177" s="169" t="str">
        <f>IFERROR(Inv_SY_B!CF177/Inv_SY_B!$DC177-1,"")</f>
        <v/>
      </c>
      <c r="CG177" s="169" t="str">
        <f>IFERROR(Inv_SY_B!CG177/Inv_SY_B!$DC177-1,"")</f>
        <v/>
      </c>
      <c r="CH177" s="169" t="str">
        <f>IFERROR(Inv_SY_B!CH177/Inv_SY_B!$DC177-1,"")</f>
        <v/>
      </c>
      <c r="CI177" s="169" t="str">
        <f>IFERROR(Inv_SY_B!CI177/Inv_SY_B!$DC177-1,"")</f>
        <v/>
      </c>
      <c r="CJ177" s="169" t="str">
        <f>IFERROR(Inv_SY_B!CJ177/Inv_SY_B!$DC177-1,"")</f>
        <v/>
      </c>
      <c r="CK177" s="169" t="str">
        <f>IFERROR(Inv_SY_B!CK177/Inv_SY_B!$DC177-1,"")</f>
        <v/>
      </c>
      <c r="CL177" s="169" t="str">
        <f>IFERROR(Inv_SY_B!CL177/Inv_SY_B!$DC177-1,"")</f>
        <v/>
      </c>
      <c r="CM177" s="169" t="str">
        <f>IFERROR(Inv_SY_B!CM177/Inv_SY_B!$DB177-1,"")</f>
        <v/>
      </c>
      <c r="CN177" s="169" t="str">
        <f>IFERROR(Inv_SY_B!CN177/Inv_SY_B!$DB177-1,"")</f>
        <v/>
      </c>
      <c r="CO177" s="169" t="str">
        <f>IFERROR(Inv_SY_B!CO177/Inv_SY_B!$DB177-1,"")</f>
        <v/>
      </c>
      <c r="CP177" s="169" t="str">
        <f>IFERROR(Inv_SY_B!CP177/Inv_SY_B!$DB177-1,"")</f>
        <v/>
      </c>
      <c r="CQ177" s="169" t="str">
        <f>IFERROR(Inv_SY_B!CQ177/Inv_SY_B!$DB177-1,"")</f>
        <v/>
      </c>
      <c r="CR177" s="169" t="str">
        <f>IFERROR(Inv_SY_B!CR177/Inv_SY_B!$DB177-1,"")</f>
        <v/>
      </c>
      <c r="CS177" s="169" t="str">
        <f>IFERROR(Inv_SY_B!CS177/Inv_SY_B!$DB177-1,"")</f>
        <v/>
      </c>
      <c r="CT177" s="169" t="str">
        <f>IFERROR(Inv_SY_B!CT177/Inv_SY_B!$DB177-1,"")</f>
        <v/>
      </c>
      <c r="CU177" s="169" t="str">
        <f>IFERROR(Inv_SY_B!CU177/Inv_SY_B!$DB177-1,"")</f>
        <v/>
      </c>
      <c r="CV177" s="169" t="str">
        <f>IFERROR(Inv_SY_B!CV177/Inv_SY_B!$DB177-1,"")</f>
        <v/>
      </c>
      <c r="CW177" s="169" t="str">
        <f>IFERROR(Inv_SY_B!CW177/Inv_SY_B!$DB177-1,"")</f>
        <v/>
      </c>
      <c r="CX177" s="169" t="str">
        <f>IFERROR(Inv_SY_B!CX177/Inv_SY_B!$DB177-1,"")</f>
        <v/>
      </c>
      <c r="CY177" s="169" t="str">
        <f>IFERROR(Inv_SY_B!CY177/Inv_SY_B!$DB177-1,"")</f>
        <v/>
      </c>
      <c r="CZ177" s="169" t="str">
        <f>IFERROR(Inv_SY_B!CZ177/Inv_SY_B!$DB177-1,"")</f>
        <v/>
      </c>
    </row>
    <row r="178" spans="2:104">
      <c r="B178" s="164">
        <f t="shared" si="3"/>
        <v>45870</v>
      </c>
      <c r="C178" s="169" t="str">
        <f>IFERROR(Inv_SY_B!C178/Inv_SY_B!$DA178-1,"")</f>
        <v/>
      </c>
      <c r="D178" s="169" t="str">
        <f>IFERROR(Inv_SY_B!D178/Inv_SY_B!$DA178-1,"")</f>
        <v/>
      </c>
      <c r="E178" s="169" t="str">
        <f>IFERROR(Inv_SY_B!E178/Inv_SY_B!$DA178-1,"")</f>
        <v/>
      </c>
      <c r="F178" s="169" t="str">
        <f>IFERROR(Inv_SY_B!F178/Inv_SY_B!$DA178-1,"")</f>
        <v/>
      </c>
      <c r="G178" s="169" t="str">
        <f>IFERROR(Inv_SY_B!G178/Inv_SY_B!$DA178-1,"")</f>
        <v/>
      </c>
      <c r="H178" s="169" t="str">
        <f>IFERROR(Inv_SY_B!H178/Inv_SY_B!$DA178-1,"")</f>
        <v/>
      </c>
      <c r="I178" s="169" t="str">
        <f>IFERROR(Inv_SY_B!I178/Inv_SY_B!$DA178-1,"")</f>
        <v/>
      </c>
      <c r="J178" s="169" t="str">
        <f>IFERROR(Inv_SY_B!J178/Inv_SY_B!$DA178-1,"")</f>
        <v/>
      </c>
      <c r="K178" s="169" t="str">
        <f>IFERROR(Inv_SY_B!K178/Inv_SY_B!$DA178-1,"")</f>
        <v/>
      </c>
      <c r="L178" s="169" t="str">
        <f>IFERROR(Inv_SY_B!L178/Inv_SY_B!$DA178-1,"")</f>
        <v/>
      </c>
      <c r="M178" s="169" t="str">
        <f>IFERROR(Inv_SY_B!M178/Inv_SY_B!$DA178-1,"")</f>
        <v/>
      </c>
      <c r="N178" s="169" t="str">
        <f>IFERROR(Inv_SY_B!N178/Inv_SY_B!$DA178-1,"")</f>
        <v/>
      </c>
      <c r="O178" s="169" t="str">
        <f>IFERROR(Inv_SY_B!O178/Inv_SY_B!$DA178-1,"")</f>
        <v/>
      </c>
      <c r="P178" s="169" t="str">
        <f>IFERROR(Inv_SY_B!P178/Inv_SY_B!$DA178-1,"")</f>
        <v/>
      </c>
      <c r="Q178" s="169" t="str">
        <f>IFERROR(Inv_SY_B!Q178/Inv_SY_B!$DA178-1,"")</f>
        <v/>
      </c>
      <c r="R178" s="169" t="str">
        <f>IFERROR(Inv_SY_B!R178/Inv_SY_B!$DA178-1,"")</f>
        <v/>
      </c>
      <c r="S178" s="169" t="str">
        <f>IFERROR(Inv_SY_B!S178/Inv_SY_B!$DA178-1,"")</f>
        <v/>
      </c>
      <c r="T178" s="169" t="str">
        <f>IFERROR(Inv_SY_B!T178/Inv_SY_B!$DA178-1,"")</f>
        <v/>
      </c>
      <c r="U178" s="169" t="str">
        <f>IFERROR(Inv_SY_B!U178/Inv_SY_B!$DA178-1,"")</f>
        <v/>
      </c>
      <c r="V178" s="169" t="str">
        <f>IFERROR(Inv_SY_B!V178/Inv_SY_B!$DA178-1,"")</f>
        <v/>
      </c>
      <c r="W178" s="169" t="str">
        <f>IFERROR(Inv_SY_B!W178/Inv_SY_B!$DA178-1,"")</f>
        <v/>
      </c>
      <c r="X178" s="169" t="str">
        <f>IFERROR(Inv_SY_B!X178/Inv_SY_B!$DA178-1,"")</f>
        <v/>
      </c>
      <c r="Y178" s="169" t="str">
        <f>IFERROR(Inv_SY_B!Y178/Inv_SY_B!$DA178-1,"")</f>
        <v/>
      </c>
      <c r="Z178" s="169" t="str">
        <f>IFERROR(Inv_SY_B!Z178/Inv_SY_B!$DA178-1,"")</f>
        <v/>
      </c>
      <c r="AA178" s="169" t="str">
        <f>IFERROR(Inv_SY_B!AA178/Inv_SY_B!$DA178-1,"")</f>
        <v/>
      </c>
      <c r="AB178" s="169" t="str">
        <f>IFERROR(Inv_SY_B!AB178/Inv_SY_B!$DA178-1,"")</f>
        <v/>
      </c>
      <c r="AC178" s="169" t="str">
        <f>IFERROR(Inv_SY_B!AC178/Inv_SY_B!$DA178-1,"")</f>
        <v/>
      </c>
      <c r="AD178" s="169" t="str">
        <f>IFERROR(Inv_SY_B!AD178/Inv_SY_B!$DA178-1,"")</f>
        <v/>
      </c>
      <c r="AE178" s="169" t="str">
        <f>IFERROR(Inv_SY_B!AE178/Inv_SY_B!$DA178-1,"")</f>
        <v/>
      </c>
      <c r="AF178" s="169" t="str">
        <f>IFERROR(Inv_SY_B!AF178/Inv_SY_B!$DA178-1,"")</f>
        <v/>
      </c>
      <c r="AG178" s="169" t="str">
        <f>IFERROR(Inv_SY_B!AG178/Inv_SY_B!$DA178-1,"")</f>
        <v/>
      </c>
      <c r="AH178" s="169" t="str">
        <f>IFERROR(Inv_SY_B!AH178/Inv_SY_B!$DA178-1,"")</f>
        <v/>
      </c>
      <c r="AI178" s="169" t="str">
        <f>IFERROR(Inv_SY_B!AI178/Inv_SY_B!$DC178-1,"")</f>
        <v/>
      </c>
      <c r="AJ178" s="169" t="str">
        <f>IFERROR(Inv_SY_B!AJ178/Inv_SY_B!$DC178-1,"")</f>
        <v/>
      </c>
      <c r="AK178" s="169" t="str">
        <f>IFERROR(Inv_SY_B!AK178/Inv_SY_B!$DC178-1,"")</f>
        <v/>
      </c>
      <c r="AL178" s="169" t="str">
        <f>IFERROR(Inv_SY_B!AL178/Inv_SY_B!$DC178-1,"")</f>
        <v/>
      </c>
      <c r="AM178" s="169" t="str">
        <f>IFERROR(Inv_SY_B!AM178/Inv_SY_B!$DC178-1,"")</f>
        <v/>
      </c>
      <c r="AN178" s="169" t="str">
        <f>IFERROR(Inv_SY_B!AN178/Inv_SY_B!$DC178-1,"")</f>
        <v/>
      </c>
      <c r="AO178" s="169" t="str">
        <f>IFERROR(Inv_SY_B!AO178/Inv_SY_B!$DC178-1,"")</f>
        <v/>
      </c>
      <c r="AP178" s="169" t="str">
        <f>IFERROR(Inv_SY_B!AP178/Inv_SY_B!$DC178-1,"")</f>
        <v/>
      </c>
      <c r="AQ178" s="169" t="str">
        <f>IFERROR(Inv_SY_B!AQ178/Inv_SY_B!$DC178-1,"")</f>
        <v/>
      </c>
      <c r="AR178" s="169" t="str">
        <f>IFERROR(Inv_SY_B!AR178/Inv_SY_B!$DC178-1,"")</f>
        <v/>
      </c>
      <c r="AS178" s="169" t="str">
        <f>IFERROR(Inv_SY_B!AS178/Inv_SY_B!$DC178-1,"")</f>
        <v/>
      </c>
      <c r="AT178" s="169" t="str">
        <f>IFERROR(Inv_SY_B!AT178/Inv_SY_B!$DC178-1,"")</f>
        <v/>
      </c>
      <c r="AU178" s="169" t="str">
        <f>IFERROR(Inv_SY_B!AU178/Inv_SY_B!$DC178-1,"")</f>
        <v/>
      </c>
      <c r="AV178" s="169" t="str">
        <f>IFERROR(Inv_SY_B!AV178/Inv_SY_B!$DC178-1,"")</f>
        <v/>
      </c>
      <c r="AW178" s="169" t="str">
        <f>IFERROR(Inv_SY_B!AW178/Inv_SY_B!$DC178-1,"")</f>
        <v/>
      </c>
      <c r="AX178" s="169" t="str">
        <f>IFERROR(Inv_SY_B!AX178/Inv_SY_B!$DC178-1,"")</f>
        <v/>
      </c>
      <c r="AY178" s="169" t="str">
        <f>IFERROR(Inv_SY_B!AY178/Inv_SY_B!$DC178-1,"")</f>
        <v/>
      </c>
      <c r="AZ178" s="169" t="str">
        <f>IFERROR(Inv_SY_B!AZ178/Inv_SY_B!$DC178-1,"")</f>
        <v/>
      </c>
      <c r="BA178" s="169" t="str">
        <f>IFERROR(Inv_SY_B!BA178/Inv_SY_B!$DC178-1,"")</f>
        <v/>
      </c>
      <c r="BB178" s="169" t="str">
        <f>IFERROR(Inv_SY_B!BB178/Inv_SY_B!$DC178-1,"")</f>
        <v/>
      </c>
      <c r="BC178" s="169" t="str">
        <f>IFERROR(Inv_SY_B!BC178/Inv_SY_B!$DC178-1,"")</f>
        <v/>
      </c>
      <c r="BD178" s="169" t="str">
        <f>IFERROR(Inv_SY_B!BD178/Inv_SY_B!$DC178-1,"")</f>
        <v/>
      </c>
      <c r="BE178" s="169" t="str">
        <f>IFERROR(Inv_SY_B!BE178/Inv_SY_B!$DC178-1,"")</f>
        <v/>
      </c>
      <c r="BF178" s="169" t="str">
        <f>IFERROR(Inv_SY_B!BF178/Inv_SY_B!$DC178-1,"")</f>
        <v/>
      </c>
      <c r="BG178" s="169" t="str">
        <f>IFERROR(Inv_SY_B!BG178/Inv_SY_B!$DC178-1,"")</f>
        <v/>
      </c>
      <c r="BH178" s="169" t="str">
        <f>IFERROR(Inv_SY_B!BH178/Inv_SY_B!$DC178-1,"")</f>
        <v/>
      </c>
      <c r="BI178" s="169" t="str">
        <f>IFERROR(Inv_SY_B!BI178/Inv_SY_B!$DC178-1,"")</f>
        <v/>
      </c>
      <c r="BJ178" s="169" t="str">
        <f>IFERROR(Inv_SY_B!BJ178/Inv_SY_B!$DC178-1,"")</f>
        <v/>
      </c>
      <c r="BK178" s="169" t="str">
        <f>IFERROR(Inv_SY_B!BK178/Inv_SY_B!$DC178-1,"")</f>
        <v/>
      </c>
      <c r="BL178" s="169" t="str">
        <f>IFERROR(Inv_SY_B!BL178/Inv_SY_B!$DC178-1,"")</f>
        <v/>
      </c>
      <c r="BM178" s="169" t="str">
        <f>IFERROR(Inv_SY_B!BM178/Inv_SY_B!$DC178-1,"")</f>
        <v/>
      </c>
      <c r="BN178" s="169" t="str">
        <f>IFERROR(Inv_SY_B!BN178/Inv_SY_B!$DC178-1,"")</f>
        <v/>
      </c>
      <c r="BO178" s="169" t="str">
        <f>IFERROR(Inv_SY_B!BO178/Inv_SY_B!$DC178-1,"")</f>
        <v/>
      </c>
      <c r="BP178" s="169" t="str">
        <f>IFERROR(Inv_SY_B!BP178/Inv_SY_B!$DC178-1,"")</f>
        <v/>
      </c>
      <c r="BQ178" s="169" t="str">
        <f>IFERROR(Inv_SY_B!BQ178/Inv_SY_B!$DC178-1,"")</f>
        <v/>
      </c>
      <c r="BR178" s="169" t="str">
        <f>IFERROR(Inv_SY_B!BR178/Inv_SY_B!$DC178-1,"")</f>
        <v/>
      </c>
      <c r="BS178" s="169" t="str">
        <f>IFERROR(Inv_SY_B!BS178/Inv_SY_B!$DC178-1,"")</f>
        <v/>
      </c>
      <c r="BT178" s="169" t="str">
        <f>IFERROR(Inv_SY_B!BT178/Inv_SY_B!$DC178-1,"")</f>
        <v/>
      </c>
      <c r="BU178" s="169" t="str">
        <f>IFERROR(Inv_SY_B!BU178/Inv_SY_B!$DC178-1,"")</f>
        <v/>
      </c>
      <c r="BV178" s="169" t="str">
        <f>IFERROR(Inv_SY_B!BV178/Inv_SY_B!$DC178-1,"")</f>
        <v/>
      </c>
      <c r="BW178" s="169" t="str">
        <f>IFERROR(Inv_SY_B!BW178/Inv_SY_B!$DC178-1,"")</f>
        <v/>
      </c>
      <c r="BX178" s="169" t="str">
        <f>IFERROR(Inv_SY_B!BX178/Inv_SY_B!$DC178-1,"")</f>
        <v/>
      </c>
      <c r="BY178" s="169" t="str">
        <f>IFERROR(Inv_SY_B!BY178/Inv_SY_B!$DC178-1,"")</f>
        <v/>
      </c>
      <c r="BZ178" s="169" t="str">
        <f>IFERROR(Inv_SY_B!BZ178/Inv_SY_B!$DC178-1,"")</f>
        <v/>
      </c>
      <c r="CA178" s="169" t="str">
        <f>IFERROR(Inv_SY_B!CA178/Inv_SY_B!$DC178-1,"")</f>
        <v/>
      </c>
      <c r="CB178" s="169" t="str">
        <f>IFERROR(Inv_SY_B!CB178/Inv_SY_B!$DC178-1,"")</f>
        <v/>
      </c>
      <c r="CC178" s="169" t="str">
        <f>IFERROR(Inv_SY_B!CC178/Inv_SY_B!$DC178-1,"")</f>
        <v/>
      </c>
      <c r="CD178" s="169" t="str">
        <f>IFERROR(Inv_SY_B!CD178/Inv_SY_B!$DC178-1,"")</f>
        <v/>
      </c>
      <c r="CE178" s="169" t="str">
        <f>IFERROR(Inv_SY_B!CE178/Inv_SY_B!$DC178-1,"")</f>
        <v/>
      </c>
      <c r="CF178" s="169" t="str">
        <f>IFERROR(Inv_SY_B!CF178/Inv_SY_B!$DC178-1,"")</f>
        <v/>
      </c>
      <c r="CG178" s="169" t="str">
        <f>IFERROR(Inv_SY_B!CG178/Inv_SY_B!$DC178-1,"")</f>
        <v/>
      </c>
      <c r="CH178" s="169" t="str">
        <f>IFERROR(Inv_SY_B!CH178/Inv_SY_B!$DC178-1,"")</f>
        <v/>
      </c>
      <c r="CI178" s="169" t="str">
        <f>IFERROR(Inv_SY_B!CI178/Inv_SY_B!$DC178-1,"")</f>
        <v/>
      </c>
      <c r="CJ178" s="169" t="str">
        <f>IFERROR(Inv_SY_B!CJ178/Inv_SY_B!$DC178-1,"")</f>
        <v/>
      </c>
      <c r="CK178" s="169" t="str">
        <f>IFERROR(Inv_SY_B!CK178/Inv_SY_B!$DC178-1,"")</f>
        <v/>
      </c>
      <c r="CL178" s="169" t="str">
        <f>IFERROR(Inv_SY_B!CL178/Inv_SY_B!$DC178-1,"")</f>
        <v/>
      </c>
      <c r="CM178" s="169" t="str">
        <f>IFERROR(Inv_SY_B!CM178/Inv_SY_B!$DB178-1,"")</f>
        <v/>
      </c>
      <c r="CN178" s="169" t="str">
        <f>IFERROR(Inv_SY_B!CN178/Inv_SY_B!$DB178-1,"")</f>
        <v/>
      </c>
      <c r="CO178" s="169" t="str">
        <f>IFERROR(Inv_SY_B!CO178/Inv_SY_B!$DB178-1,"")</f>
        <v/>
      </c>
      <c r="CP178" s="169" t="str">
        <f>IFERROR(Inv_SY_B!CP178/Inv_SY_B!$DB178-1,"")</f>
        <v/>
      </c>
      <c r="CQ178" s="169" t="str">
        <f>IFERROR(Inv_SY_B!CQ178/Inv_SY_B!$DB178-1,"")</f>
        <v/>
      </c>
      <c r="CR178" s="169" t="str">
        <f>IFERROR(Inv_SY_B!CR178/Inv_SY_B!$DB178-1,"")</f>
        <v/>
      </c>
      <c r="CS178" s="169" t="str">
        <f>IFERROR(Inv_SY_B!CS178/Inv_SY_B!$DB178-1,"")</f>
        <v/>
      </c>
      <c r="CT178" s="169" t="str">
        <f>IFERROR(Inv_SY_B!CT178/Inv_SY_B!$DB178-1,"")</f>
        <v/>
      </c>
      <c r="CU178" s="169" t="str">
        <f>IFERROR(Inv_SY_B!CU178/Inv_SY_B!$DB178-1,"")</f>
        <v/>
      </c>
      <c r="CV178" s="169" t="str">
        <f>IFERROR(Inv_SY_B!CV178/Inv_SY_B!$DB178-1,"")</f>
        <v/>
      </c>
      <c r="CW178" s="169" t="str">
        <f>IFERROR(Inv_SY_B!CW178/Inv_SY_B!$DB178-1,"")</f>
        <v/>
      </c>
      <c r="CX178" s="169" t="str">
        <f>IFERROR(Inv_SY_B!CX178/Inv_SY_B!$DB178-1,"")</f>
        <v/>
      </c>
      <c r="CY178" s="169" t="str">
        <f>IFERROR(Inv_SY_B!CY178/Inv_SY_B!$DB178-1,"")</f>
        <v/>
      </c>
      <c r="CZ178" s="169" t="str">
        <f>IFERROR(Inv_SY_B!CZ178/Inv_SY_B!$DB178-1,"")</f>
        <v/>
      </c>
    </row>
    <row r="179" spans="2:104">
      <c r="B179" s="164">
        <f t="shared" si="3"/>
        <v>45871</v>
      </c>
      <c r="C179" s="169" t="str">
        <f>IFERROR(Inv_SY_B!C179/Inv_SY_B!$DA179-1,"")</f>
        <v/>
      </c>
      <c r="D179" s="169" t="str">
        <f>IFERROR(Inv_SY_B!D179/Inv_SY_B!$DA179-1,"")</f>
        <v/>
      </c>
      <c r="E179" s="169" t="str">
        <f>IFERROR(Inv_SY_B!E179/Inv_SY_B!$DA179-1,"")</f>
        <v/>
      </c>
      <c r="F179" s="169" t="str">
        <f>IFERROR(Inv_SY_B!F179/Inv_SY_B!$DA179-1,"")</f>
        <v/>
      </c>
      <c r="G179" s="169" t="str">
        <f>IFERROR(Inv_SY_B!G179/Inv_SY_B!$DA179-1,"")</f>
        <v/>
      </c>
      <c r="H179" s="169" t="str">
        <f>IFERROR(Inv_SY_B!H179/Inv_SY_B!$DA179-1,"")</f>
        <v/>
      </c>
      <c r="I179" s="169" t="str">
        <f>IFERROR(Inv_SY_B!I179/Inv_SY_B!$DA179-1,"")</f>
        <v/>
      </c>
      <c r="J179" s="169" t="str">
        <f>IFERROR(Inv_SY_B!J179/Inv_SY_B!$DA179-1,"")</f>
        <v/>
      </c>
      <c r="K179" s="169" t="str">
        <f>IFERROR(Inv_SY_B!K179/Inv_SY_B!$DA179-1,"")</f>
        <v/>
      </c>
      <c r="L179" s="169" t="str">
        <f>IFERROR(Inv_SY_B!L179/Inv_SY_B!$DA179-1,"")</f>
        <v/>
      </c>
      <c r="M179" s="169" t="str">
        <f>IFERROR(Inv_SY_B!M179/Inv_SY_B!$DA179-1,"")</f>
        <v/>
      </c>
      <c r="N179" s="169" t="str">
        <f>IFERROR(Inv_SY_B!N179/Inv_SY_B!$DA179-1,"")</f>
        <v/>
      </c>
      <c r="O179" s="169" t="str">
        <f>IFERROR(Inv_SY_B!O179/Inv_SY_B!$DA179-1,"")</f>
        <v/>
      </c>
      <c r="P179" s="169" t="str">
        <f>IFERROR(Inv_SY_B!P179/Inv_SY_B!$DA179-1,"")</f>
        <v/>
      </c>
      <c r="Q179" s="169" t="str">
        <f>IFERROR(Inv_SY_B!Q179/Inv_SY_B!$DA179-1,"")</f>
        <v/>
      </c>
      <c r="R179" s="169" t="str">
        <f>IFERROR(Inv_SY_B!R179/Inv_SY_B!$DA179-1,"")</f>
        <v/>
      </c>
      <c r="S179" s="169" t="str">
        <f>IFERROR(Inv_SY_B!S179/Inv_SY_B!$DA179-1,"")</f>
        <v/>
      </c>
      <c r="T179" s="169" t="str">
        <f>IFERROR(Inv_SY_B!T179/Inv_SY_B!$DA179-1,"")</f>
        <v/>
      </c>
      <c r="U179" s="169" t="str">
        <f>IFERROR(Inv_SY_B!U179/Inv_SY_B!$DA179-1,"")</f>
        <v/>
      </c>
      <c r="V179" s="169" t="str">
        <f>IFERROR(Inv_SY_B!V179/Inv_SY_B!$DA179-1,"")</f>
        <v/>
      </c>
      <c r="W179" s="169" t="str">
        <f>IFERROR(Inv_SY_B!W179/Inv_SY_B!$DA179-1,"")</f>
        <v/>
      </c>
      <c r="X179" s="169" t="str">
        <f>IFERROR(Inv_SY_B!X179/Inv_SY_B!$DA179-1,"")</f>
        <v/>
      </c>
      <c r="Y179" s="169" t="str">
        <f>IFERROR(Inv_SY_B!Y179/Inv_SY_B!$DA179-1,"")</f>
        <v/>
      </c>
      <c r="Z179" s="169" t="str">
        <f>IFERROR(Inv_SY_B!Z179/Inv_SY_B!$DA179-1,"")</f>
        <v/>
      </c>
      <c r="AA179" s="169" t="str">
        <f>IFERROR(Inv_SY_B!AA179/Inv_SY_B!$DA179-1,"")</f>
        <v/>
      </c>
      <c r="AB179" s="169" t="str">
        <f>IFERROR(Inv_SY_B!AB179/Inv_SY_B!$DA179-1,"")</f>
        <v/>
      </c>
      <c r="AC179" s="169" t="str">
        <f>IFERROR(Inv_SY_B!AC179/Inv_SY_B!$DA179-1,"")</f>
        <v/>
      </c>
      <c r="AD179" s="169" t="str">
        <f>IFERROR(Inv_SY_B!AD179/Inv_SY_B!$DA179-1,"")</f>
        <v/>
      </c>
      <c r="AE179" s="169" t="str">
        <f>IFERROR(Inv_SY_B!AE179/Inv_SY_B!$DA179-1,"")</f>
        <v/>
      </c>
      <c r="AF179" s="169" t="str">
        <f>IFERROR(Inv_SY_B!AF179/Inv_SY_B!$DA179-1,"")</f>
        <v/>
      </c>
      <c r="AG179" s="169" t="str">
        <f>IFERROR(Inv_SY_B!AG179/Inv_SY_B!$DA179-1,"")</f>
        <v/>
      </c>
      <c r="AH179" s="169" t="str">
        <f>IFERROR(Inv_SY_B!AH179/Inv_SY_B!$DA179-1,"")</f>
        <v/>
      </c>
      <c r="AI179" s="169" t="str">
        <f>IFERROR(Inv_SY_B!AI179/Inv_SY_B!$DC179-1,"")</f>
        <v/>
      </c>
      <c r="AJ179" s="169" t="str">
        <f>IFERROR(Inv_SY_B!AJ179/Inv_SY_B!$DC179-1,"")</f>
        <v/>
      </c>
      <c r="AK179" s="169" t="str">
        <f>IFERROR(Inv_SY_B!AK179/Inv_SY_B!$DC179-1,"")</f>
        <v/>
      </c>
      <c r="AL179" s="169" t="str">
        <f>IFERROR(Inv_SY_B!AL179/Inv_SY_B!$DC179-1,"")</f>
        <v/>
      </c>
      <c r="AM179" s="169" t="str">
        <f>IFERROR(Inv_SY_B!AM179/Inv_SY_B!$DC179-1,"")</f>
        <v/>
      </c>
      <c r="AN179" s="169" t="str">
        <f>IFERROR(Inv_SY_B!AN179/Inv_SY_B!$DC179-1,"")</f>
        <v/>
      </c>
      <c r="AO179" s="169" t="str">
        <f>IFERROR(Inv_SY_B!AO179/Inv_SY_B!$DC179-1,"")</f>
        <v/>
      </c>
      <c r="AP179" s="169" t="str">
        <f>IFERROR(Inv_SY_B!AP179/Inv_SY_B!$DC179-1,"")</f>
        <v/>
      </c>
      <c r="AQ179" s="169" t="str">
        <f>IFERROR(Inv_SY_B!AQ179/Inv_SY_B!$DC179-1,"")</f>
        <v/>
      </c>
      <c r="AR179" s="169" t="str">
        <f>IFERROR(Inv_SY_B!AR179/Inv_SY_B!$DC179-1,"")</f>
        <v/>
      </c>
      <c r="AS179" s="169" t="str">
        <f>IFERROR(Inv_SY_B!AS179/Inv_SY_B!$DC179-1,"")</f>
        <v/>
      </c>
      <c r="AT179" s="169" t="str">
        <f>IFERROR(Inv_SY_B!AT179/Inv_SY_B!$DC179-1,"")</f>
        <v/>
      </c>
      <c r="AU179" s="169" t="str">
        <f>IFERROR(Inv_SY_B!AU179/Inv_SY_B!$DC179-1,"")</f>
        <v/>
      </c>
      <c r="AV179" s="169" t="str">
        <f>IFERROR(Inv_SY_B!AV179/Inv_SY_B!$DC179-1,"")</f>
        <v/>
      </c>
      <c r="AW179" s="169" t="str">
        <f>IFERROR(Inv_SY_B!AW179/Inv_SY_B!$DC179-1,"")</f>
        <v/>
      </c>
      <c r="AX179" s="169" t="str">
        <f>IFERROR(Inv_SY_B!AX179/Inv_SY_B!$DC179-1,"")</f>
        <v/>
      </c>
      <c r="AY179" s="169" t="str">
        <f>IFERROR(Inv_SY_B!AY179/Inv_SY_B!$DC179-1,"")</f>
        <v/>
      </c>
      <c r="AZ179" s="169" t="str">
        <f>IFERROR(Inv_SY_B!AZ179/Inv_SY_B!$DC179-1,"")</f>
        <v/>
      </c>
      <c r="BA179" s="169" t="str">
        <f>IFERROR(Inv_SY_B!BA179/Inv_SY_B!$DC179-1,"")</f>
        <v/>
      </c>
      <c r="BB179" s="169" t="str">
        <f>IFERROR(Inv_SY_B!BB179/Inv_SY_B!$DC179-1,"")</f>
        <v/>
      </c>
      <c r="BC179" s="169" t="str">
        <f>IFERROR(Inv_SY_B!BC179/Inv_SY_B!$DC179-1,"")</f>
        <v/>
      </c>
      <c r="BD179" s="169" t="str">
        <f>IFERROR(Inv_SY_B!BD179/Inv_SY_B!$DC179-1,"")</f>
        <v/>
      </c>
      <c r="BE179" s="169" t="str">
        <f>IFERROR(Inv_SY_B!BE179/Inv_SY_B!$DC179-1,"")</f>
        <v/>
      </c>
      <c r="BF179" s="169" t="str">
        <f>IFERROR(Inv_SY_B!BF179/Inv_SY_B!$DC179-1,"")</f>
        <v/>
      </c>
      <c r="BG179" s="169" t="str">
        <f>IFERROR(Inv_SY_B!BG179/Inv_SY_B!$DC179-1,"")</f>
        <v/>
      </c>
      <c r="BH179" s="169" t="str">
        <f>IFERROR(Inv_SY_B!BH179/Inv_SY_B!$DC179-1,"")</f>
        <v/>
      </c>
      <c r="BI179" s="169" t="str">
        <f>IFERROR(Inv_SY_B!BI179/Inv_SY_B!$DC179-1,"")</f>
        <v/>
      </c>
      <c r="BJ179" s="169" t="str">
        <f>IFERROR(Inv_SY_B!BJ179/Inv_SY_B!$DC179-1,"")</f>
        <v/>
      </c>
      <c r="BK179" s="169" t="str">
        <f>IFERROR(Inv_SY_B!BK179/Inv_SY_B!$DC179-1,"")</f>
        <v/>
      </c>
      <c r="BL179" s="169" t="str">
        <f>IFERROR(Inv_SY_B!BL179/Inv_SY_B!$DC179-1,"")</f>
        <v/>
      </c>
      <c r="BM179" s="169" t="str">
        <f>IFERROR(Inv_SY_B!BM179/Inv_SY_B!$DC179-1,"")</f>
        <v/>
      </c>
      <c r="BN179" s="169" t="str">
        <f>IFERROR(Inv_SY_B!BN179/Inv_SY_B!$DC179-1,"")</f>
        <v/>
      </c>
      <c r="BO179" s="169" t="str">
        <f>IFERROR(Inv_SY_B!BO179/Inv_SY_B!$DC179-1,"")</f>
        <v/>
      </c>
      <c r="BP179" s="169" t="str">
        <f>IFERROR(Inv_SY_B!BP179/Inv_SY_B!$DC179-1,"")</f>
        <v/>
      </c>
      <c r="BQ179" s="169" t="str">
        <f>IFERROR(Inv_SY_B!BQ179/Inv_SY_B!$DC179-1,"")</f>
        <v/>
      </c>
      <c r="BR179" s="169" t="str">
        <f>IFERROR(Inv_SY_B!BR179/Inv_SY_B!$DC179-1,"")</f>
        <v/>
      </c>
      <c r="BS179" s="169" t="str">
        <f>IFERROR(Inv_SY_B!BS179/Inv_SY_B!$DC179-1,"")</f>
        <v/>
      </c>
      <c r="BT179" s="169" t="str">
        <f>IFERROR(Inv_SY_B!BT179/Inv_SY_B!$DC179-1,"")</f>
        <v/>
      </c>
      <c r="BU179" s="169" t="str">
        <f>IFERROR(Inv_SY_B!BU179/Inv_SY_B!$DC179-1,"")</f>
        <v/>
      </c>
      <c r="BV179" s="169" t="str">
        <f>IFERROR(Inv_SY_B!BV179/Inv_SY_B!$DC179-1,"")</f>
        <v/>
      </c>
      <c r="BW179" s="169" t="str">
        <f>IFERROR(Inv_SY_B!BW179/Inv_SY_B!$DC179-1,"")</f>
        <v/>
      </c>
      <c r="BX179" s="169" t="str">
        <f>IFERROR(Inv_SY_B!BX179/Inv_SY_B!$DC179-1,"")</f>
        <v/>
      </c>
      <c r="BY179" s="169" t="str">
        <f>IFERROR(Inv_SY_B!BY179/Inv_SY_B!$DC179-1,"")</f>
        <v/>
      </c>
      <c r="BZ179" s="169" t="str">
        <f>IFERROR(Inv_SY_B!BZ179/Inv_SY_B!$DC179-1,"")</f>
        <v/>
      </c>
      <c r="CA179" s="169" t="str">
        <f>IFERROR(Inv_SY_B!CA179/Inv_SY_B!$DC179-1,"")</f>
        <v/>
      </c>
      <c r="CB179" s="169" t="str">
        <f>IFERROR(Inv_SY_B!CB179/Inv_SY_B!$DC179-1,"")</f>
        <v/>
      </c>
      <c r="CC179" s="169" t="str">
        <f>IFERROR(Inv_SY_B!CC179/Inv_SY_B!$DC179-1,"")</f>
        <v/>
      </c>
      <c r="CD179" s="169" t="str">
        <f>IFERROR(Inv_SY_B!CD179/Inv_SY_B!$DC179-1,"")</f>
        <v/>
      </c>
      <c r="CE179" s="169" t="str">
        <f>IFERROR(Inv_SY_B!CE179/Inv_SY_B!$DC179-1,"")</f>
        <v/>
      </c>
      <c r="CF179" s="169" t="str">
        <f>IFERROR(Inv_SY_B!CF179/Inv_SY_B!$DC179-1,"")</f>
        <v/>
      </c>
      <c r="CG179" s="169" t="str">
        <f>IFERROR(Inv_SY_B!CG179/Inv_SY_B!$DC179-1,"")</f>
        <v/>
      </c>
      <c r="CH179" s="169" t="str">
        <f>IFERROR(Inv_SY_B!CH179/Inv_SY_B!$DC179-1,"")</f>
        <v/>
      </c>
      <c r="CI179" s="169" t="str">
        <f>IFERROR(Inv_SY_B!CI179/Inv_SY_B!$DC179-1,"")</f>
        <v/>
      </c>
      <c r="CJ179" s="169" t="str">
        <f>IFERROR(Inv_SY_B!CJ179/Inv_SY_B!$DC179-1,"")</f>
        <v/>
      </c>
      <c r="CK179" s="169" t="str">
        <f>IFERROR(Inv_SY_B!CK179/Inv_SY_B!$DC179-1,"")</f>
        <v/>
      </c>
      <c r="CL179" s="169" t="str">
        <f>IFERROR(Inv_SY_B!CL179/Inv_SY_B!$DC179-1,"")</f>
        <v/>
      </c>
      <c r="CM179" s="169" t="str">
        <f>IFERROR(Inv_SY_B!CM179/Inv_SY_B!$DB179-1,"")</f>
        <v/>
      </c>
      <c r="CN179" s="169" t="str">
        <f>IFERROR(Inv_SY_B!CN179/Inv_SY_B!$DB179-1,"")</f>
        <v/>
      </c>
      <c r="CO179" s="169" t="str">
        <f>IFERROR(Inv_SY_B!CO179/Inv_SY_B!$DB179-1,"")</f>
        <v/>
      </c>
      <c r="CP179" s="169" t="str">
        <f>IFERROR(Inv_SY_B!CP179/Inv_SY_B!$DB179-1,"")</f>
        <v/>
      </c>
      <c r="CQ179" s="169" t="str">
        <f>IFERROR(Inv_SY_B!CQ179/Inv_SY_B!$DB179-1,"")</f>
        <v/>
      </c>
      <c r="CR179" s="169" t="str">
        <f>IFERROR(Inv_SY_B!CR179/Inv_SY_B!$DB179-1,"")</f>
        <v/>
      </c>
      <c r="CS179" s="169" t="str">
        <f>IFERROR(Inv_SY_B!CS179/Inv_SY_B!$DB179-1,"")</f>
        <v/>
      </c>
      <c r="CT179" s="169" t="str">
        <f>IFERROR(Inv_SY_B!CT179/Inv_SY_B!$DB179-1,"")</f>
        <v/>
      </c>
      <c r="CU179" s="169" t="str">
        <f>IFERROR(Inv_SY_B!CU179/Inv_SY_B!$DB179-1,"")</f>
        <v/>
      </c>
      <c r="CV179" s="169" t="str">
        <f>IFERROR(Inv_SY_B!CV179/Inv_SY_B!$DB179-1,"")</f>
        <v/>
      </c>
      <c r="CW179" s="169" t="str">
        <f>IFERROR(Inv_SY_B!CW179/Inv_SY_B!$DB179-1,"")</f>
        <v/>
      </c>
      <c r="CX179" s="169" t="str">
        <f>IFERROR(Inv_SY_B!CX179/Inv_SY_B!$DB179-1,"")</f>
        <v/>
      </c>
      <c r="CY179" s="169" t="str">
        <f>IFERROR(Inv_SY_B!CY179/Inv_SY_B!$DB179-1,"")</f>
        <v/>
      </c>
      <c r="CZ179" s="169" t="str">
        <f>IFERROR(Inv_SY_B!CZ179/Inv_SY_B!$DB179-1,"")</f>
        <v/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69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I16" sqref="I16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346</v>
      </c>
      <c r="F1" s="151" t="s">
        <v>347</v>
      </c>
      <c r="G1" s="151" t="s">
        <v>348</v>
      </c>
      <c r="H1" s="151" t="s">
        <v>33</v>
      </c>
      <c r="I1" s="151" t="s">
        <v>349</v>
      </c>
      <c r="J1" s="151" t="s">
        <v>350</v>
      </c>
      <c r="K1" s="151" t="s">
        <v>351</v>
      </c>
      <c r="L1" s="151" t="s">
        <v>352</v>
      </c>
      <c r="M1" s="151" t="s">
        <v>353</v>
      </c>
      <c r="N1" s="151" t="s">
        <v>354</v>
      </c>
      <c r="O1" s="151" t="s">
        <v>355</v>
      </c>
      <c r="P1" s="151" t="s">
        <v>356</v>
      </c>
      <c r="Q1" s="151" t="s">
        <v>357</v>
      </c>
      <c r="R1" s="151" t="s">
        <v>358</v>
      </c>
      <c r="S1" s="151" t="s">
        <v>359</v>
      </c>
      <c r="T1" s="151" t="s">
        <v>360</v>
      </c>
      <c r="U1" s="151" t="s">
        <v>361</v>
      </c>
      <c r="V1" s="152" t="s">
        <v>362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363</v>
      </c>
      <c r="F2" s="134" t="s">
        <v>363</v>
      </c>
      <c r="G2" s="134" t="s">
        <v>364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0.24343164794007491</v>
      </c>
      <c r="K2" s="30" t="s">
        <v>365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366</v>
      </c>
      <c r="S2" s="156" t="s">
        <v>367</v>
      </c>
      <c r="T2" s="171">
        <f ca="1">IFERROR(IGA_BD[[#This Row],[Breakdown Time]]*IGA_BD[[#This Row],[Plant Equivalent Weightage]],"")</f>
        <v>1.2049866573033705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363</v>
      </c>
      <c r="F3" s="134" t="s">
        <v>363</v>
      </c>
      <c r="G3" s="134" t="s">
        <v>364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0.24343164794007491</v>
      </c>
      <c r="K3" s="322" t="s">
        <v>368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369</v>
      </c>
      <c r="S3" s="158" t="s">
        <v>367</v>
      </c>
      <c r="T3" s="171">
        <f ca="1">IFERROR(IGA_BD[[#This Row],[Breakdown Time]]*IGA_BD[[#This Row],[Plant Equivalent Weightage]],"")</f>
        <v>0.30023236579275897</v>
      </c>
      <c r="U3" s="323">
        <v>0.60199999999999998</v>
      </c>
      <c r="V3" s="324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363</v>
      </c>
      <c r="F4" s="134" t="s">
        <v>363</v>
      </c>
      <c r="G4" s="134" t="s">
        <v>370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0.16855656015917603</v>
      </c>
      <c r="K4" s="322" t="s">
        <v>368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369</v>
      </c>
      <c r="S4" s="158" t="s">
        <v>367</v>
      </c>
      <c r="T4" s="171">
        <f ca="1">IFERROR(IGA_BD[[#This Row],[Breakdown Time]]*IGA_BD[[#This Row],[Plant Equivalent Weightage]],"")</f>
        <v>0.33149456831304636</v>
      </c>
      <c r="U4" s="323">
        <v>0</v>
      </c>
      <c r="V4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363</v>
      </c>
      <c r="F5" s="134" t="s">
        <v>363</v>
      </c>
      <c r="G5" s="134" t="s">
        <v>364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0.24343164794007491</v>
      </c>
      <c r="K5" s="322" t="s">
        <v>368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371</v>
      </c>
      <c r="S5" s="158" t="s">
        <v>367</v>
      </c>
      <c r="T5" s="171">
        <f ca="1">IFERROR(IGA_BD[[#This Row],[Breakdown Time]]*IGA_BD[[#This Row],[Plant Equivalent Weightage]],"")</f>
        <v>1.2009294631710359</v>
      </c>
      <c r="U5" s="323">
        <v>1.2529999999999999</v>
      </c>
      <c r="V5" s="324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363</v>
      </c>
      <c r="F6" s="134" t="s">
        <v>363</v>
      </c>
      <c r="G6" s="134" t="s">
        <v>372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0.20663603113295878</v>
      </c>
      <c r="K6" s="322" t="s">
        <v>373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369</v>
      </c>
      <c r="S6" s="158" t="s">
        <v>367</v>
      </c>
      <c r="T6" s="171">
        <f ca="1">IFERROR(IGA_BD[[#This Row],[Breakdown Time]]*IGA_BD[[#This Row],[Plant Equivalent Weightage]],"")</f>
        <v>0.15497702334971908</v>
      </c>
      <c r="U6" s="323">
        <v>0</v>
      </c>
      <c r="V6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363</v>
      </c>
      <c r="F7" s="134" t="s">
        <v>363</v>
      </c>
      <c r="G7" s="134" t="s">
        <v>374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0.11339495552434457</v>
      </c>
      <c r="K7" s="322" t="s">
        <v>373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369</v>
      </c>
      <c r="S7" s="158" t="s">
        <v>367</v>
      </c>
      <c r="T7" s="171">
        <f ca="1">IFERROR(IGA_BD[[#This Row],[Breakdown Time]]*IGA_BD[[#This Row],[Plant Equivalent Weightage]],"")</f>
        <v>8.5046216643258427E-2</v>
      </c>
      <c r="U7" s="323">
        <v>0</v>
      </c>
      <c r="V7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363</v>
      </c>
      <c r="F8" s="134" t="s">
        <v>363</v>
      </c>
      <c r="G8" s="134" t="s">
        <v>370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0.16855656015917603</v>
      </c>
      <c r="K8" s="322" t="s">
        <v>373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369</v>
      </c>
      <c r="S8" s="158" t="s">
        <v>367</v>
      </c>
      <c r="T8" s="171">
        <f ca="1">IFERROR(IGA_BD[[#This Row],[Breakdown Time]]*IGA_BD[[#This Row],[Plant Equivalent Weightage]],"")</f>
        <v>2.5283484023876316E-2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363</v>
      </c>
      <c r="F9" s="134" t="s">
        <v>363</v>
      </c>
      <c r="G9" s="134" t="s">
        <v>370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0.16855656015917603</v>
      </c>
      <c r="K9" s="322" t="s">
        <v>373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369</v>
      </c>
      <c r="S9" s="158" t="s">
        <v>367</v>
      </c>
      <c r="T9" s="299">
        <f ca="1">IFERROR(IGA_BD[[#This Row],[Breakdown Time]]*IGA_BD[[#This Row],[Plant Equivalent Weightage]],"")</f>
        <v>3.6520588034488009E-2</v>
      </c>
      <c r="U9" s="323">
        <v>1.7000000000000001E-2</v>
      </c>
      <c r="V9" s="324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363</v>
      </c>
      <c r="F10" s="134" t="s">
        <v>363</v>
      </c>
      <c r="G10" s="134" t="s">
        <v>370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0.16855656015917603</v>
      </c>
      <c r="K10" s="322" t="s">
        <v>373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369</v>
      </c>
      <c r="S10" s="158" t="s">
        <v>367</v>
      </c>
      <c r="T10" s="171">
        <f ca="1">IFERROR(IGA_BD[[#This Row],[Breakdown Time]]*IGA_BD[[#This Row],[Plant Equivalent Weightage]],"")</f>
        <v>3.9329864037141379E-2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363</v>
      </c>
      <c r="F11" s="134" t="s">
        <v>363</v>
      </c>
      <c r="G11" s="134" t="s">
        <v>370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0.16855656015917603</v>
      </c>
      <c r="K11" s="30" t="s">
        <v>368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369</v>
      </c>
      <c r="S11" s="156" t="s">
        <v>367</v>
      </c>
      <c r="T11" s="171">
        <f ca="1">IFERROR(IGA_BD[[#This Row],[Breakdown Time]]*IGA_BD[[#This Row],[Plant Equivalent Weightage]],"")</f>
        <v>1.9664932018570551E-2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363</v>
      </c>
      <c r="F12" s="134" t="s">
        <v>363</v>
      </c>
      <c r="G12" s="134" t="s">
        <v>370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0.16855656015917603</v>
      </c>
      <c r="K12" s="134" t="s">
        <v>375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369</v>
      </c>
      <c r="S12" s="158" t="s">
        <v>367</v>
      </c>
      <c r="T12" s="299">
        <f ca="1">IFERROR(IGA_BD[[#This Row],[Breakdown Time]]*IGA_BD[[#This Row],[Plant Equivalent Weightage]],"")</f>
        <v>0.10956176410346426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363</v>
      </c>
      <c r="F13" s="134" t="s">
        <v>363</v>
      </c>
      <c r="G13" s="134" t="s">
        <v>370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0.16855656015917603</v>
      </c>
      <c r="K13" s="322" t="s">
        <v>373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369</v>
      </c>
      <c r="S13" s="158" t="s">
        <v>367</v>
      </c>
      <c r="T13" s="171">
        <f ca="1">IFERROR(IGA_BD[[#This Row],[Breakdown Time]]*IGA_BD[[#This Row],[Plant Equivalent Weightage]],"")</f>
        <v>3.3711312031835083E-2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363</v>
      </c>
      <c r="F14" s="134" t="s">
        <v>363</v>
      </c>
      <c r="G14" s="134" t="s">
        <v>370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0.16855656015917603</v>
      </c>
      <c r="K14" s="322" t="s">
        <v>373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369</v>
      </c>
      <c r="S14" s="158" t="s">
        <v>367</v>
      </c>
      <c r="T14" s="171">
        <f ca="1">IFERROR(IGA_BD[[#This Row],[Breakdown Time]]*IGA_BD[[#This Row],[Plant Equivalent Weightage]],"")</f>
        <v>8.1469004076935012E-2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363</v>
      </c>
      <c r="F15" s="134" t="s">
        <v>363</v>
      </c>
      <c r="G15" s="134" t="s">
        <v>370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0.16855656015917603</v>
      </c>
      <c r="K15" s="30" t="s">
        <v>376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377</v>
      </c>
      <c r="S15" s="158" t="s">
        <v>367</v>
      </c>
      <c r="T15" s="171">
        <f ca="1">IFERROR(IGA_BD[[#This Row],[Breakdown Time]]*IGA_BD[[#This Row],[Plant Equivalent Weightage]],"")</f>
        <v>8.7087556082241085E-2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363</v>
      </c>
      <c r="F16" s="134" t="s">
        <v>363</v>
      </c>
      <c r="G16" s="134" t="s">
        <v>370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0.16855656015917603</v>
      </c>
      <c r="K16" s="322" t="s">
        <v>373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378</v>
      </c>
      <c r="S16" s="158" t="s">
        <v>367</v>
      </c>
      <c r="T16" s="299">
        <f ca="1">IFERROR(IGA_BD[[#This Row],[Breakdown Time]]*IGA_BD[[#This Row],[Plant Equivalent Weightage]],"")</f>
        <v>0.18260294017244072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363</v>
      </c>
      <c r="F17" s="134" t="s">
        <v>363</v>
      </c>
      <c r="G17" s="134" t="s">
        <v>370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0.16855656015917603</v>
      </c>
      <c r="K17" s="322" t="s">
        <v>373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378</v>
      </c>
      <c r="S17" s="158" t="s">
        <v>367</v>
      </c>
      <c r="T17" s="171">
        <f ca="1">IFERROR(IGA_BD[[#This Row],[Breakdown Time]]*IGA_BD[[#This Row],[Plant Equivalent Weightage]],"")</f>
        <v>0.16012873215121734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363</v>
      </c>
      <c r="F18" s="134" t="s">
        <v>363</v>
      </c>
      <c r="G18" s="134" t="s">
        <v>372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0.20663603113295878</v>
      </c>
      <c r="K18" s="322" t="s">
        <v>373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369</v>
      </c>
      <c r="S18" s="158" t="s">
        <v>367</v>
      </c>
      <c r="T18" s="299">
        <f ca="1">IFERROR(IGA_BD[[#This Row],[Breakdown Time]]*IGA_BD[[#This Row],[Plant Equivalent Weightage]],"")</f>
        <v>0.11020588327091123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9">
        <v>45834</v>
      </c>
      <c r="C19" s="154">
        <v>2026</v>
      </c>
      <c r="D19" s="155">
        <v>2025</v>
      </c>
      <c r="E19" s="134" t="s">
        <v>363</v>
      </c>
      <c r="F19" s="134" t="s">
        <v>363</v>
      </c>
      <c r="G19" s="134" t="s">
        <v>372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0.20663603113295878</v>
      </c>
      <c r="K19" s="322" t="s">
        <v>373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369</v>
      </c>
      <c r="S19" s="156" t="s">
        <v>367</v>
      </c>
      <c r="T19" s="171">
        <f ca="1">IFERROR(IGA_BD[[#This Row],[Breakdown Time]]*IGA_BD[[#This Row],[Plant Equivalent Weightage]],"")</f>
        <v>0.13431342023642329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363</v>
      </c>
      <c r="F20" s="134" t="s">
        <v>363</v>
      </c>
      <c r="G20" s="134" t="s">
        <v>372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0.20663603113295878</v>
      </c>
      <c r="K20" s="322" t="s">
        <v>373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369</v>
      </c>
      <c r="S20" s="158" t="s">
        <v>367</v>
      </c>
      <c r="T20" s="299">
        <f ca="1">IFERROR(IGA_BD[[#This Row],[Breakdown Time]]*IGA_BD[[#This Row],[Plant Equivalent Weightage]],"")</f>
        <v>0.14464522179307118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363</v>
      </c>
      <c r="F21" s="134" t="s">
        <v>363</v>
      </c>
      <c r="G21" s="134" t="s">
        <v>372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0.20663603113295878</v>
      </c>
      <c r="K21" s="322" t="s">
        <v>373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369</v>
      </c>
      <c r="S21" s="158" t="s">
        <v>367</v>
      </c>
      <c r="T21" s="171">
        <f ca="1">IFERROR(IGA_BD[[#This Row],[Breakdown Time]]*IGA_BD[[#This Row],[Plant Equivalent Weightage]],"")</f>
        <v>0.13775735408863898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363</v>
      </c>
      <c r="F22" s="134" t="s">
        <v>363</v>
      </c>
      <c r="G22" s="134" t="s">
        <v>370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0.16855656015917603</v>
      </c>
      <c r="K22" s="322" t="s">
        <v>373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369</v>
      </c>
      <c r="S22" s="158" t="s">
        <v>367</v>
      </c>
      <c r="T22" s="171">
        <f ca="1">IFERROR(IGA_BD[[#This Row],[Breakdown Time]]*IGA_BD[[#This Row],[Plant Equivalent Weightage]],"")</f>
        <v>8.1469004076935012E-2</v>
      </c>
      <c r="U22" s="323">
        <v>1.32E-2</v>
      </c>
      <c r="V22" s="324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4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071"/>
  <sheetViews>
    <sheetView zoomScale="90" zoomScaleNormal="90" workbookViewId="0">
      <pane xSplit="2" ySplit="1" topLeftCell="AD1056" activePane="bottomRight" state="frozen"/>
      <selection pane="topRight" activeCell="Z69" sqref="Z69"/>
      <selection pane="bottomLeft" activeCell="Z69" sqref="Z69"/>
      <selection pane="bottomRight" activeCell="AL1069" sqref="AL1069:AL1070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379</v>
      </c>
      <c r="F1" s="28" t="s">
        <v>347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380</v>
      </c>
      <c r="L1" s="28" t="s">
        <v>381</v>
      </c>
      <c r="M1" s="28" t="s">
        <v>382</v>
      </c>
      <c r="N1" s="28" t="s">
        <v>383</v>
      </c>
      <c r="O1" s="28" t="s">
        <v>384</v>
      </c>
      <c r="P1" s="28" t="s">
        <v>385</v>
      </c>
      <c r="Q1" s="28" t="s">
        <v>386</v>
      </c>
      <c r="R1" s="28" t="s">
        <v>387</v>
      </c>
      <c r="S1" s="28" t="s">
        <v>388</v>
      </c>
      <c r="T1" s="28" t="s">
        <v>389</v>
      </c>
      <c r="U1" s="28" t="s">
        <v>390</v>
      </c>
      <c r="V1" s="28" t="s">
        <v>350</v>
      </c>
      <c r="W1" s="28" t="s">
        <v>391</v>
      </c>
      <c r="X1" s="28" t="s">
        <v>392</v>
      </c>
      <c r="Y1" s="28" t="s">
        <v>351</v>
      </c>
      <c r="Z1" s="28" t="s">
        <v>393</v>
      </c>
      <c r="AA1" s="28" t="s">
        <v>394</v>
      </c>
      <c r="AB1" s="28" t="s">
        <v>395</v>
      </c>
      <c r="AC1" s="28" t="s">
        <v>396</v>
      </c>
      <c r="AD1" s="28" t="s">
        <v>397</v>
      </c>
      <c r="AE1" s="28" t="s">
        <v>355</v>
      </c>
      <c r="AF1" s="28" t="s">
        <v>356</v>
      </c>
      <c r="AG1" s="28" t="s">
        <v>357</v>
      </c>
      <c r="AH1" s="28" t="s">
        <v>358</v>
      </c>
      <c r="AI1" s="28" t="s">
        <v>359</v>
      </c>
      <c r="AJ1" s="28" t="s">
        <v>360</v>
      </c>
      <c r="AK1" s="28" t="s">
        <v>398</v>
      </c>
      <c r="AL1" s="48" t="s">
        <v>399</v>
      </c>
      <c r="AM1" s="48" t="s">
        <v>400</v>
      </c>
      <c r="AN1" t="s">
        <v>401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363</v>
      </c>
      <c r="F2" s="36" t="s">
        <v>363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402</v>
      </c>
      <c r="M2" s="36" t="s">
        <v>403</v>
      </c>
      <c r="N2" s="36" t="s">
        <v>404</v>
      </c>
      <c r="O2" s="35" t="s">
        <v>405</v>
      </c>
      <c r="P2" s="35" t="s">
        <v>406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1.8668071161048689E-4</v>
      </c>
      <c r="W2" s="35" t="s">
        <v>407</v>
      </c>
      <c r="X2" s="38"/>
      <c r="Y2" s="39" t="s">
        <v>408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409</v>
      </c>
      <c r="AI2" s="36" t="s">
        <v>367</v>
      </c>
      <c r="AJ2" s="34">
        <f ca="1">IFERROR(PA[[#This Row],[Breakdown Time]]*PA[[#This Row],[Plant Equivalent Weightage]],"")</f>
        <v>1.1418636860174782E-3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363</v>
      </c>
      <c r="F3" s="36" t="s">
        <v>363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402</v>
      </c>
      <c r="M3" s="32" t="s">
        <v>410</v>
      </c>
      <c r="N3" s="36" t="s">
        <v>404</v>
      </c>
      <c r="O3" s="35" t="s">
        <v>405</v>
      </c>
      <c r="P3" s="35" t="s">
        <v>406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1.8668071161048689E-4</v>
      </c>
      <c r="W3" s="35" t="s">
        <v>407</v>
      </c>
      <c r="X3" s="38"/>
      <c r="Y3" s="39" t="s">
        <v>408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409</v>
      </c>
      <c r="AI3" s="36" t="s">
        <v>367</v>
      </c>
      <c r="AJ3" s="34">
        <f ca="1">IFERROR(PA[[#This Row],[Breakdown Time]]*PA[[#This Row],[Plant Equivalent Weightage]],"")</f>
        <v>1.1729771379525591E-3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363</v>
      </c>
      <c r="F4" s="36" t="s">
        <v>363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411</v>
      </c>
      <c r="M4" s="32" t="s">
        <v>410</v>
      </c>
      <c r="N4" s="36" t="s">
        <v>412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1.3441011235955055E-2</v>
      </c>
      <c r="W4" s="35" t="s">
        <v>413</v>
      </c>
      <c r="X4" s="38"/>
      <c r="Y4" s="38" t="s">
        <v>414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415</v>
      </c>
      <c r="AI4" s="36" t="s">
        <v>367</v>
      </c>
      <c r="AJ4" s="34">
        <f ca="1">IFERROR(PA[[#This Row],[Breakdown Time]]*PA[[#This Row],[Plant Equivalent Weightage]],"")</f>
        <v>1.6129213483146061E-2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363</v>
      </c>
      <c r="F5" s="36" t="s">
        <v>363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411</v>
      </c>
      <c r="M5" s="32" t="s">
        <v>410</v>
      </c>
      <c r="N5" s="36" t="s">
        <v>416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1.2227586610486892E-2</v>
      </c>
      <c r="W5" s="35" t="s">
        <v>413</v>
      </c>
      <c r="X5" s="38"/>
      <c r="Y5" s="38" t="s">
        <v>417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415</v>
      </c>
      <c r="AI5" s="36" t="s">
        <v>367</v>
      </c>
      <c r="AJ5" s="34">
        <f ca="1">IFERROR(PA[[#This Row],[Breakdown Time]]*PA[[#This Row],[Plant Equivalent Weightage]],"")</f>
        <v>1.8341379915730273E-3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363</v>
      </c>
      <c r="F6" s="36" t="s">
        <v>363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418</v>
      </c>
      <c r="M6" s="32"/>
      <c r="N6" s="32"/>
      <c r="O6" s="35"/>
      <c r="P6" s="35"/>
      <c r="Q6" s="32" t="s">
        <v>419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6.8138459737827714E-2</v>
      </c>
      <c r="W6" s="35" t="s">
        <v>420</v>
      </c>
      <c r="X6" s="38"/>
      <c r="Y6" s="38" t="s">
        <v>421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422</v>
      </c>
      <c r="AI6" s="32" t="s">
        <v>367</v>
      </c>
      <c r="AJ6" s="34">
        <f ca="1">IFERROR(PA[[#This Row],[Breakdown Time]]*PA[[#This Row],[Plant Equivalent Weightage]],"")</f>
        <v>3.4069229868913735E-3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363</v>
      </c>
      <c r="F7" s="36" t="s">
        <v>363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423</v>
      </c>
      <c r="M7" s="36"/>
      <c r="N7" s="36"/>
      <c r="O7" s="37"/>
      <c r="P7" s="37"/>
      <c r="Q7" s="32" t="s">
        <v>419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6.8325140449438215E-2</v>
      </c>
      <c r="W7" s="35" t="s">
        <v>420</v>
      </c>
      <c r="X7" s="39"/>
      <c r="Y7" s="38" t="s">
        <v>421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422</v>
      </c>
      <c r="AI7" s="32" t="s">
        <v>367</v>
      </c>
      <c r="AJ7" s="175">
        <f ca="1">IFERROR(PA[[#This Row],[Breakdown Time]]*PA[[#This Row],[Plant Equivalent Weightage]],"")</f>
        <v>3.4162570224718987E-3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363</v>
      </c>
      <c r="F8" s="36" t="s">
        <v>363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424</v>
      </c>
      <c r="M8" s="32"/>
      <c r="N8" s="32"/>
      <c r="O8" s="35"/>
      <c r="P8" s="35"/>
      <c r="Q8" s="32" t="s">
        <v>419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8.6664823267790278E-2</v>
      </c>
      <c r="W8" s="35" t="s">
        <v>420</v>
      </c>
      <c r="X8" s="38"/>
      <c r="Y8" s="38" t="s">
        <v>425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422</v>
      </c>
      <c r="AI8" s="32" t="s">
        <v>367</v>
      </c>
      <c r="AJ8" s="34">
        <f ca="1">IFERROR(PA[[#This Row],[Breakdown Time]]*PA[[#This Row],[Plant Equivalent Weightage]],"")</f>
        <v>1.2999723490168496E-2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363</v>
      </c>
      <c r="F9" s="36" t="s">
        <v>363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426</v>
      </c>
      <c r="M9" s="36"/>
      <c r="N9" s="36"/>
      <c r="O9" s="37"/>
      <c r="P9" s="37"/>
      <c r="Q9" s="32" t="s">
        <v>419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2.6730132256554309E-2</v>
      </c>
      <c r="W9" s="35" t="s">
        <v>420</v>
      </c>
      <c r="X9" s="39"/>
      <c r="Y9" s="38" t="s">
        <v>425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422</v>
      </c>
      <c r="AI9" s="32" t="s">
        <v>367</v>
      </c>
      <c r="AJ9" s="175">
        <f ca="1">IFERROR(PA[[#This Row],[Breakdown Time]]*PA[[#This Row],[Plant Equivalent Weightage]],"")</f>
        <v>4.0095198384831323E-3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363</v>
      </c>
      <c r="F10" s="36" t="s">
        <v>363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427</v>
      </c>
      <c r="M10" s="32"/>
      <c r="N10" s="32"/>
      <c r="O10" s="35"/>
      <c r="P10" s="35"/>
      <c r="Q10" s="32" t="s">
        <v>419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4.3746079119850199E-2</v>
      </c>
      <c r="W10" s="35" t="s">
        <v>428</v>
      </c>
      <c r="X10" s="38"/>
      <c r="Y10" s="38" t="s">
        <v>429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430</v>
      </c>
      <c r="AI10" s="32" t="s">
        <v>367</v>
      </c>
      <c r="AJ10" s="34">
        <f ca="1">IFERROR(PA[[#This Row],[Breakdown Time]]*PA[[#This Row],[Plant Equivalent Weightage]],"")</f>
        <v>1.8956634285268469E-2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363</v>
      </c>
      <c r="F11" s="36" t="s">
        <v>363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427</v>
      </c>
      <c r="M11" s="32"/>
      <c r="N11" s="32"/>
      <c r="O11" s="35"/>
      <c r="P11" s="35"/>
      <c r="Q11" s="32" t="s">
        <v>419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4.3746079119850199E-2</v>
      </c>
      <c r="W11" s="35" t="s">
        <v>428</v>
      </c>
      <c r="X11" s="38"/>
      <c r="Y11" s="38" t="s">
        <v>429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430</v>
      </c>
      <c r="AI11" s="32" t="s">
        <v>367</v>
      </c>
      <c r="AJ11" s="34">
        <f ca="1">IFERROR(PA[[#This Row],[Breakdown Time]]*PA[[#This Row],[Plant Equivalent Weightage]],"")</f>
        <v>1.5311127691947516E-2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363</v>
      </c>
      <c r="F12" s="36" t="s">
        <v>363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411</v>
      </c>
      <c r="M12" s="32"/>
      <c r="N12" s="32"/>
      <c r="O12" s="35"/>
      <c r="P12" s="35"/>
      <c r="Q12" s="32" t="s">
        <v>419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9.3876638576778998E-2</v>
      </c>
      <c r="W12" s="35" t="s">
        <v>428</v>
      </c>
      <c r="X12" s="38"/>
      <c r="Y12" s="38" t="s">
        <v>429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430</v>
      </c>
      <c r="AI12" s="32" t="s">
        <v>367</v>
      </c>
      <c r="AJ12" s="34">
        <f ca="1">IFERROR(PA[[#This Row],[Breakdown Time]]*PA[[#This Row],[Plant Equivalent Weightage]],"")</f>
        <v>5.0067540574282206E-2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363</v>
      </c>
      <c r="F13" s="36" t="s">
        <v>363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427</v>
      </c>
      <c r="M13" s="32"/>
      <c r="N13" s="32"/>
      <c r="O13" s="35"/>
      <c r="P13" s="35"/>
      <c r="Q13" s="32" t="s">
        <v>419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4.3746079119850199E-2</v>
      </c>
      <c r="W13" s="35" t="s">
        <v>428</v>
      </c>
      <c r="X13" s="38"/>
      <c r="Y13" s="38" t="s">
        <v>429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430</v>
      </c>
      <c r="AI13" s="32" t="s">
        <v>367</v>
      </c>
      <c r="AJ13" s="34">
        <f ca="1">IFERROR(PA[[#This Row],[Breakdown Time]]*PA[[#This Row],[Plant Equivalent Weightage]],"")</f>
        <v>1.2394722417290846E-2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363</v>
      </c>
      <c r="F14" s="36" t="s">
        <v>363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418</v>
      </c>
      <c r="M14" s="36" t="s">
        <v>403</v>
      </c>
      <c r="N14" s="36" t="s">
        <v>404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8.8673338014981264E-3</v>
      </c>
      <c r="W14" s="35" t="s">
        <v>413</v>
      </c>
      <c r="X14" s="38"/>
      <c r="Y14" s="38" t="s">
        <v>431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432</v>
      </c>
      <c r="AI14" s="32" t="s">
        <v>367</v>
      </c>
      <c r="AJ14" s="34">
        <f ca="1">IFERROR(PA[[#This Row],[Breakdown Time]]*PA[[#This Row],[Plant Equivalent Weightage]],"")</f>
        <v>4.8770335908239759E-3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363</v>
      </c>
      <c r="F15" s="36" t="s">
        <v>363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418</v>
      </c>
      <c r="M15" s="36" t="s">
        <v>403</v>
      </c>
      <c r="N15" s="36" t="s">
        <v>404</v>
      </c>
      <c r="O15" s="35" t="s">
        <v>405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1.6801264044943821E-3</v>
      </c>
      <c r="W15" s="35" t="s">
        <v>433</v>
      </c>
      <c r="X15" s="38"/>
      <c r="Y15" s="38" t="s">
        <v>434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435</v>
      </c>
      <c r="AI15" s="32" t="s">
        <v>367</v>
      </c>
      <c r="AJ15" s="34">
        <f ca="1">IFERROR(PA[[#This Row],[Breakdown Time]]*PA[[#This Row],[Plant Equivalent Weightage]],"")</f>
        <v>7.2525456460674157E-3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363</v>
      </c>
      <c r="F16" s="36" t="s">
        <v>363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424</v>
      </c>
      <c r="M16" s="36" t="s">
        <v>436</v>
      </c>
      <c r="N16" s="36" t="s">
        <v>412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1.0636557818352061E-2</v>
      </c>
      <c r="W16" s="35" t="s">
        <v>413</v>
      </c>
      <c r="X16" s="39"/>
      <c r="Y16" s="38" t="s">
        <v>431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437</v>
      </c>
      <c r="AI16" s="32" t="s">
        <v>367</v>
      </c>
      <c r="AJ16" s="175">
        <f ca="1">IFERROR(PA[[#This Row],[Breakdown Time]]*PA[[#This Row],[Plant Equivalent Weightage]],"")</f>
        <v>1.5423008836610491E-2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363</v>
      </c>
      <c r="F17" s="36" t="s">
        <v>363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424</v>
      </c>
      <c r="M17" s="36" t="s">
        <v>403</v>
      </c>
      <c r="N17" s="36" t="s">
        <v>412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1.1653967696629216E-2</v>
      </c>
      <c r="W17" s="35" t="s">
        <v>413</v>
      </c>
      <c r="X17" s="38"/>
      <c r="Y17" s="38" t="s">
        <v>438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439</v>
      </c>
      <c r="AI17" s="32" t="s">
        <v>367</v>
      </c>
      <c r="AJ17" s="34">
        <f ca="1">IFERROR(PA[[#This Row],[Breakdown Time]]*PA[[#This Row],[Plant Equivalent Weightage]],"")</f>
        <v>3.2048411165730352E-2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363</v>
      </c>
      <c r="F18" s="36" t="s">
        <v>363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424</v>
      </c>
      <c r="M18" s="36" t="s">
        <v>436</v>
      </c>
      <c r="N18" s="36" t="s">
        <v>412</v>
      </c>
      <c r="O18" s="35" t="s">
        <v>440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1.2948852996254683E-3</v>
      </c>
      <c r="W18" s="35" t="s">
        <v>433</v>
      </c>
      <c r="X18" s="38"/>
      <c r="Y18" s="38" t="s">
        <v>441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442</v>
      </c>
      <c r="AI18" s="32" t="s">
        <v>367</v>
      </c>
      <c r="AJ18" s="34">
        <f ca="1">IFERROR(PA[[#This Row],[Breakdown Time]]*PA[[#This Row],[Plant Equivalent Weightage]],"")</f>
        <v>5.5032625234082413E-3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363</v>
      </c>
      <c r="F19" s="36" t="s">
        <v>363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418</v>
      </c>
      <c r="M19" s="36" t="s">
        <v>403</v>
      </c>
      <c r="N19" s="36" t="s">
        <v>412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8.1206109550561786E-3</v>
      </c>
      <c r="W19" s="35" t="s">
        <v>413</v>
      </c>
      <c r="X19" s="39"/>
      <c r="Y19" s="38" t="s">
        <v>431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432</v>
      </c>
      <c r="AI19" s="32" t="s">
        <v>367</v>
      </c>
      <c r="AJ19" s="175">
        <f ca="1">IFERROR(PA[[#This Row],[Breakdown Time]]*PA[[#This Row],[Plant Equivalent Weightage]],"")</f>
        <v>1.6511908941947557E-2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363</v>
      </c>
      <c r="F20" s="36" t="s">
        <v>363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418</v>
      </c>
      <c r="M20" s="36" t="s">
        <v>403</v>
      </c>
      <c r="N20" s="32" t="s">
        <v>443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8.6806530898876407E-3</v>
      </c>
      <c r="W20" s="35" t="s">
        <v>413</v>
      </c>
      <c r="X20" s="38"/>
      <c r="Y20" s="38" t="s">
        <v>431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444</v>
      </c>
      <c r="AI20" s="32" t="s">
        <v>367</v>
      </c>
      <c r="AJ20" s="34">
        <f ca="1">IFERROR(PA[[#This Row],[Breakdown Time]]*PA[[#This Row],[Plant Equivalent Weightage]],"")</f>
        <v>7.8125877808988727E-3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363</v>
      </c>
      <c r="F21" s="36" t="s">
        <v>363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411</v>
      </c>
      <c r="M21" s="36" t="s">
        <v>403</v>
      </c>
      <c r="N21" s="36" t="s">
        <v>412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1.3534351591760299E-2</v>
      </c>
      <c r="W21" s="35" t="s">
        <v>413</v>
      </c>
      <c r="X21" s="38"/>
      <c r="Y21" s="38" t="s">
        <v>431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445</v>
      </c>
      <c r="AI21" s="32" t="s">
        <v>367</v>
      </c>
      <c r="AJ21" s="34">
        <f ca="1">IFERROR(PA[[#This Row],[Breakdown Time]]*PA[[#This Row],[Plant Equivalent Weightage]],"")</f>
        <v>1.2857634012172275E-2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363</v>
      </c>
      <c r="F22" s="36" t="s">
        <v>363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411</v>
      </c>
      <c r="M22" s="36" t="s">
        <v>403</v>
      </c>
      <c r="N22" s="36" t="s">
        <v>412</v>
      </c>
      <c r="O22" s="35" t="s">
        <v>446</v>
      </c>
      <c r="P22" s="35" t="s">
        <v>406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1.8668071161048689E-4</v>
      </c>
      <c r="W22" s="35" t="s">
        <v>447</v>
      </c>
      <c r="X22" s="38"/>
      <c r="Y22" s="38" t="s">
        <v>448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449</v>
      </c>
      <c r="AI22" s="32" t="s">
        <v>367</v>
      </c>
      <c r="AJ22" s="34">
        <f ca="1">IFERROR(PA[[#This Row],[Breakdown Time]]*PA[[#This Row],[Plant Equivalent Weightage]],"")</f>
        <v>7.8094764357053707E-4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363</v>
      </c>
      <c r="F23" s="36" t="s">
        <v>363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450</v>
      </c>
      <c r="M23" s="32" t="s">
        <v>403</v>
      </c>
      <c r="N23" s="36" t="s">
        <v>412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9.1473548689138574E-3</v>
      </c>
      <c r="W23" s="35" t="s">
        <v>413</v>
      </c>
      <c r="X23" s="38"/>
      <c r="Y23" s="38" t="s">
        <v>451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452</v>
      </c>
      <c r="AI23" s="32" t="s">
        <v>367</v>
      </c>
      <c r="AJ23" s="34">
        <f ca="1">IFERROR(PA[[#This Row],[Breakdown Time]]*PA[[#This Row],[Plant Equivalent Weightage]],"")</f>
        <v>2.0581548455056178E-2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363</v>
      </c>
      <c r="F24" s="36" t="s">
        <v>363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418</v>
      </c>
      <c r="M24" s="32" t="s">
        <v>410</v>
      </c>
      <c r="N24" s="32" t="s">
        <v>416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9.2406952247190994E-3</v>
      </c>
      <c r="W24" s="35" t="s">
        <v>413</v>
      </c>
      <c r="X24" s="38"/>
      <c r="Y24" s="38" t="s">
        <v>451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452</v>
      </c>
      <c r="AI24" s="32" t="s">
        <v>367</v>
      </c>
      <c r="AJ24" s="34">
        <f ca="1">IFERROR(PA[[#This Row],[Breakdown Time]]*PA[[#This Row],[Plant Equivalent Weightage]],"")</f>
        <v>2.5411911867977532E-2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363</v>
      </c>
      <c r="F25" s="36" t="s">
        <v>363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418</v>
      </c>
      <c r="M25" s="32" t="s">
        <v>410</v>
      </c>
      <c r="N25" s="36" t="s">
        <v>412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8.0272705992509366E-3</v>
      </c>
      <c r="W25" s="35" t="s">
        <v>413</v>
      </c>
      <c r="X25" s="38"/>
      <c r="Y25" s="38" t="s">
        <v>451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452</v>
      </c>
      <c r="AI25" s="32" t="s">
        <v>367</v>
      </c>
      <c r="AJ25" s="34">
        <f ca="1">IFERROR(PA[[#This Row],[Breakdown Time]]*PA[[#This Row],[Plant Equivalent Weightage]],"")</f>
        <v>2.1807418461298387E-2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363</v>
      </c>
      <c r="F26" s="36" t="s">
        <v>363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424</v>
      </c>
      <c r="M26" s="32"/>
      <c r="N26" s="32"/>
      <c r="O26" s="35"/>
      <c r="P26" s="35"/>
      <c r="Q26" s="32" t="s">
        <v>419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8.6664823267790278E-2</v>
      </c>
      <c r="W26" s="35" t="s">
        <v>420</v>
      </c>
      <c r="X26" s="38"/>
      <c r="Y26" s="38" t="s">
        <v>453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454</v>
      </c>
      <c r="AI26" s="32" t="s">
        <v>367</v>
      </c>
      <c r="AJ26" s="34">
        <f ca="1">IFERROR(PA[[#This Row],[Breakdown Time]]*PA[[#This Row],[Plant Equivalent Weightage]],"")</f>
        <v>2.0221792095817658E-2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363</v>
      </c>
      <c r="F27" s="36" t="s">
        <v>363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426</v>
      </c>
      <c r="M27" s="32"/>
      <c r="N27" s="32"/>
      <c r="O27" s="35"/>
      <c r="P27" s="35"/>
      <c r="Q27" s="32" t="s">
        <v>419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2.6730132256554309E-2</v>
      </c>
      <c r="W27" s="35" t="s">
        <v>420</v>
      </c>
      <c r="X27" s="38"/>
      <c r="Y27" s="38" t="s">
        <v>453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454</v>
      </c>
      <c r="AI27" s="32" t="s">
        <v>367</v>
      </c>
      <c r="AJ27" s="34">
        <f ca="1">IFERROR(PA[[#This Row],[Breakdown Time]]*PA[[#This Row],[Plant Equivalent Weightage]],"")</f>
        <v>6.23703085986265E-3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363</v>
      </c>
      <c r="F28" s="36" t="s">
        <v>363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418</v>
      </c>
      <c r="M28" s="32" t="s">
        <v>403</v>
      </c>
      <c r="N28" s="36" t="s">
        <v>404</v>
      </c>
      <c r="O28" s="35" t="s">
        <v>405</v>
      </c>
      <c r="P28" s="35" t="s">
        <v>406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1.8668071161048689E-4</v>
      </c>
      <c r="W28" s="35" t="s">
        <v>447</v>
      </c>
      <c r="X28" s="38"/>
      <c r="Y28" s="38" t="s">
        <v>448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455</v>
      </c>
      <c r="AI28" s="32" t="s">
        <v>367</v>
      </c>
      <c r="AJ28" s="34">
        <f ca="1">IFERROR(PA[[#This Row],[Breakdown Time]]*PA[[#This Row],[Plant Equivalent Weightage]],"")</f>
        <v>1.0547460205992507E-3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363</v>
      </c>
      <c r="F29" s="36" t="s">
        <v>363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418</v>
      </c>
      <c r="M29" s="32" t="s">
        <v>403</v>
      </c>
      <c r="N29" s="36" t="s">
        <v>404</v>
      </c>
      <c r="O29" s="35" t="s">
        <v>405</v>
      </c>
      <c r="P29" s="35" t="s">
        <v>406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1.8668071161048689E-4</v>
      </c>
      <c r="W29" s="35" t="s">
        <v>447</v>
      </c>
      <c r="X29" s="38"/>
      <c r="Y29" s="38" t="s">
        <v>448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455</v>
      </c>
      <c r="AI29" s="32" t="s">
        <v>367</v>
      </c>
      <c r="AJ29" s="34">
        <f ca="1">IFERROR(PA[[#This Row],[Breakdown Time]]*PA[[#This Row],[Plant Equivalent Weightage]],"")</f>
        <v>1.0858594725343322E-3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363</v>
      </c>
      <c r="F30" s="36" t="s">
        <v>363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418</v>
      </c>
      <c r="M30" s="32" t="s">
        <v>403</v>
      </c>
      <c r="N30" s="36" t="s">
        <v>404</v>
      </c>
      <c r="O30" s="35" t="s">
        <v>456</v>
      </c>
      <c r="P30" s="35" t="s">
        <v>406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1.8668071161048689E-4</v>
      </c>
      <c r="W30" s="35" t="s">
        <v>447</v>
      </c>
      <c r="X30" s="38"/>
      <c r="Y30" s="38" t="s">
        <v>448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457</v>
      </c>
      <c r="AI30" s="32" t="s">
        <v>367</v>
      </c>
      <c r="AJ30" s="34">
        <f ca="1">IFERROR(PA[[#This Row],[Breakdown Time]]*PA[[#This Row],[Plant Equivalent Weightage]],"")</f>
        <v>1.210313280274657E-3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363</v>
      </c>
      <c r="F31" s="36" t="s">
        <v>363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418</v>
      </c>
      <c r="M31" s="32" t="s">
        <v>403</v>
      </c>
      <c r="N31" s="36" t="s">
        <v>404</v>
      </c>
      <c r="O31" s="35" t="s">
        <v>456</v>
      </c>
      <c r="P31" s="35" t="s">
        <v>406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1.8668071161048689E-4</v>
      </c>
      <c r="W31" s="35" t="s">
        <v>447</v>
      </c>
      <c r="X31" s="38"/>
      <c r="Y31" s="38" t="s">
        <v>448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457</v>
      </c>
      <c r="AI31" s="32" t="s">
        <v>367</v>
      </c>
      <c r="AJ31" s="34">
        <f ca="1">IFERROR(PA[[#This Row],[Breakdown Time]]*PA[[#This Row],[Plant Equivalent Weightage]],"")</f>
        <v>1.2414267322097378E-3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363</v>
      </c>
      <c r="F32" s="36" t="s">
        <v>363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402</v>
      </c>
      <c r="M32" s="32" t="s">
        <v>410</v>
      </c>
      <c r="N32" s="32" t="s">
        <v>443</v>
      </c>
      <c r="O32" s="35" t="s">
        <v>458</v>
      </c>
      <c r="P32" s="35" t="s">
        <v>406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1.8668071161048689E-4</v>
      </c>
      <c r="W32" s="37" t="s">
        <v>407</v>
      </c>
      <c r="X32" s="38"/>
      <c r="Y32" s="38" t="s">
        <v>459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460</v>
      </c>
      <c r="AI32" s="32" t="s">
        <v>367</v>
      </c>
      <c r="AJ32" s="34">
        <f ca="1">IFERROR(PA[[#This Row],[Breakdown Time]]*PA[[#This Row],[Plant Equivalent Weightage]],"")</f>
        <v>1.6770150593008741E-3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363</v>
      </c>
      <c r="F33" s="36" t="s">
        <v>363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402</v>
      </c>
      <c r="M33" s="32" t="s">
        <v>403</v>
      </c>
      <c r="N33" s="32" t="s">
        <v>412</v>
      </c>
      <c r="O33" s="35" t="s">
        <v>446</v>
      </c>
      <c r="P33" s="35" t="s">
        <v>461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9.3340355805243447E-5</v>
      </c>
      <c r="W33" s="37" t="s">
        <v>407</v>
      </c>
      <c r="X33" s="38"/>
      <c r="Y33" s="38" t="s">
        <v>459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460</v>
      </c>
      <c r="AI33" s="32" t="s">
        <v>367</v>
      </c>
      <c r="AJ33" s="34">
        <f ca="1">IFERROR(PA[[#This Row],[Breakdown Time]]*PA[[#This Row],[Plant Equivalent Weightage]],"")</f>
        <v>8.6962098158551815E-4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363</v>
      </c>
      <c r="F34" s="36" t="s">
        <v>363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402</v>
      </c>
      <c r="M34" s="32" t="s">
        <v>410</v>
      </c>
      <c r="N34" s="36" t="s">
        <v>404</v>
      </c>
      <c r="O34" s="35" t="s">
        <v>446</v>
      </c>
      <c r="P34" s="35" t="s">
        <v>461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9.3340355805243447E-5</v>
      </c>
      <c r="W34" s="37" t="s">
        <v>407</v>
      </c>
      <c r="X34" s="38"/>
      <c r="Y34" s="38" t="s">
        <v>459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462</v>
      </c>
      <c r="AI34" s="32" t="s">
        <v>367</v>
      </c>
      <c r="AJ34" s="34">
        <f ca="1">IFERROR(PA[[#This Row],[Breakdown Time]]*PA[[#This Row],[Plant Equivalent Weightage]],"")</f>
        <v>8.851777075530588E-4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363</v>
      </c>
      <c r="F35" s="36" t="s">
        <v>363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402</v>
      </c>
      <c r="M35" s="32" t="s">
        <v>403</v>
      </c>
      <c r="N35" s="32" t="s">
        <v>412</v>
      </c>
      <c r="O35" s="35" t="s">
        <v>456</v>
      </c>
      <c r="P35" s="35" t="s">
        <v>461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9.3340355805243447E-5</v>
      </c>
      <c r="W35" s="37" t="s">
        <v>407</v>
      </c>
      <c r="X35" s="39"/>
      <c r="Y35" s="38" t="s">
        <v>459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460</v>
      </c>
      <c r="AI35" s="32" t="s">
        <v>367</v>
      </c>
      <c r="AJ35" s="175">
        <f ca="1">IFERROR(PA[[#This Row],[Breakdown Time]]*PA[[#This Row],[Plant Equivalent Weightage]],"")</f>
        <v>9.9407478932584249E-4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363</v>
      </c>
      <c r="F36" s="36" t="s">
        <v>363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424</v>
      </c>
      <c r="M36" s="32"/>
      <c r="N36" s="32"/>
      <c r="O36" s="35"/>
      <c r="P36" s="35"/>
      <c r="Q36" s="32" t="s">
        <v>419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8.6664823267790278E-2</v>
      </c>
      <c r="W36" s="35" t="s">
        <v>420</v>
      </c>
      <c r="X36" s="38"/>
      <c r="Y36" s="38" t="s">
        <v>453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463</v>
      </c>
      <c r="AI36" s="32" t="s">
        <v>367</v>
      </c>
      <c r="AJ36" s="34">
        <f ca="1">IFERROR(PA[[#This Row],[Breakdown Time]]*PA[[#This Row],[Plant Equivalent Weightage]],"")</f>
        <v>1.8777378374687941E-2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363</v>
      </c>
      <c r="F37" s="36" t="s">
        <v>363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426</v>
      </c>
      <c r="M37" s="32"/>
      <c r="N37" s="32"/>
      <c r="O37" s="35"/>
      <c r="P37" s="35"/>
      <c r="Q37" s="32" t="s">
        <v>419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2.6730132256554309E-2</v>
      </c>
      <c r="W37" s="35" t="s">
        <v>420</v>
      </c>
      <c r="X37" s="38"/>
      <c r="Y37" s="38" t="s">
        <v>453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463</v>
      </c>
      <c r="AI37" s="32" t="s">
        <v>367</v>
      </c>
      <c r="AJ37" s="34">
        <f ca="1">IFERROR(PA[[#This Row],[Breakdown Time]]*PA[[#This Row],[Plant Equivalent Weightage]],"")</f>
        <v>5.7915286555867817E-3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363</v>
      </c>
      <c r="F38" s="36" t="s">
        <v>363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411</v>
      </c>
      <c r="M38" s="32" t="s">
        <v>403</v>
      </c>
      <c r="N38" s="32" t="s">
        <v>412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1.3534351591760299E-2</v>
      </c>
      <c r="W38" s="35" t="s">
        <v>413</v>
      </c>
      <c r="X38" s="38"/>
      <c r="Y38" s="38" t="s">
        <v>431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464</v>
      </c>
      <c r="AI38" s="32" t="s">
        <v>367</v>
      </c>
      <c r="AJ38" s="34">
        <f ca="1">IFERROR(PA[[#This Row],[Breakdown Time]]*PA[[#This Row],[Plant Equivalent Weightage]],"")</f>
        <v>2.5940840550873905E-2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363</v>
      </c>
      <c r="F39" s="36" t="s">
        <v>363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465</v>
      </c>
      <c r="M39" s="32" t="s">
        <v>403</v>
      </c>
      <c r="N39" s="32" t="s">
        <v>416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1.2320926966292136E-2</v>
      </c>
      <c r="W39" s="35" t="s">
        <v>413</v>
      </c>
      <c r="X39" s="38"/>
      <c r="Y39" s="38" t="s">
        <v>431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466</v>
      </c>
      <c r="AI39" s="32" t="s">
        <v>367</v>
      </c>
      <c r="AJ39" s="34">
        <f ca="1">IFERROR(PA[[#This Row],[Breakdown Time]]*PA[[#This Row],[Plant Equivalent Weightage]],"")</f>
        <v>5.1337195692883883E-3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363</v>
      </c>
      <c r="F40" s="36" t="s">
        <v>363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411</v>
      </c>
      <c r="M40" s="32" t="s">
        <v>403</v>
      </c>
      <c r="N40" s="32" t="s">
        <v>412</v>
      </c>
      <c r="O40" s="35" t="s">
        <v>467</v>
      </c>
      <c r="P40" s="35" t="s">
        <v>406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1.8668071161048689E-4</v>
      </c>
      <c r="W40" s="35" t="s">
        <v>447</v>
      </c>
      <c r="X40" s="38"/>
      <c r="Y40" s="38" t="s">
        <v>448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468</v>
      </c>
      <c r="AI40" s="32" t="s">
        <v>367</v>
      </c>
      <c r="AJ40" s="34">
        <f ca="1">IFERROR(PA[[#This Row],[Breakdown Time]]*PA[[#This Row],[Plant Equivalent Weightage]],"")</f>
        <v>1.319210362047441E-3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363</v>
      </c>
      <c r="F41" s="36" t="s">
        <v>363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465</v>
      </c>
      <c r="M41" s="32" t="s">
        <v>403</v>
      </c>
      <c r="N41" s="32" t="s">
        <v>416</v>
      </c>
      <c r="O41" s="35" t="s">
        <v>456</v>
      </c>
      <c r="P41" s="35" t="s">
        <v>406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1.8668071161048689E-4</v>
      </c>
      <c r="W41" s="35" t="s">
        <v>447</v>
      </c>
      <c r="X41" s="38"/>
      <c r="Y41" s="38" t="s">
        <v>448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455</v>
      </c>
      <c r="AI41" s="32" t="s">
        <v>367</v>
      </c>
      <c r="AJ41" s="34">
        <f ca="1">IFERROR(PA[[#This Row],[Breakdown Time]]*PA[[#This Row],[Plant Equivalent Weightage]],"")</f>
        <v>1.1325296504369538E-3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363</v>
      </c>
      <c r="F42" s="36" t="s">
        <v>363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418</v>
      </c>
      <c r="M42" s="36" t="s">
        <v>410</v>
      </c>
      <c r="N42" s="36" t="s">
        <v>412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8.0272705992509366E-3</v>
      </c>
      <c r="W42" s="35" t="s">
        <v>413</v>
      </c>
      <c r="X42" s="38"/>
      <c r="Y42" s="38" t="s">
        <v>451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452</v>
      </c>
      <c r="AI42" s="32" t="s">
        <v>367</v>
      </c>
      <c r="AJ42" s="34">
        <f ca="1">IFERROR(PA[[#This Row],[Breakdown Time]]*PA[[#This Row],[Plant Equivalent Weightage]],"")</f>
        <v>1.0703027465667877E-3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363</v>
      </c>
      <c r="F43" s="36" t="s">
        <v>363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402</v>
      </c>
      <c r="M43" s="36" t="s">
        <v>410</v>
      </c>
      <c r="N43" s="32" t="s">
        <v>416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9.3340355805243448E-3</v>
      </c>
      <c r="W43" s="35" t="s">
        <v>413</v>
      </c>
      <c r="X43" s="38"/>
      <c r="Y43" s="38" t="s">
        <v>451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452</v>
      </c>
      <c r="AI43" s="32" t="s">
        <v>367</v>
      </c>
      <c r="AJ43" s="34">
        <f ca="1">IFERROR(PA[[#This Row],[Breakdown Time]]*PA[[#This Row],[Plant Equivalent Weightage]],"")</f>
        <v>6.2226903870162074E-4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363</v>
      </c>
      <c r="F44" s="36" t="s">
        <v>363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423</v>
      </c>
      <c r="M44" s="36" t="s">
        <v>410</v>
      </c>
      <c r="N44" s="32" t="s">
        <v>404</v>
      </c>
      <c r="O44" s="35" t="s">
        <v>458</v>
      </c>
      <c r="P44" s="35" t="s">
        <v>406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1.8668071161048689E-4</v>
      </c>
      <c r="W44" s="35" t="s">
        <v>447</v>
      </c>
      <c r="X44" s="38"/>
      <c r="Y44" s="38" t="s">
        <v>469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455</v>
      </c>
      <c r="AI44" s="32" t="s">
        <v>367</v>
      </c>
      <c r="AJ44" s="34">
        <f ca="1">IFERROR(PA[[#This Row],[Breakdown Time]]*PA[[#This Row],[Plant Equivalent Weightage]],"")</f>
        <v>1.929034019975031E-3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363</v>
      </c>
      <c r="F45" s="36" t="s">
        <v>363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423</v>
      </c>
      <c r="M45" s="36" t="s">
        <v>410</v>
      </c>
      <c r="N45" s="32" t="s">
        <v>404</v>
      </c>
      <c r="O45" s="35" t="s">
        <v>405</v>
      </c>
      <c r="P45" s="35" t="s">
        <v>406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1.8668071161048689E-4</v>
      </c>
      <c r="W45" s="35" t="s">
        <v>447</v>
      </c>
      <c r="X45" s="38"/>
      <c r="Y45" s="38" t="s">
        <v>469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455</v>
      </c>
      <c r="AI45" s="32" t="s">
        <v>367</v>
      </c>
      <c r="AJ45" s="34">
        <f ca="1">IFERROR(PA[[#This Row],[Breakdown Time]]*PA[[#This Row],[Plant Equivalent Weightage]],"")</f>
        <v>1.9912609238451938E-3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363</v>
      </c>
      <c r="F46" s="36" t="s">
        <v>363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424</v>
      </c>
      <c r="M46" s="36" t="s">
        <v>410</v>
      </c>
      <c r="N46" s="36" t="s">
        <v>412</v>
      </c>
      <c r="O46" s="35" t="s">
        <v>470</v>
      </c>
      <c r="P46" s="35" t="s">
        <v>471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1.8498361423220975E-4</v>
      </c>
      <c r="W46" s="35" t="s">
        <v>447</v>
      </c>
      <c r="X46" s="38"/>
      <c r="Y46" s="38" t="s">
        <v>469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409</v>
      </c>
      <c r="AI46" s="32" t="s">
        <v>367</v>
      </c>
      <c r="AJ46" s="34">
        <f ca="1">IFERROR(PA[[#This Row],[Breakdown Time]]*PA[[#This Row],[Plant Equivalent Weightage]],"")</f>
        <v>1.0482404806491884E-3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363</v>
      </c>
      <c r="F47" s="36" t="s">
        <v>363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426</v>
      </c>
      <c r="M47" s="32" t="s">
        <v>403</v>
      </c>
      <c r="N47" s="32" t="s">
        <v>416</v>
      </c>
      <c r="O47" s="35" t="s">
        <v>440</v>
      </c>
      <c r="P47" s="35" t="s">
        <v>471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1.8498361423220975E-4</v>
      </c>
      <c r="W47" s="35" t="s">
        <v>447</v>
      </c>
      <c r="X47" s="38"/>
      <c r="Y47" s="38" t="s">
        <v>469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409</v>
      </c>
      <c r="AI47" s="32" t="s">
        <v>367</v>
      </c>
      <c r="AJ47" s="34">
        <f ca="1">IFERROR(PA[[#This Row],[Breakdown Time]]*PA[[#This Row],[Plant Equivalent Weightage]],"")</f>
        <v>1.0790710830212234E-3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363</v>
      </c>
      <c r="F48" s="36" t="s">
        <v>363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426</v>
      </c>
      <c r="M48" s="32" t="s">
        <v>403</v>
      </c>
      <c r="N48" s="32" t="s">
        <v>416</v>
      </c>
      <c r="O48" s="35" t="s">
        <v>446</v>
      </c>
      <c r="P48" s="35" t="s">
        <v>471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1.8498361423220975E-4</v>
      </c>
      <c r="W48" s="35" t="s">
        <v>407</v>
      </c>
      <c r="X48" s="38"/>
      <c r="Y48" s="38" t="s">
        <v>469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409</v>
      </c>
      <c r="AI48" s="32" t="s">
        <v>367</v>
      </c>
      <c r="AJ48" s="34">
        <f ca="1">IFERROR(PA[[#This Row],[Breakdown Time]]*PA[[#This Row],[Plant Equivalent Weightage]],"")</f>
        <v>1.2948852996254683E-3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363</v>
      </c>
      <c r="F49" s="36" t="s">
        <v>363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426</v>
      </c>
      <c r="M49" s="32" t="s">
        <v>403</v>
      </c>
      <c r="N49" s="36" t="s">
        <v>412</v>
      </c>
      <c r="O49" s="35" t="s">
        <v>456</v>
      </c>
      <c r="P49" s="35" t="s">
        <v>471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1.8498361423220975E-4</v>
      </c>
      <c r="W49" s="35" t="s">
        <v>407</v>
      </c>
      <c r="X49" s="38"/>
      <c r="Y49" s="38" t="s">
        <v>469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409</v>
      </c>
      <c r="AI49" s="32" t="s">
        <v>367</v>
      </c>
      <c r="AJ49" s="34">
        <f ca="1">IFERROR(PA[[#This Row],[Breakdown Time]]*PA[[#This Row],[Plant Equivalent Weightage]],"")</f>
        <v>1.325715901997503E-3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363</v>
      </c>
      <c r="F50" s="36" t="s">
        <v>363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426</v>
      </c>
      <c r="M50" s="32" t="s">
        <v>403</v>
      </c>
      <c r="N50" s="36" t="s">
        <v>412</v>
      </c>
      <c r="O50" s="35" t="s">
        <v>405</v>
      </c>
      <c r="P50" s="35" t="s">
        <v>471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1.8498361423220975E-4</v>
      </c>
      <c r="W50" s="35" t="s">
        <v>407</v>
      </c>
      <c r="X50" s="38"/>
      <c r="Y50" s="38" t="s">
        <v>469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409</v>
      </c>
      <c r="AI50" s="32" t="s">
        <v>367</v>
      </c>
      <c r="AJ50" s="34">
        <f ca="1">IFERROR(PA[[#This Row],[Breakdown Time]]*PA[[#This Row],[Plant Equivalent Weightage]],"")</f>
        <v>1.6340219257178525E-3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363</v>
      </c>
      <c r="F51" s="36" t="s">
        <v>363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426</v>
      </c>
      <c r="M51" s="32" t="s">
        <v>403</v>
      </c>
      <c r="N51" s="36" t="s">
        <v>404</v>
      </c>
      <c r="O51" s="35" t="s">
        <v>456</v>
      </c>
      <c r="P51" s="35" t="s">
        <v>471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1.8498361423220975E-4</v>
      </c>
      <c r="W51" s="35" t="s">
        <v>447</v>
      </c>
      <c r="X51" s="39"/>
      <c r="Y51" s="38" t="s">
        <v>469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409</v>
      </c>
      <c r="AI51" s="32" t="s">
        <v>367</v>
      </c>
      <c r="AJ51" s="175">
        <f ca="1">IFERROR(PA[[#This Row],[Breakdown Time]]*PA[[#This Row],[Plant Equivalent Weightage]],"")</f>
        <v>1.6648525280898881E-3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363</v>
      </c>
      <c r="F52" s="36" t="s">
        <v>363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426</v>
      </c>
      <c r="M52" s="32" t="s">
        <v>403</v>
      </c>
      <c r="N52" s="36" t="s">
        <v>404</v>
      </c>
      <c r="O52" s="35" t="s">
        <v>472</v>
      </c>
      <c r="P52" s="35" t="s">
        <v>471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1.8498361423220975E-4</v>
      </c>
      <c r="W52" s="35" t="s">
        <v>447</v>
      </c>
      <c r="X52" s="39"/>
      <c r="Y52" s="38" t="s">
        <v>469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409</v>
      </c>
      <c r="AI52" s="32" t="s">
        <v>367</v>
      </c>
      <c r="AJ52" s="175">
        <f ca="1">IFERROR(PA[[#This Row],[Breakdown Time]]*PA[[#This Row],[Plant Equivalent Weightage]],"")</f>
        <v>1.7881749375780278E-3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363</v>
      </c>
      <c r="F53" s="36" t="s">
        <v>363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402</v>
      </c>
      <c r="M53" s="32" t="s">
        <v>403</v>
      </c>
      <c r="N53" s="36" t="s">
        <v>404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9.1473548689138592E-3</v>
      </c>
      <c r="W53" s="35" t="s">
        <v>413</v>
      </c>
      <c r="X53" s="38"/>
      <c r="Y53" s="312" t="s">
        <v>431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444</v>
      </c>
      <c r="AI53" s="32" t="s">
        <v>367</v>
      </c>
      <c r="AJ53" s="34">
        <f ca="1">IFERROR(PA[[#This Row],[Breakdown Time]]*PA[[#This Row],[Plant Equivalent Weightage]],"")</f>
        <v>8.385075296504365E-3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363</v>
      </c>
      <c r="F54" s="36" t="s">
        <v>363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473</v>
      </c>
      <c r="M54" s="32" t="s">
        <v>403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2.3122951779026221E-2</v>
      </c>
      <c r="W54" s="35" t="s">
        <v>474</v>
      </c>
      <c r="X54" s="38"/>
      <c r="Y54" s="312" t="s">
        <v>475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476</v>
      </c>
      <c r="AI54" s="32" t="s">
        <v>367</v>
      </c>
      <c r="AJ54" s="34">
        <f ca="1">IFERROR(PA[[#This Row],[Breakdown Time]]*PA[[#This Row],[Plant Equivalent Weightage]],"")</f>
        <v>1.0790710830212229E-2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363</v>
      </c>
      <c r="F55" s="36" t="s">
        <v>363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465</v>
      </c>
      <c r="M55" s="32" t="s">
        <v>403</v>
      </c>
      <c r="N55" s="32" t="s">
        <v>416</v>
      </c>
      <c r="O55" s="35" t="s">
        <v>467</v>
      </c>
      <c r="P55" s="35" t="s">
        <v>406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1.8668071161048689E-4</v>
      </c>
      <c r="W55" s="35" t="s">
        <v>447</v>
      </c>
      <c r="X55" s="38"/>
      <c r="Y55" s="38" t="s">
        <v>469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477</v>
      </c>
      <c r="AI55" s="32" t="s">
        <v>367</v>
      </c>
      <c r="AJ55" s="34">
        <f ca="1">IFERROR(PA[[#This Row],[Breakdown Time]]*PA[[#This Row],[Plant Equivalent Weightage]],"")</f>
        <v>1.1076388888888889E-3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363</v>
      </c>
      <c r="F56" s="36" t="s">
        <v>363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478</v>
      </c>
      <c r="M56" s="32" t="s">
        <v>403</v>
      </c>
      <c r="N56" s="36" t="s">
        <v>412</v>
      </c>
      <c r="O56" s="35" t="s">
        <v>467</v>
      </c>
      <c r="P56" s="35" t="s">
        <v>406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1.8668071161048689E-4</v>
      </c>
      <c r="W56" s="35" t="s">
        <v>447</v>
      </c>
      <c r="X56" s="38"/>
      <c r="Y56" s="38" t="s">
        <v>469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479</v>
      </c>
      <c r="AI56" s="32" t="s">
        <v>367</v>
      </c>
      <c r="AJ56" s="34">
        <f ca="1">IFERROR(PA[[#This Row],[Breakdown Time]]*PA[[#This Row],[Plant Equivalent Weightage]],"")</f>
        <v>1.6054541198501869E-3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363</v>
      </c>
      <c r="F57" s="36" t="s">
        <v>363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478</v>
      </c>
      <c r="M57" s="32" t="s">
        <v>403</v>
      </c>
      <c r="N57" s="36" t="s">
        <v>412</v>
      </c>
      <c r="O57" s="35" t="s">
        <v>467</v>
      </c>
      <c r="P57" s="35" t="s">
        <v>406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1.8668071161048689E-4</v>
      </c>
      <c r="W57" s="35" t="s">
        <v>447</v>
      </c>
      <c r="X57" s="38"/>
      <c r="Y57" s="38" t="s">
        <v>469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479</v>
      </c>
      <c r="AI57" s="32" t="s">
        <v>367</v>
      </c>
      <c r="AJ57" s="34">
        <f ca="1">IFERROR(PA[[#This Row],[Breakdown Time]]*PA[[#This Row],[Plant Equivalent Weightage]],"")</f>
        <v>1.6365675717852682E-3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363</v>
      </c>
      <c r="F58" s="36" t="s">
        <v>363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478</v>
      </c>
      <c r="M58" s="32" t="s">
        <v>403</v>
      </c>
      <c r="N58" s="36" t="s">
        <v>412</v>
      </c>
      <c r="O58" s="35" t="s">
        <v>467</v>
      </c>
      <c r="P58" s="35" t="s">
        <v>406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1.8668071161048689E-4</v>
      </c>
      <c r="W58" s="35" t="s">
        <v>447</v>
      </c>
      <c r="X58" s="39"/>
      <c r="Y58" s="38" t="s">
        <v>469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477</v>
      </c>
      <c r="AI58" s="32" t="s">
        <v>367</v>
      </c>
      <c r="AJ58" s="175">
        <f ca="1">IFERROR(PA[[#This Row],[Breakdown Time]]*PA[[#This Row],[Plant Equivalent Weightage]],"")</f>
        <v>1.6676810237203495E-3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363</v>
      </c>
      <c r="F59" s="36" t="s">
        <v>363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424</v>
      </c>
      <c r="M59" s="32" t="s">
        <v>403</v>
      </c>
      <c r="N59" s="32" t="s">
        <v>416</v>
      </c>
      <c r="O59" s="35" t="s">
        <v>440</v>
      </c>
      <c r="P59" s="35" t="s">
        <v>471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1.8498361423220975E-4</v>
      </c>
      <c r="W59" s="35" t="s">
        <v>447</v>
      </c>
      <c r="X59" s="38"/>
      <c r="Y59" s="38" t="s">
        <v>469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409</v>
      </c>
      <c r="AI59" s="32" t="s">
        <v>367</v>
      </c>
      <c r="AJ59" s="34">
        <f ca="1">IFERROR(PA[[#This Row],[Breakdown Time]]*PA[[#This Row],[Plant Equivalent Weightage]],"")</f>
        <v>1.0359082397003744E-3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363</v>
      </c>
      <c r="F60" s="36" t="s">
        <v>363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424</v>
      </c>
      <c r="M60" s="32" t="s">
        <v>403</v>
      </c>
      <c r="N60" s="32" t="s">
        <v>416</v>
      </c>
      <c r="O60" s="35" t="s">
        <v>405</v>
      </c>
      <c r="P60" s="35" t="s">
        <v>480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9.2491807116104873E-5</v>
      </c>
      <c r="W60" s="35" t="s">
        <v>447</v>
      </c>
      <c r="X60" s="38"/>
      <c r="Y60" s="38" t="s">
        <v>469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409</v>
      </c>
      <c r="AI60" s="32" t="s">
        <v>367</v>
      </c>
      <c r="AJ60" s="34">
        <f ca="1">IFERROR(PA[[#This Row],[Breakdown Time]]*PA[[#This Row],[Plant Equivalent Weightage]],"")</f>
        <v>5.7961532459425708E-4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363</v>
      </c>
      <c r="F61" s="36" t="s">
        <v>363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424</v>
      </c>
      <c r="M61" s="32" t="s">
        <v>403</v>
      </c>
      <c r="N61" s="36" t="s">
        <v>412</v>
      </c>
      <c r="O61" s="35" t="s">
        <v>458</v>
      </c>
      <c r="P61" s="35" t="s">
        <v>471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1.8498361423220975E-4</v>
      </c>
      <c r="W61" s="35" t="s">
        <v>447</v>
      </c>
      <c r="X61" s="38"/>
      <c r="Y61" s="38" t="s">
        <v>469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409</v>
      </c>
      <c r="AI61" s="32" t="s">
        <v>367</v>
      </c>
      <c r="AJ61" s="34">
        <f ca="1">IFERROR(PA[[#This Row],[Breakdown Time]]*PA[[#This Row],[Plant Equivalent Weightage]],"")</f>
        <v>1.405875468164794E-3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363</v>
      </c>
      <c r="F62" s="36" t="s">
        <v>363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424</v>
      </c>
      <c r="M62" s="32" t="s">
        <v>403</v>
      </c>
      <c r="N62" s="36" t="s">
        <v>412</v>
      </c>
      <c r="O62" s="35" t="s">
        <v>458</v>
      </c>
      <c r="P62" s="35" t="s">
        <v>471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1.8498361423220975E-4</v>
      </c>
      <c r="W62" s="35" t="s">
        <v>447</v>
      </c>
      <c r="X62" s="38"/>
      <c r="Y62" s="38" t="s">
        <v>469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409</v>
      </c>
      <c r="AI62" s="32" t="s">
        <v>367</v>
      </c>
      <c r="AJ62" s="34">
        <f ca="1">IFERROR(PA[[#This Row],[Breakdown Time]]*PA[[#This Row],[Plant Equivalent Weightage]],"")</f>
        <v>1.4367060705368288E-3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363</v>
      </c>
      <c r="F63" s="36" t="s">
        <v>363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424</v>
      </c>
      <c r="M63" s="32" t="s">
        <v>403</v>
      </c>
      <c r="N63" s="36" t="s">
        <v>412</v>
      </c>
      <c r="O63" s="35" t="s">
        <v>458</v>
      </c>
      <c r="P63" s="35" t="s">
        <v>471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1.8498361423220975E-4</v>
      </c>
      <c r="W63" s="35" t="s">
        <v>447</v>
      </c>
      <c r="X63" s="38"/>
      <c r="Y63" s="38" t="s">
        <v>469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409</v>
      </c>
      <c r="AI63" s="32" t="s">
        <v>367</v>
      </c>
      <c r="AJ63" s="34">
        <f ca="1">IFERROR(PA[[#This Row],[Breakdown Time]]*PA[[#This Row],[Plant Equivalent Weightage]],"")</f>
        <v>1.4675366729088638E-3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363</v>
      </c>
      <c r="F64" s="36" t="s">
        <v>363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424</v>
      </c>
      <c r="M64" s="32" t="s">
        <v>410</v>
      </c>
      <c r="N64" s="36" t="s">
        <v>412</v>
      </c>
      <c r="O64" s="35" t="s">
        <v>456</v>
      </c>
      <c r="P64" s="35" t="s">
        <v>471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1.8498361423220975E-4</v>
      </c>
      <c r="W64" s="35" t="s">
        <v>407</v>
      </c>
      <c r="X64" s="38"/>
      <c r="Y64" s="38" t="s">
        <v>469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409</v>
      </c>
      <c r="AI64" s="32" t="s">
        <v>367</v>
      </c>
      <c r="AJ64" s="34">
        <f ca="1">IFERROR(PA[[#This Row],[Breakdown Time]]*PA[[#This Row],[Plant Equivalent Weightage]],"")</f>
        <v>1.6216896847690385E-3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363</v>
      </c>
      <c r="F65" s="36" t="s">
        <v>363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424</v>
      </c>
      <c r="M65" s="32" t="s">
        <v>436</v>
      </c>
      <c r="N65" s="36" t="s">
        <v>412</v>
      </c>
      <c r="O65" s="35" t="s">
        <v>440</v>
      </c>
      <c r="P65" s="35" t="s">
        <v>471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1.8498361423220975E-4</v>
      </c>
      <c r="W65" s="35" t="s">
        <v>407</v>
      </c>
      <c r="X65" s="38"/>
      <c r="Y65" s="38" t="s">
        <v>469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409</v>
      </c>
      <c r="AI65" s="32" t="s">
        <v>367</v>
      </c>
      <c r="AJ65" s="34">
        <f ca="1">IFERROR(PA[[#This Row],[Breakdown Time]]*PA[[#This Row],[Plant Equivalent Weightage]],"")</f>
        <v>1.6525202871410737E-3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363</v>
      </c>
      <c r="F66" s="36" t="s">
        <v>363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424</v>
      </c>
      <c r="M66" s="32" t="s">
        <v>403</v>
      </c>
      <c r="N66" s="32" t="s">
        <v>416</v>
      </c>
      <c r="O66" s="35" t="s">
        <v>472</v>
      </c>
      <c r="P66" s="35" t="s">
        <v>480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9.2491807116104873E-5</v>
      </c>
      <c r="W66" s="35" t="s">
        <v>407</v>
      </c>
      <c r="X66" s="38"/>
      <c r="Y66" s="38" t="s">
        <v>469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409</v>
      </c>
      <c r="AI66" s="32" t="s">
        <v>367</v>
      </c>
      <c r="AJ66" s="34">
        <f ca="1">IFERROR(PA[[#This Row],[Breakdown Time]]*PA[[#This Row],[Plant Equivalent Weightage]],"")</f>
        <v>9.0333664950062421E-4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363</v>
      </c>
      <c r="F67" s="36" t="s">
        <v>363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424</v>
      </c>
      <c r="M67" s="32" t="s">
        <v>403</v>
      </c>
      <c r="N67" s="32" t="s">
        <v>416</v>
      </c>
      <c r="O67" s="35" t="s">
        <v>446</v>
      </c>
      <c r="P67" s="35" t="s">
        <v>480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9.2491807116104873E-5</v>
      </c>
      <c r="W67" s="35" t="s">
        <v>481</v>
      </c>
      <c r="X67" s="38"/>
      <c r="Y67" s="38" t="s">
        <v>469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409</v>
      </c>
      <c r="AI67" s="32" t="s">
        <v>367</v>
      </c>
      <c r="AJ67" s="34">
        <f ca="1">IFERROR(PA[[#This Row],[Breakdown Time]]*PA[[#This Row],[Plant Equivalent Weightage]],"")</f>
        <v>9.4958255305867658E-4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363</v>
      </c>
      <c r="F68" s="36" t="s">
        <v>363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426</v>
      </c>
      <c r="M68" s="32"/>
      <c r="N68" s="32"/>
      <c r="O68" s="35"/>
      <c r="P68" s="35"/>
      <c r="Q68" s="32" t="s">
        <v>419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2.6730132256554309E-2</v>
      </c>
      <c r="W68" s="35" t="s">
        <v>428</v>
      </c>
      <c r="X68" s="38"/>
      <c r="Y68" s="38" t="s">
        <v>429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422</v>
      </c>
      <c r="AI68" s="32" t="s">
        <v>367</v>
      </c>
      <c r="AJ68" s="34">
        <f ca="1">IFERROR(PA[[#This Row],[Breakdown Time]]*PA[[#This Row],[Plant Equivalent Weightage]],"")</f>
        <v>5.7915286555867461E-3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363</v>
      </c>
      <c r="F69" s="36" t="s">
        <v>363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424</v>
      </c>
      <c r="M69" s="32" t="s">
        <v>410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2.4232853464419481E-2</v>
      </c>
      <c r="W69" s="35" t="s">
        <v>474</v>
      </c>
      <c r="X69" s="38"/>
      <c r="Y69" s="38" t="s">
        <v>438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482</v>
      </c>
      <c r="AI69" s="32" t="s">
        <v>367</v>
      </c>
      <c r="AJ69" s="34">
        <f ca="1">IFERROR(PA[[#This Row],[Breakdown Time]]*PA[[#This Row],[Plant Equivalent Weightage]],"")</f>
        <v>2.9483305048377061E-2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363</v>
      </c>
      <c r="F70" s="36" t="s">
        <v>363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424</v>
      </c>
      <c r="M70" s="32" t="s">
        <v>403</v>
      </c>
      <c r="N70" s="36" t="s">
        <v>412</v>
      </c>
      <c r="O70" s="35" t="s">
        <v>458</v>
      </c>
      <c r="P70" s="35" t="s">
        <v>471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1.8498361423220975E-4</v>
      </c>
      <c r="W70" s="35" t="s">
        <v>447</v>
      </c>
      <c r="X70" s="38"/>
      <c r="Y70" s="38" t="s">
        <v>469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409</v>
      </c>
      <c r="AI70" s="32" t="s">
        <v>367</v>
      </c>
      <c r="AJ70" s="34">
        <f ca="1">IFERROR(PA[[#This Row],[Breakdown Time]]*PA[[#This Row],[Plant Equivalent Weightage]],"")</f>
        <v>9.7733009519350845E-4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363</v>
      </c>
      <c r="F71" s="36" t="s">
        <v>363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424</v>
      </c>
      <c r="M71" s="32" t="s">
        <v>403</v>
      </c>
      <c r="N71" s="36" t="s">
        <v>412</v>
      </c>
      <c r="O71" s="35" t="s">
        <v>405</v>
      </c>
      <c r="P71" s="35" t="s">
        <v>471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1.8498361423220975E-4</v>
      </c>
      <c r="W71" s="35" t="s">
        <v>447</v>
      </c>
      <c r="X71" s="38"/>
      <c r="Y71" s="38" t="s">
        <v>469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409</v>
      </c>
      <c r="AI71" s="32" t="s">
        <v>367</v>
      </c>
      <c r="AJ71" s="34">
        <f ca="1">IFERROR(PA[[#This Row],[Breakdown Time]]*PA[[#This Row],[Plant Equivalent Weightage]],"")</f>
        <v>1.069821902309613E-3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363</v>
      </c>
      <c r="F72" s="36" t="s">
        <v>363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424</v>
      </c>
      <c r="M72" s="32" t="s">
        <v>403</v>
      </c>
      <c r="N72" s="36" t="s">
        <v>412</v>
      </c>
      <c r="O72" s="35" t="s">
        <v>440</v>
      </c>
      <c r="P72" s="35" t="s">
        <v>471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1.8498361423220975E-4</v>
      </c>
      <c r="W72" s="35" t="s">
        <v>447</v>
      </c>
      <c r="X72" s="38"/>
      <c r="Y72" s="38" t="s">
        <v>469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409</v>
      </c>
      <c r="AI72" s="32" t="s">
        <v>367</v>
      </c>
      <c r="AJ72" s="34">
        <f ca="1">IFERROR(PA[[#This Row],[Breakdown Time]]*PA[[#This Row],[Plant Equivalent Weightage]],"")</f>
        <v>1.1314831070536829E-3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363</v>
      </c>
      <c r="F73" s="36" t="s">
        <v>363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424</v>
      </c>
      <c r="M73" s="32" t="s">
        <v>403</v>
      </c>
      <c r="N73" s="36" t="s">
        <v>412</v>
      </c>
      <c r="O73" s="35" t="s">
        <v>446</v>
      </c>
      <c r="P73" s="35" t="s">
        <v>471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1.8498361423220975E-4</v>
      </c>
      <c r="W73" s="35" t="s">
        <v>447</v>
      </c>
      <c r="X73" s="38"/>
      <c r="Y73" s="38" t="s">
        <v>469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409</v>
      </c>
      <c r="AI73" s="32" t="s">
        <v>367</v>
      </c>
      <c r="AJ73" s="34">
        <f ca="1">IFERROR(PA[[#This Row],[Breakdown Time]]*PA[[#This Row],[Plant Equivalent Weightage]],"")</f>
        <v>1.1931443117977527E-3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363</v>
      </c>
      <c r="F74" s="36" t="s">
        <v>363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424</v>
      </c>
      <c r="M74" s="32" t="s">
        <v>403</v>
      </c>
      <c r="N74" s="36" t="s">
        <v>412</v>
      </c>
      <c r="O74" s="35" t="s">
        <v>446</v>
      </c>
      <c r="P74" s="35" t="s">
        <v>471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1.8498361423220975E-4</v>
      </c>
      <c r="W74" s="35" t="s">
        <v>447</v>
      </c>
      <c r="X74" s="38"/>
      <c r="Y74" s="38" t="s">
        <v>469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409</v>
      </c>
      <c r="AI74" s="32" t="s">
        <v>367</v>
      </c>
      <c r="AJ74" s="34">
        <f ca="1">IFERROR(PA[[#This Row],[Breakdown Time]]*PA[[#This Row],[Plant Equivalent Weightage]],"")</f>
        <v>1.4089585284019976E-3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363</v>
      </c>
      <c r="F75" s="36" t="s">
        <v>363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424</v>
      </c>
      <c r="M75" s="32" t="s">
        <v>403</v>
      </c>
      <c r="N75" s="36" t="s">
        <v>412</v>
      </c>
      <c r="O75" s="35" t="s">
        <v>446</v>
      </c>
      <c r="P75" s="35" t="s">
        <v>471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1.8498361423220975E-4</v>
      </c>
      <c r="W75" s="35" t="s">
        <v>407</v>
      </c>
      <c r="X75" s="38"/>
      <c r="Y75" s="38" t="s">
        <v>469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409</v>
      </c>
      <c r="AI75" s="32" t="s">
        <v>367</v>
      </c>
      <c r="AJ75" s="34">
        <f ca="1">IFERROR(PA[[#This Row],[Breakdown Time]]*PA[[#This Row],[Plant Equivalent Weightage]],"")</f>
        <v>1.4397891307740326E-3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363</v>
      </c>
      <c r="F76" s="36" t="s">
        <v>363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424</v>
      </c>
      <c r="M76" s="32" t="s">
        <v>436</v>
      </c>
      <c r="N76" s="32" t="s">
        <v>416</v>
      </c>
      <c r="O76" s="35" t="s">
        <v>456</v>
      </c>
      <c r="P76" s="35" t="s">
        <v>471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1.8498361423220975E-4</v>
      </c>
      <c r="W76" s="35" t="s">
        <v>481</v>
      </c>
      <c r="X76" s="38"/>
      <c r="Y76" s="38" t="s">
        <v>469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409</v>
      </c>
      <c r="AI76" s="32" t="s">
        <v>367</v>
      </c>
      <c r="AJ76" s="34">
        <f ca="1">IFERROR(PA[[#This Row],[Breakdown Time]]*PA[[#This Row],[Plant Equivalent Weightage]],"")</f>
        <v>1.4706197331460673E-3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363</v>
      </c>
      <c r="F77" s="36" t="s">
        <v>363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424</v>
      </c>
      <c r="M77" s="32" t="s">
        <v>436</v>
      </c>
      <c r="N77" s="32" t="s">
        <v>416</v>
      </c>
      <c r="O77" s="35" t="s">
        <v>456</v>
      </c>
      <c r="P77" s="35" t="s">
        <v>471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1.8498361423220975E-4</v>
      </c>
      <c r="W77" s="35" t="s">
        <v>447</v>
      </c>
      <c r="X77" s="38"/>
      <c r="Y77" s="38" t="s">
        <v>469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409</v>
      </c>
      <c r="AI77" s="32" t="s">
        <v>367</v>
      </c>
      <c r="AJ77" s="34">
        <f ca="1">IFERROR(PA[[#This Row],[Breakdown Time]]*PA[[#This Row],[Plant Equivalent Weightage]],"")</f>
        <v>1.5939421426342075E-3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363</v>
      </c>
      <c r="F78" s="36" t="s">
        <v>363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424</v>
      </c>
      <c r="M78" s="32" t="s">
        <v>436</v>
      </c>
      <c r="N78" s="32" t="s">
        <v>416</v>
      </c>
      <c r="O78" s="35" t="s">
        <v>446</v>
      </c>
      <c r="P78" s="35" t="s">
        <v>480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9.2491807116104873E-5</v>
      </c>
      <c r="W78" s="35" t="s">
        <v>407</v>
      </c>
      <c r="X78" s="38"/>
      <c r="Y78" s="38" t="s">
        <v>469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409</v>
      </c>
      <c r="AI78" s="32" t="s">
        <v>367</v>
      </c>
      <c r="AJ78" s="34">
        <f ca="1">IFERROR(PA[[#This Row],[Breakdown Time]]*PA[[#This Row],[Plant Equivalent Weightage]],"")</f>
        <v>8.1238637250312113E-4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363</v>
      </c>
      <c r="F79" s="36" t="s">
        <v>363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424</v>
      </c>
      <c r="M79" s="32" t="s">
        <v>436</v>
      </c>
      <c r="N79" s="32" t="s">
        <v>416</v>
      </c>
      <c r="O79" s="35" t="s">
        <v>467</v>
      </c>
      <c r="P79" s="35" t="s">
        <v>480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9.2491807116104873E-5</v>
      </c>
      <c r="W79" s="35" t="s">
        <v>481</v>
      </c>
      <c r="X79" s="38"/>
      <c r="Y79" s="38" t="s">
        <v>469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409</v>
      </c>
      <c r="AI79" s="32" t="s">
        <v>367</v>
      </c>
      <c r="AJ79" s="34">
        <f ca="1">IFERROR(PA[[#This Row],[Breakdown Time]]*PA[[#This Row],[Plant Equivalent Weightage]],"")</f>
        <v>8.5863227606117361E-4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363</v>
      </c>
      <c r="F80" s="36" t="s">
        <v>363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424</v>
      </c>
      <c r="M80" s="32" t="s">
        <v>483</v>
      </c>
      <c r="N80" s="32" t="s">
        <v>412</v>
      </c>
      <c r="O80" s="35" t="s">
        <v>467</v>
      </c>
      <c r="P80" s="35" t="s">
        <v>471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1.8498361423220975E-4</v>
      </c>
      <c r="W80" s="35" t="s">
        <v>447</v>
      </c>
      <c r="X80" s="38"/>
      <c r="Y80" s="38" t="s">
        <v>469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409</v>
      </c>
      <c r="AI80" s="32" t="s">
        <v>367</v>
      </c>
      <c r="AJ80" s="34">
        <f ca="1">IFERROR(PA[[#This Row],[Breakdown Time]]*PA[[#This Row],[Plant Equivalent Weightage]],"")</f>
        <v>1.8405869616104872E-3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363</v>
      </c>
      <c r="F81" s="36" t="s">
        <v>363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402</v>
      </c>
      <c r="M81" s="32" t="s">
        <v>403</v>
      </c>
      <c r="N81" s="32" t="s">
        <v>416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9.4273759363295868E-3</v>
      </c>
      <c r="W81" s="35" t="s">
        <v>413</v>
      </c>
      <c r="X81" s="38"/>
      <c r="Y81" s="38" t="s">
        <v>484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444</v>
      </c>
      <c r="AI81" s="32" t="s">
        <v>367</v>
      </c>
      <c r="AJ81" s="34">
        <f ca="1">IFERROR(PA[[#This Row],[Breakdown Time]]*PA[[#This Row],[Plant Equivalent Weightage]],"")</f>
        <v>9.4273759363295532E-4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363</v>
      </c>
      <c r="F82" s="36" t="s">
        <v>363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402</v>
      </c>
      <c r="M82" s="32" t="s">
        <v>403</v>
      </c>
      <c r="N82" s="32" t="s">
        <v>416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9.4273759363295868E-3</v>
      </c>
      <c r="W82" s="35" t="s">
        <v>413</v>
      </c>
      <c r="X82" s="38"/>
      <c r="Y82" s="38" t="s">
        <v>438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485</v>
      </c>
      <c r="AI82" s="32" t="s">
        <v>367</v>
      </c>
      <c r="AJ82" s="34">
        <f ca="1">IFERROR(PA[[#This Row],[Breakdown Time]]*PA[[#This Row],[Plant Equivalent Weightage]],"")</f>
        <v>4.7136879681647766E-4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363</v>
      </c>
      <c r="F83" s="36" t="s">
        <v>363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402</v>
      </c>
      <c r="M83" s="32" t="s">
        <v>403</v>
      </c>
      <c r="N83" s="32" t="s">
        <v>412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7.6539091760299618E-3</v>
      </c>
      <c r="W83" s="35" t="s">
        <v>413</v>
      </c>
      <c r="X83" s="38"/>
      <c r="Y83" s="38" t="s">
        <v>438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485</v>
      </c>
      <c r="AI83" s="32" t="s">
        <v>367</v>
      </c>
      <c r="AJ83" s="34">
        <f ca="1">IFERROR(PA[[#This Row],[Breakdown Time]]*PA[[#This Row],[Plant Equivalent Weightage]],"")</f>
        <v>1.4032166822721547E-3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363</v>
      </c>
      <c r="F84" s="36" t="s">
        <v>363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402</v>
      </c>
      <c r="M84" s="32" t="s">
        <v>403</v>
      </c>
      <c r="N84" s="32" t="s">
        <v>443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8.1206109550561803E-3</v>
      </c>
      <c r="W84" s="35" t="s">
        <v>413</v>
      </c>
      <c r="X84" s="38"/>
      <c r="Y84" s="38" t="s">
        <v>438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486</v>
      </c>
      <c r="AI84" s="32" t="s">
        <v>367</v>
      </c>
      <c r="AJ84" s="34">
        <f ca="1">IFERROR(PA[[#This Row],[Breakdown Time]]*PA[[#This Row],[Plant Equivalent Weightage]],"")</f>
        <v>1.3940382139513124E-2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363</v>
      </c>
      <c r="F85" s="36" t="s">
        <v>363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402</v>
      </c>
      <c r="M85" s="32" t="s">
        <v>403</v>
      </c>
      <c r="N85" s="32" t="s">
        <v>404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9.1473548689138592E-3</v>
      </c>
      <c r="W85" s="35" t="s">
        <v>413</v>
      </c>
      <c r="X85" s="38"/>
      <c r="Y85" s="38" t="s">
        <v>438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485</v>
      </c>
      <c r="AI85" s="32" t="s">
        <v>367</v>
      </c>
      <c r="AJ85" s="34">
        <f ca="1">IFERROR(PA[[#This Row],[Breakdown Time]]*PA[[#This Row],[Plant Equivalent Weightage]],"")</f>
        <v>4.4212215199750165E-3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363</v>
      </c>
      <c r="F86" s="36" t="s">
        <v>363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402</v>
      </c>
      <c r="M86" s="32" t="s">
        <v>410</v>
      </c>
      <c r="N86" s="32" t="s">
        <v>443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8.8673338014981281E-3</v>
      </c>
      <c r="W86" s="35" t="s">
        <v>413</v>
      </c>
      <c r="X86" s="38"/>
      <c r="Y86" s="38" t="s">
        <v>484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444</v>
      </c>
      <c r="AI86" s="32" t="s">
        <v>367</v>
      </c>
      <c r="AJ86" s="34">
        <f ca="1">IFERROR(PA[[#This Row],[Breakdown Time]]*PA[[#This Row],[Plant Equivalent Weightage]],"")</f>
        <v>7.389444834581747E-4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363</v>
      </c>
      <c r="F87" s="36" t="s">
        <v>363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418</v>
      </c>
      <c r="M87" s="32" t="s">
        <v>410</v>
      </c>
      <c r="N87" s="32" t="s">
        <v>416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9.2406952247190994E-3</v>
      </c>
      <c r="W87" s="35" t="s">
        <v>413</v>
      </c>
      <c r="X87" s="38"/>
      <c r="Y87" s="38" t="s">
        <v>484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444</v>
      </c>
      <c r="AI87" s="32" t="s">
        <v>367</v>
      </c>
      <c r="AJ87" s="34">
        <f ca="1">IFERROR(PA[[#This Row],[Breakdown Time]]*PA[[#This Row],[Plant Equivalent Weightage]],"")</f>
        <v>1.0780811095505577E-3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363</v>
      </c>
      <c r="F88" s="36" t="s">
        <v>363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418</v>
      </c>
      <c r="M88" s="32" t="s">
        <v>410</v>
      </c>
      <c r="N88" s="32" t="s">
        <v>404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8.2139513108614223E-3</v>
      </c>
      <c r="W88" s="35" t="s">
        <v>413</v>
      </c>
      <c r="X88" s="38"/>
      <c r="Y88" s="38" t="s">
        <v>484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444</v>
      </c>
      <c r="AI88" s="32" t="s">
        <v>367</v>
      </c>
      <c r="AJ88" s="34">
        <f ca="1">IFERROR(PA[[#This Row],[Breakdown Time]]*PA[[#This Row],[Plant Equivalent Weightage]],"")</f>
        <v>4.1069756554306964E-4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363</v>
      </c>
      <c r="F89" s="36" t="s">
        <v>363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423</v>
      </c>
      <c r="M89" s="32" t="s">
        <v>403</v>
      </c>
      <c r="N89" s="32" t="s">
        <v>412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8.213951310861424E-3</v>
      </c>
      <c r="W89" s="35" t="s">
        <v>413</v>
      </c>
      <c r="X89" s="38"/>
      <c r="Y89" s="38" t="s">
        <v>484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444</v>
      </c>
      <c r="AI89" s="32" t="s">
        <v>367</v>
      </c>
      <c r="AJ89" s="34">
        <f ca="1">IFERROR(PA[[#This Row],[Breakdown Time]]*PA[[#This Row],[Plant Equivalent Weightage]],"")</f>
        <v>6.8449594257178291E-4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363</v>
      </c>
      <c r="F90" s="36" t="s">
        <v>363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423</v>
      </c>
      <c r="M90" s="32" t="s">
        <v>410</v>
      </c>
      <c r="N90" s="32" t="s">
        <v>412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7.6539091760299627E-3</v>
      </c>
      <c r="W90" s="35" t="s">
        <v>413</v>
      </c>
      <c r="X90" s="38"/>
      <c r="Y90" s="38" t="s">
        <v>484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444</v>
      </c>
      <c r="AI90" s="32" t="s">
        <v>367</v>
      </c>
      <c r="AJ90" s="34">
        <f ca="1">IFERROR(PA[[#This Row],[Breakdown Time]]*PA[[#This Row],[Plant Equivalent Weightage]],"")</f>
        <v>3.826954588014968E-4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363</v>
      </c>
      <c r="F91" s="36" t="s">
        <v>363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402</v>
      </c>
      <c r="M91" s="32" t="s">
        <v>403</v>
      </c>
      <c r="N91" s="32" t="s">
        <v>404</v>
      </c>
      <c r="O91" s="35" t="s">
        <v>440</v>
      </c>
      <c r="P91" s="35" t="s">
        <v>406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1.8668071161048689E-4</v>
      </c>
      <c r="W91" s="35" t="s">
        <v>447</v>
      </c>
      <c r="X91" s="38"/>
      <c r="Y91" s="38" t="s">
        <v>469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468</v>
      </c>
      <c r="AI91" s="32" t="s">
        <v>367</v>
      </c>
      <c r="AJ91" s="34">
        <f ca="1">IFERROR(PA[[#This Row],[Breakdown Time]]*PA[[#This Row],[Plant Equivalent Weightage]],"")</f>
        <v>1.83258231897628E-3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363</v>
      </c>
      <c r="F92" s="36" t="s">
        <v>363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402</v>
      </c>
      <c r="M92" s="32" t="s">
        <v>403</v>
      </c>
      <c r="N92" s="32" t="s">
        <v>404</v>
      </c>
      <c r="O92" s="35" t="s">
        <v>446</v>
      </c>
      <c r="P92" s="35" t="s">
        <v>406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1.8668071161048689E-4</v>
      </c>
      <c r="W92" s="35" t="s">
        <v>447</v>
      </c>
      <c r="X92" s="38"/>
      <c r="Y92" s="38" t="s">
        <v>469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468</v>
      </c>
      <c r="AI92" s="32" t="s">
        <v>367</v>
      </c>
      <c r="AJ92" s="34">
        <f ca="1">IFERROR(PA[[#This Row],[Breakdown Time]]*PA[[#This Row],[Plant Equivalent Weightage]],"")</f>
        <v>1.925922674781523E-3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363</v>
      </c>
      <c r="F93" s="36" t="s">
        <v>363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424</v>
      </c>
      <c r="M93" s="32" t="s">
        <v>483</v>
      </c>
      <c r="N93" s="32" t="s">
        <v>412</v>
      </c>
      <c r="O93" s="35" t="s">
        <v>405</v>
      </c>
      <c r="P93" s="35" t="s">
        <v>480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9.2491807116104873E-5</v>
      </c>
      <c r="W93" s="35" t="s">
        <v>447</v>
      </c>
      <c r="X93" s="38"/>
      <c r="Y93" s="38" t="s">
        <v>469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409</v>
      </c>
      <c r="AI93" s="32" t="s">
        <v>367</v>
      </c>
      <c r="AJ93" s="34">
        <f ca="1">IFERROR(PA[[#This Row],[Breakdown Time]]*PA[[#This Row],[Plant Equivalent Weightage]],"")</f>
        <v>5.3028636079900117E-4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363</v>
      </c>
      <c r="F94" s="36" t="s">
        <v>363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424</v>
      </c>
      <c r="M94" s="32" t="s">
        <v>483</v>
      </c>
      <c r="N94" s="32" t="s">
        <v>412</v>
      </c>
      <c r="O94" s="35" t="s">
        <v>472</v>
      </c>
      <c r="P94" s="35" t="s">
        <v>480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9.2491807116104873E-5</v>
      </c>
      <c r="W94" s="35" t="s">
        <v>407</v>
      </c>
      <c r="X94" s="38"/>
      <c r="Y94" s="38" t="s">
        <v>469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409</v>
      </c>
      <c r="AI94" s="32" t="s">
        <v>367</v>
      </c>
      <c r="AJ94" s="34">
        <f ca="1">IFERROR(PA[[#This Row],[Breakdown Time]]*PA[[#This Row],[Plant Equivalent Weightage]],"")</f>
        <v>5.5340931257802763E-4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363</v>
      </c>
      <c r="F95" s="36" t="s">
        <v>363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402</v>
      </c>
      <c r="M95" s="32" t="s">
        <v>403</v>
      </c>
      <c r="N95" s="32" t="s">
        <v>443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8.1206109550561803E-3</v>
      </c>
      <c r="W95" s="37" t="s">
        <v>413</v>
      </c>
      <c r="X95" s="39"/>
      <c r="Y95" s="325" t="s">
        <v>438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444</v>
      </c>
      <c r="AI95" s="32" t="s">
        <v>367</v>
      </c>
      <c r="AJ95" s="175">
        <f ca="1">IFERROR(PA[[#This Row],[Breakdown Time]]*PA[[#This Row],[Plant Equivalent Weightage]],"")</f>
        <v>2.4361832865168456E-3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363</v>
      </c>
      <c r="F96" s="36" t="s">
        <v>363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423</v>
      </c>
      <c r="M96" s="32" t="s">
        <v>403</v>
      </c>
      <c r="N96" s="32" t="s">
        <v>443</v>
      </c>
      <c r="O96" s="35" t="s">
        <v>458</v>
      </c>
      <c r="P96" s="35" t="s">
        <v>461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9.3340355805243447E-5</v>
      </c>
      <c r="W96" s="35" t="s">
        <v>447</v>
      </c>
      <c r="X96" s="38"/>
      <c r="Y96" s="38" t="s">
        <v>469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487</v>
      </c>
      <c r="AI96" s="32" t="s">
        <v>367</v>
      </c>
      <c r="AJ96" s="34">
        <f ca="1">IFERROR(PA[[#This Row],[Breakdown Time]]*PA[[#This Row],[Plant Equivalent Weightage]],"")</f>
        <v>1.08119245474407E-3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363</v>
      </c>
      <c r="F97" s="36" t="s">
        <v>363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402</v>
      </c>
      <c r="M97" s="32" t="s">
        <v>403</v>
      </c>
      <c r="N97" s="32" t="s">
        <v>416</v>
      </c>
      <c r="O97" s="35" t="s">
        <v>472</v>
      </c>
      <c r="P97" s="35" t="s">
        <v>406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1.8668071161048689E-4</v>
      </c>
      <c r="W97" s="35" t="s">
        <v>447</v>
      </c>
      <c r="X97" s="38"/>
      <c r="Y97" s="38" t="s">
        <v>469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487</v>
      </c>
      <c r="AI97" s="32" t="s">
        <v>367</v>
      </c>
      <c r="AJ97" s="34">
        <f ca="1">IFERROR(PA[[#This Row],[Breakdown Time]]*PA[[#This Row],[Plant Equivalent Weightage]],"")</f>
        <v>2.16238490948814E-3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363</v>
      </c>
      <c r="F98" s="36" t="s">
        <v>363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402</v>
      </c>
      <c r="M98" s="32" t="s">
        <v>403</v>
      </c>
      <c r="N98" s="32" t="s">
        <v>416</v>
      </c>
      <c r="O98" s="35" t="s">
        <v>472</v>
      </c>
      <c r="P98" s="35" t="s">
        <v>406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1.8668071161048689E-4</v>
      </c>
      <c r="W98" s="35" t="s">
        <v>447</v>
      </c>
      <c r="X98" s="38"/>
      <c r="Y98" s="38" t="s">
        <v>469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487</v>
      </c>
      <c r="AI98" s="32" t="s">
        <v>367</v>
      </c>
      <c r="AJ98" s="34">
        <f ca="1">IFERROR(PA[[#This Row],[Breakdown Time]]*PA[[#This Row],[Plant Equivalent Weightage]],"")</f>
        <v>2.16238490948814E-3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363</v>
      </c>
      <c r="F99" s="36" t="s">
        <v>363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402</v>
      </c>
      <c r="M99" s="32" t="s">
        <v>403</v>
      </c>
      <c r="N99" s="32" t="s">
        <v>416</v>
      </c>
      <c r="O99" s="35" t="s">
        <v>472</v>
      </c>
      <c r="P99" s="35" t="s">
        <v>406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1.8668071161048689E-4</v>
      </c>
      <c r="W99" s="35" t="s">
        <v>447</v>
      </c>
      <c r="X99" s="38"/>
      <c r="Y99" s="38" t="s">
        <v>469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487</v>
      </c>
      <c r="AI99" s="32" t="s">
        <v>367</v>
      </c>
      <c r="AJ99" s="34">
        <f ca="1">IFERROR(PA[[#This Row],[Breakdown Time]]*PA[[#This Row],[Plant Equivalent Weightage]],"")</f>
        <v>2.16238490948814E-3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363</v>
      </c>
      <c r="F100" s="36" t="s">
        <v>363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423</v>
      </c>
      <c r="M100" s="32" t="s">
        <v>403</v>
      </c>
      <c r="N100" s="32" t="s">
        <v>443</v>
      </c>
      <c r="O100" s="35" t="s">
        <v>472</v>
      </c>
      <c r="P100" s="35" t="s">
        <v>461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9.3340355805243447E-5</v>
      </c>
      <c r="W100" s="35" t="s">
        <v>447</v>
      </c>
      <c r="X100" s="38"/>
      <c r="Y100" s="38" t="s">
        <v>469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487</v>
      </c>
      <c r="AI100" s="32" t="s">
        <v>367</v>
      </c>
      <c r="AJ100" s="34">
        <f ca="1">IFERROR(PA[[#This Row],[Breakdown Time]]*PA[[#This Row],[Plant Equivalent Weightage]],"")</f>
        <v>1.08119245474407E-3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363</v>
      </c>
      <c r="F101" s="36" t="s">
        <v>363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423</v>
      </c>
      <c r="M101" s="32" t="s">
        <v>403</v>
      </c>
      <c r="N101" s="32" t="s">
        <v>443</v>
      </c>
      <c r="O101" s="35" t="s">
        <v>472</v>
      </c>
      <c r="P101" s="35" t="s">
        <v>406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1.8668071161048689E-4</v>
      </c>
      <c r="W101" s="35" t="s">
        <v>447</v>
      </c>
      <c r="X101" s="38"/>
      <c r="Y101" s="38" t="s">
        <v>469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487</v>
      </c>
      <c r="AI101" s="32" t="s">
        <v>367</v>
      </c>
      <c r="AJ101" s="34">
        <f ca="1">IFERROR(PA[[#This Row],[Breakdown Time]]*PA[[#This Row],[Plant Equivalent Weightage]],"")</f>
        <v>2.16238490948814E-3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363</v>
      </c>
      <c r="F102" s="36" t="s">
        <v>363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423</v>
      </c>
      <c r="M102" s="32" t="s">
        <v>403</v>
      </c>
      <c r="N102" s="32" t="s">
        <v>443</v>
      </c>
      <c r="O102" s="35" t="s">
        <v>458</v>
      </c>
      <c r="P102" s="35" t="s">
        <v>461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9.3340355805243447E-5</v>
      </c>
      <c r="W102" s="35" t="s">
        <v>447</v>
      </c>
      <c r="X102" s="38"/>
      <c r="Y102" s="38" t="s">
        <v>469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488</v>
      </c>
      <c r="AI102" s="32" t="s">
        <v>367</v>
      </c>
      <c r="AJ102" s="34">
        <f ca="1">IFERROR(PA[[#This Row],[Breakdown Time]]*PA[[#This Row],[Plant Equivalent Weightage]],"")</f>
        <v>5.3670704588014981E-4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363</v>
      </c>
      <c r="F103" s="36" t="s">
        <v>363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402</v>
      </c>
      <c r="M103" s="32" t="s">
        <v>403</v>
      </c>
      <c r="N103" s="32" t="s">
        <v>416</v>
      </c>
      <c r="O103" s="35" t="s">
        <v>472</v>
      </c>
      <c r="P103" s="35" t="s">
        <v>406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1.8668071161048689E-4</v>
      </c>
      <c r="W103" s="35" t="s">
        <v>447</v>
      </c>
      <c r="X103" s="38"/>
      <c r="Y103" s="38" t="s">
        <v>469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489</v>
      </c>
      <c r="AI103" s="32" t="s">
        <v>367</v>
      </c>
      <c r="AJ103" s="34">
        <f ca="1">IFERROR(PA[[#This Row],[Breakdown Time]]*PA[[#This Row],[Plant Equivalent Weightage]],"")</f>
        <v>1.08897081772784E-3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363</v>
      </c>
      <c r="F104" s="36" t="s">
        <v>363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402</v>
      </c>
      <c r="M104" s="32" t="s">
        <v>403</v>
      </c>
      <c r="N104" s="32" t="s">
        <v>416</v>
      </c>
      <c r="O104" s="35" t="s">
        <v>472</v>
      </c>
      <c r="P104" s="35" t="s">
        <v>406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1.8668071161048689E-4</v>
      </c>
      <c r="W104" s="35" t="s">
        <v>447</v>
      </c>
      <c r="X104" s="38"/>
      <c r="Y104" s="38" t="s">
        <v>469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489</v>
      </c>
      <c r="AI104" s="32" t="s">
        <v>367</v>
      </c>
      <c r="AJ104" s="34">
        <f ca="1">IFERROR(PA[[#This Row],[Breakdown Time]]*PA[[#This Row],[Plant Equivalent Weightage]],"")</f>
        <v>1.1200842696629217E-3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363</v>
      </c>
      <c r="F105" s="36" t="s">
        <v>363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402</v>
      </c>
      <c r="M105" s="32" t="s">
        <v>403</v>
      </c>
      <c r="N105" s="32" t="s">
        <v>416</v>
      </c>
      <c r="O105" s="35" t="s">
        <v>472</v>
      </c>
      <c r="P105" s="35" t="s">
        <v>406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1.8668071161048689E-4</v>
      </c>
      <c r="W105" s="35" t="s">
        <v>447</v>
      </c>
      <c r="X105" s="38"/>
      <c r="Y105" s="38" t="s">
        <v>469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489</v>
      </c>
      <c r="AI105" s="32" t="s">
        <v>367</v>
      </c>
      <c r="AJ105" s="34">
        <f ca="1">IFERROR(PA[[#This Row],[Breakdown Time]]*PA[[#This Row],[Plant Equivalent Weightage]],"")</f>
        <v>1.4001053370786521E-3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363</v>
      </c>
      <c r="F106" s="36" t="s">
        <v>363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423</v>
      </c>
      <c r="M106" s="32" t="s">
        <v>403</v>
      </c>
      <c r="N106" s="32" t="s">
        <v>443</v>
      </c>
      <c r="O106" s="35" t="s">
        <v>472</v>
      </c>
      <c r="P106" s="35" t="s">
        <v>461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9.3340355805243447E-5</v>
      </c>
      <c r="W106" s="35" t="s">
        <v>447</v>
      </c>
      <c r="X106" s="38"/>
      <c r="Y106" s="38" t="s">
        <v>469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488</v>
      </c>
      <c r="AI106" s="32" t="s">
        <v>367</v>
      </c>
      <c r="AJ106" s="34">
        <f ca="1">IFERROR(PA[[#This Row],[Breakdown Time]]*PA[[#This Row],[Plant Equivalent Weightage]],"")</f>
        <v>7.4672284644194758E-4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363</v>
      </c>
      <c r="F107" s="36" t="s">
        <v>363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423</v>
      </c>
      <c r="M107" s="32" t="s">
        <v>403</v>
      </c>
      <c r="N107" s="32" t="s">
        <v>443</v>
      </c>
      <c r="O107" s="35" t="s">
        <v>472</v>
      </c>
      <c r="P107" s="35" t="s">
        <v>406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1.8668071161048689E-4</v>
      </c>
      <c r="W107" s="35" t="s">
        <v>447</v>
      </c>
      <c r="X107" s="38"/>
      <c r="Y107" s="38" t="s">
        <v>469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489</v>
      </c>
      <c r="AI107" s="32" t="s">
        <v>367</v>
      </c>
      <c r="AJ107" s="34">
        <f ca="1">IFERROR(PA[[#This Row],[Breakdown Time]]*PA[[#This Row],[Plant Equivalent Weightage]],"")</f>
        <v>1.5401158707865172E-3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363</v>
      </c>
      <c r="F108" s="36" t="s">
        <v>363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423</v>
      </c>
      <c r="M108" s="32" t="s">
        <v>410</v>
      </c>
      <c r="N108" s="32" t="s">
        <v>412</v>
      </c>
      <c r="O108" s="35" t="s">
        <v>458</v>
      </c>
      <c r="P108" s="35" t="s">
        <v>406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1.8668071161048689E-4</v>
      </c>
      <c r="W108" s="35" t="s">
        <v>447</v>
      </c>
      <c r="X108" s="38"/>
      <c r="Y108" s="38" t="s">
        <v>469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488</v>
      </c>
      <c r="AI108" s="32" t="s">
        <v>367</v>
      </c>
      <c r="AJ108" s="34">
        <f ca="1">IFERROR(PA[[#This Row],[Breakdown Time]]*PA[[#This Row],[Plant Equivalent Weightage]],"")</f>
        <v>1.0018531523096131E-3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363</v>
      </c>
      <c r="F109" s="36" t="s">
        <v>363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423</v>
      </c>
      <c r="M109" s="32" t="s">
        <v>410</v>
      </c>
      <c r="N109" s="32" t="s">
        <v>412</v>
      </c>
      <c r="O109" s="35" t="s">
        <v>440</v>
      </c>
      <c r="P109" s="35" t="s">
        <v>406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1.8668071161048689E-4</v>
      </c>
      <c r="W109" s="35" t="s">
        <v>447</v>
      </c>
      <c r="X109" s="38"/>
      <c r="Y109" s="38" t="s">
        <v>469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490</v>
      </c>
      <c r="AI109" s="32" t="s">
        <v>367</v>
      </c>
      <c r="AJ109" s="34">
        <f ca="1">IFERROR(PA[[#This Row],[Breakdown Time]]*PA[[#This Row],[Plant Equivalent Weightage]],"")</f>
        <v>1.4063280274656683E-3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363</v>
      </c>
      <c r="F110" s="36" t="s">
        <v>363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423</v>
      </c>
      <c r="M110" s="32" t="s">
        <v>410</v>
      </c>
      <c r="N110" s="32" t="s">
        <v>412</v>
      </c>
      <c r="O110" s="35" t="s">
        <v>440</v>
      </c>
      <c r="P110" s="35" t="s">
        <v>406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1.8668071161048689E-4</v>
      </c>
      <c r="W110" s="35" t="s">
        <v>447</v>
      </c>
      <c r="X110" s="38"/>
      <c r="Y110" s="38" t="s">
        <v>469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490</v>
      </c>
      <c r="AI110" s="32" t="s">
        <v>367</v>
      </c>
      <c r="AJ110" s="34">
        <f ca="1">IFERROR(PA[[#This Row],[Breakdown Time]]*PA[[#This Row],[Plant Equivalent Weightage]],"")</f>
        <v>1.4996683832709113E-3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363</v>
      </c>
      <c r="F111" s="36" t="s">
        <v>363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427</v>
      </c>
      <c r="M111" s="32" t="s">
        <v>403</v>
      </c>
      <c r="N111" s="32" t="s">
        <v>416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1.1653967696629214E-2</v>
      </c>
      <c r="W111" s="35" t="s">
        <v>413</v>
      </c>
      <c r="X111" s="38"/>
      <c r="Y111" s="38" t="s">
        <v>431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491</v>
      </c>
      <c r="AI111" s="32" t="s">
        <v>367</v>
      </c>
      <c r="AJ111" s="34">
        <f ca="1">IFERROR(PA[[#This Row],[Breakdown Time]]*PA[[#This Row],[Plant Equivalent Weightage]],"")</f>
        <v>8.7404757724719104E-3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363</v>
      </c>
      <c r="F112" s="36" t="s">
        <v>363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427</v>
      </c>
      <c r="M112" s="32" t="s">
        <v>403</v>
      </c>
      <c r="N112" s="32" t="s">
        <v>416</v>
      </c>
      <c r="O112" s="35" t="s">
        <v>405</v>
      </c>
      <c r="P112" s="35" t="s">
        <v>471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1.8498361423220975E-4</v>
      </c>
      <c r="W112" s="35" t="s">
        <v>447</v>
      </c>
      <c r="X112" s="38"/>
      <c r="Y112" s="38" t="s">
        <v>469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492</v>
      </c>
      <c r="AI112" s="32" t="s">
        <v>367</v>
      </c>
      <c r="AJ112" s="34">
        <f ca="1">IFERROR(PA[[#This Row],[Breakdown Time]]*PA[[#This Row],[Plant Equivalent Weightage]],"")</f>
        <v>9.989115168539326E-4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363</v>
      </c>
      <c r="F113" s="36" t="s">
        <v>363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418</v>
      </c>
      <c r="M113" s="32" t="s">
        <v>410</v>
      </c>
      <c r="N113" s="32" t="s">
        <v>416</v>
      </c>
      <c r="O113" s="35" t="s">
        <v>440</v>
      </c>
      <c r="P113" s="35" t="s">
        <v>406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1.8668071161048689E-4</v>
      </c>
      <c r="W113" s="35" t="s">
        <v>447</v>
      </c>
      <c r="X113" s="38"/>
      <c r="Y113" s="38" t="s">
        <v>469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493</v>
      </c>
      <c r="AI113" s="32" t="s">
        <v>367</v>
      </c>
      <c r="AJ113" s="34">
        <f ca="1">IFERROR(PA[[#This Row],[Breakdown Time]]*PA[[#This Row],[Plant Equivalent Weightage]],"")</f>
        <v>1.7423533083645441E-3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363</v>
      </c>
      <c r="F114" s="36" t="s">
        <v>363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418</v>
      </c>
      <c r="M114" s="32" t="s">
        <v>410</v>
      </c>
      <c r="N114" s="32" t="s">
        <v>416</v>
      </c>
      <c r="O114" s="35" t="s">
        <v>440</v>
      </c>
      <c r="P114" s="35" t="s">
        <v>406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1.8668071161048689E-4</v>
      </c>
      <c r="W114" s="35" t="s">
        <v>447</v>
      </c>
      <c r="X114" s="38"/>
      <c r="Y114" s="38" t="s">
        <v>469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493</v>
      </c>
      <c r="AI114" s="32" t="s">
        <v>367</v>
      </c>
      <c r="AJ114" s="34">
        <f ca="1">IFERROR(PA[[#This Row],[Breakdown Time]]*PA[[#This Row],[Plant Equivalent Weightage]],"")</f>
        <v>1.7734667602996256E-3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363</v>
      </c>
      <c r="F115" s="36" t="s">
        <v>363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418</v>
      </c>
      <c r="M115" s="32" t="s">
        <v>410</v>
      </c>
      <c r="N115" s="32" t="s">
        <v>416</v>
      </c>
      <c r="O115" s="35" t="s">
        <v>456</v>
      </c>
      <c r="P115" s="35" t="s">
        <v>461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9.3340355805243447E-5</v>
      </c>
      <c r="W115" s="35" t="s">
        <v>447</v>
      </c>
      <c r="X115" s="38"/>
      <c r="Y115" s="38" t="s">
        <v>469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492</v>
      </c>
      <c r="AI115" s="32" t="s">
        <v>367</v>
      </c>
      <c r="AJ115" s="34">
        <f ca="1">IFERROR(PA[[#This Row],[Breakdown Time]]*PA[[#This Row],[Plant Equivalent Weightage]],"")</f>
        <v>9.0229010611735344E-4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363</v>
      </c>
      <c r="F116" s="36" t="s">
        <v>363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402</v>
      </c>
      <c r="M116" s="32" t="s">
        <v>403</v>
      </c>
      <c r="N116" s="32" t="s">
        <v>416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9.4273759363295868E-3</v>
      </c>
      <c r="W116" s="35" t="s">
        <v>413</v>
      </c>
      <c r="X116" s="38"/>
      <c r="Y116" s="38" t="s">
        <v>431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494</v>
      </c>
      <c r="AI116" s="32" t="s">
        <v>367</v>
      </c>
      <c r="AJ116" s="34">
        <f ca="1">IFERROR(PA[[#This Row],[Breakdown Time]]*PA[[#This Row],[Plant Equivalent Weightage]],"")</f>
        <v>8.0132695458801449E-3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363</v>
      </c>
      <c r="F117" s="36" t="s">
        <v>363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402</v>
      </c>
      <c r="M117" s="32" t="s">
        <v>403</v>
      </c>
      <c r="N117" s="32" t="s">
        <v>412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7.6539091760299618E-3</v>
      </c>
      <c r="W117" s="35" t="s">
        <v>413</v>
      </c>
      <c r="X117" s="38"/>
      <c r="Y117" s="38" t="s">
        <v>431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444</v>
      </c>
      <c r="AI117" s="32" t="s">
        <v>367</v>
      </c>
      <c r="AJ117" s="34">
        <f ca="1">IFERROR(PA[[#This Row],[Breakdown Time]]*PA[[#This Row],[Plant Equivalent Weightage]],"")</f>
        <v>2.5513030586766651E-3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363</v>
      </c>
      <c r="F118" s="36" t="s">
        <v>363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402</v>
      </c>
      <c r="M118" s="32" t="s">
        <v>403</v>
      </c>
      <c r="N118" s="32" t="s">
        <v>443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8.1206109550561803E-3</v>
      </c>
      <c r="W118" s="35" t="s">
        <v>413</v>
      </c>
      <c r="X118" s="38"/>
      <c r="Y118" s="38" t="s">
        <v>431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444</v>
      </c>
      <c r="AI118" s="32" t="s">
        <v>367</v>
      </c>
      <c r="AJ118" s="34">
        <f ca="1">IFERROR(PA[[#This Row],[Breakdown Time]]*PA[[#This Row],[Plant Equivalent Weightage]],"")</f>
        <v>1.353435159176047E-3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363</v>
      </c>
      <c r="F119" s="36" t="s">
        <v>363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423</v>
      </c>
      <c r="M119" s="32" t="s">
        <v>410</v>
      </c>
      <c r="N119" s="32" t="s">
        <v>416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8.6806530898876407E-3</v>
      </c>
      <c r="W119" s="35" t="s">
        <v>413</v>
      </c>
      <c r="X119" s="38"/>
      <c r="Y119" s="38" t="s">
        <v>431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444</v>
      </c>
      <c r="AI119" s="32" t="s">
        <v>367</v>
      </c>
      <c r="AJ119" s="34">
        <f ca="1">IFERROR(PA[[#This Row],[Breakdown Time]]*PA[[#This Row],[Plant Equivalent Weightage]],"")</f>
        <v>2.8935510299625596E-3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363</v>
      </c>
      <c r="F120" s="36" t="s">
        <v>363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423</v>
      </c>
      <c r="M120" s="32" t="s">
        <v>410</v>
      </c>
      <c r="N120" s="32" t="s">
        <v>412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7.6539091760299627E-3</v>
      </c>
      <c r="W120" s="35" t="s">
        <v>413</v>
      </c>
      <c r="X120" s="39"/>
      <c r="Y120" s="38" t="s">
        <v>431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491</v>
      </c>
      <c r="AI120" s="32" t="s">
        <v>367</v>
      </c>
      <c r="AJ120" s="175">
        <f ca="1">IFERROR(PA[[#This Row],[Breakdown Time]]*PA[[#This Row],[Plant Equivalent Weightage]],"")</f>
        <v>3.3166939762796386E-3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363</v>
      </c>
      <c r="F121" s="36" t="s">
        <v>363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423</v>
      </c>
      <c r="M121" s="32" t="s">
        <v>410</v>
      </c>
      <c r="N121" s="32" t="s">
        <v>443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8.8673338014981281E-3</v>
      </c>
      <c r="W121" s="35" t="s">
        <v>413</v>
      </c>
      <c r="X121" s="39"/>
      <c r="Y121" s="38" t="s">
        <v>431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444</v>
      </c>
      <c r="AI121" s="32" t="s">
        <v>367</v>
      </c>
      <c r="AJ121" s="175">
        <f ca="1">IFERROR(PA[[#This Row],[Breakdown Time]]*PA[[#This Row],[Plant Equivalent Weightage]],"")</f>
        <v>1.6256778636079845E-3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363</v>
      </c>
      <c r="F122" s="36" t="s">
        <v>363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424</v>
      </c>
      <c r="M122" s="32" t="s">
        <v>410</v>
      </c>
      <c r="N122" s="32" t="s">
        <v>416</v>
      </c>
      <c r="O122" s="35" t="s">
        <v>440</v>
      </c>
      <c r="P122" s="35" t="s">
        <v>471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1.8498361423220975E-4</v>
      </c>
      <c r="W122" s="35" t="s">
        <v>447</v>
      </c>
      <c r="X122" s="38"/>
      <c r="Y122" s="38" t="s">
        <v>469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495</v>
      </c>
      <c r="AI122" s="32" t="s">
        <v>367</v>
      </c>
      <c r="AJ122" s="34">
        <f ca="1">IFERROR(PA[[#This Row],[Breakdown Time]]*PA[[#This Row],[Plant Equivalent Weightage]],"")</f>
        <v>1.6679355883270914E-3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363</v>
      </c>
      <c r="F123" s="36" t="s">
        <v>363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418</v>
      </c>
      <c r="M123" s="32" t="s">
        <v>403</v>
      </c>
      <c r="N123" s="32" t="s">
        <v>416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7.1872073970037443E-3</v>
      </c>
      <c r="W123" s="35" t="s">
        <v>413</v>
      </c>
      <c r="X123" s="38"/>
      <c r="Y123" s="38" t="s">
        <v>484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452</v>
      </c>
      <c r="AI123" s="32" t="s">
        <v>367</v>
      </c>
      <c r="AJ123" s="34">
        <f ca="1">IFERROR(PA[[#This Row],[Breakdown Time]]*PA[[#This Row],[Plant Equivalent Weightage]],"")</f>
        <v>1.1978678995006199E-3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363</v>
      </c>
      <c r="F124" s="36" t="s">
        <v>363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418</v>
      </c>
      <c r="M124" s="32" t="s">
        <v>403</v>
      </c>
      <c r="N124" s="32" t="s">
        <v>443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8.6806530898876407E-3</v>
      </c>
      <c r="W124" s="35" t="s">
        <v>413</v>
      </c>
      <c r="X124" s="38"/>
      <c r="Y124" s="38" t="s">
        <v>484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452</v>
      </c>
      <c r="AI124" s="32" t="s">
        <v>367</v>
      </c>
      <c r="AJ124" s="34">
        <f ca="1">IFERROR(PA[[#This Row],[Breakdown Time]]*PA[[#This Row],[Plant Equivalent Weightage]],"")</f>
        <v>2.8935510299625365E-4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363</v>
      </c>
      <c r="F125" s="36" t="s">
        <v>363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418</v>
      </c>
      <c r="M125" s="32" t="s">
        <v>403</v>
      </c>
      <c r="N125" s="32" t="s">
        <v>404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8.8673338014981264E-3</v>
      </c>
      <c r="W125" s="35" t="s">
        <v>413</v>
      </c>
      <c r="X125" s="39"/>
      <c r="Y125" s="38" t="s">
        <v>484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452</v>
      </c>
      <c r="AI125" s="32" t="s">
        <v>367</v>
      </c>
      <c r="AJ125" s="175">
        <f ca="1">IFERROR(PA[[#This Row],[Breakdown Time]]*PA[[#This Row],[Plant Equivalent Weightage]],"")</f>
        <v>1.9212556569912539E-3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363</v>
      </c>
      <c r="F126" s="36" t="s">
        <v>363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418</v>
      </c>
      <c r="M126" s="32" t="s">
        <v>410</v>
      </c>
      <c r="N126" s="32" t="s">
        <v>416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9.2406952247190994E-3</v>
      </c>
      <c r="W126" s="35" t="s">
        <v>413</v>
      </c>
      <c r="X126" s="39"/>
      <c r="Y126" s="38" t="s">
        <v>484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452</v>
      </c>
      <c r="AI126" s="32" t="s">
        <v>367</v>
      </c>
      <c r="AJ126" s="175">
        <f ca="1">IFERROR(PA[[#This Row],[Breakdown Time]]*PA[[#This Row],[Plant Equivalent Weightage]],"")</f>
        <v>1.8481390449438379E-3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363</v>
      </c>
      <c r="F127" s="36" t="s">
        <v>363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418</v>
      </c>
      <c r="M127" s="36" t="s">
        <v>410</v>
      </c>
      <c r="N127" s="36" t="s">
        <v>416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9.2406952247190994E-3</v>
      </c>
      <c r="W127" s="35" t="s">
        <v>413</v>
      </c>
      <c r="X127" s="39"/>
      <c r="Y127" s="38" t="s">
        <v>484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452</v>
      </c>
      <c r="AI127" s="32" t="s">
        <v>367</v>
      </c>
      <c r="AJ127" s="175">
        <f ca="1">IFERROR(PA[[#This Row],[Breakdown Time]]*PA[[#This Row],[Plant Equivalent Weightage]],"")</f>
        <v>7.7005793539325557E-4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363</v>
      </c>
      <c r="F128" s="36" t="s">
        <v>363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450</v>
      </c>
      <c r="M128" s="32" t="s">
        <v>403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3.4349250936329588E-2</v>
      </c>
      <c r="W128" s="35" t="s">
        <v>474</v>
      </c>
      <c r="X128" s="38"/>
      <c r="Y128" s="38" t="s">
        <v>484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496</v>
      </c>
      <c r="AI128" s="32" t="s">
        <v>367</v>
      </c>
      <c r="AJ128" s="34">
        <f ca="1">IFERROR(PA[[#This Row],[Breakdown Time]]*PA[[#This Row],[Plant Equivalent Weightage]],"")</f>
        <v>1.7174625468164733E-3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363</v>
      </c>
      <c r="F129" s="36" t="s">
        <v>363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450</v>
      </c>
      <c r="M129" s="32" t="s">
        <v>403</v>
      </c>
      <c r="N129" s="32" t="s">
        <v>412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9.1473548689138574E-3</v>
      </c>
      <c r="W129" s="35" t="s">
        <v>413</v>
      </c>
      <c r="X129" s="38"/>
      <c r="Y129" s="38" t="s">
        <v>484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444</v>
      </c>
      <c r="AI129" s="32" t="s">
        <v>367</v>
      </c>
      <c r="AJ129" s="34">
        <f ca="1">IFERROR(PA[[#This Row],[Breakdown Time]]*PA[[#This Row],[Plant Equivalent Weightage]],"")</f>
        <v>9.9096344413233586E-3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363</v>
      </c>
      <c r="F130" s="36" t="s">
        <v>363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450</v>
      </c>
      <c r="M130" s="32" t="s">
        <v>410</v>
      </c>
      <c r="N130" s="32" t="s">
        <v>416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8.587312734082397E-3</v>
      </c>
      <c r="W130" s="35" t="s">
        <v>413</v>
      </c>
      <c r="X130" s="38"/>
      <c r="Y130" s="38" t="s">
        <v>484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444</v>
      </c>
      <c r="AI130" s="32" t="s">
        <v>367</v>
      </c>
      <c r="AJ130" s="34">
        <f ca="1">IFERROR(PA[[#This Row],[Breakdown Time]]*PA[[#This Row],[Plant Equivalent Weightage]],"")</f>
        <v>3.2918032147315739E-3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363</v>
      </c>
      <c r="F131" s="36" t="s">
        <v>363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450</v>
      </c>
      <c r="M131" s="32" t="s">
        <v>410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3.5095973782771524E-2</v>
      </c>
      <c r="W131" s="35" t="s">
        <v>474</v>
      </c>
      <c r="X131" s="38"/>
      <c r="Y131" s="38" t="s">
        <v>484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496</v>
      </c>
      <c r="AI131" s="32" t="s">
        <v>367</v>
      </c>
      <c r="AJ131" s="34">
        <f ca="1">IFERROR(PA[[#This Row],[Breakdown Time]]*PA[[#This Row],[Plant Equivalent Weightage]],"")</f>
        <v>1.7547986891385699E-3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363</v>
      </c>
      <c r="F132" s="36" t="s">
        <v>363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402</v>
      </c>
      <c r="M132" s="32" t="s">
        <v>403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3.4349250936329581E-2</v>
      </c>
      <c r="W132" s="35" t="s">
        <v>474</v>
      </c>
      <c r="X132" s="38"/>
      <c r="Y132" s="38" t="s">
        <v>484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496</v>
      </c>
      <c r="AI132" s="32" t="s">
        <v>367</v>
      </c>
      <c r="AJ132" s="34">
        <f ca="1">IFERROR(PA[[#This Row],[Breakdown Time]]*PA[[#This Row],[Plant Equivalent Weightage]],"")</f>
        <v>1.7174625468164729E-3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363</v>
      </c>
      <c r="F133" s="36" t="s">
        <v>363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402</v>
      </c>
      <c r="M133" s="32" t="s">
        <v>403</v>
      </c>
      <c r="N133" s="32" t="s">
        <v>443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8.1206109550561803E-3</v>
      </c>
      <c r="W133" s="35" t="s">
        <v>413</v>
      </c>
      <c r="X133" s="38"/>
      <c r="Y133" s="38" t="s">
        <v>484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444</v>
      </c>
      <c r="AI133" s="32" t="s">
        <v>367</v>
      </c>
      <c r="AJ133" s="34">
        <f ca="1">IFERROR(PA[[#This Row],[Breakdown Time]]*PA[[#This Row],[Plant Equivalent Weightage]],"")</f>
        <v>9.6093896301498224E-3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363</v>
      </c>
      <c r="F134" s="36" t="s">
        <v>363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402</v>
      </c>
      <c r="M134" s="32" t="s">
        <v>403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3.4349250936329581E-2</v>
      </c>
      <c r="W134" s="35" t="s">
        <v>474</v>
      </c>
      <c r="X134" s="38"/>
      <c r="Y134" s="38" t="s">
        <v>438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444</v>
      </c>
      <c r="AI134" s="32" t="s">
        <v>367</v>
      </c>
      <c r="AJ134" s="34">
        <f ca="1">IFERROR(PA[[#This Row],[Breakdown Time]]*PA[[#This Row],[Plant Equivalent Weightage]],"")</f>
        <v>6.2973626716604008E-3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363</v>
      </c>
      <c r="F135" s="36" t="s">
        <v>363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402</v>
      </c>
      <c r="M135" s="36" t="s">
        <v>410</v>
      </c>
      <c r="N135" s="32" t="s">
        <v>416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9.3340355805243448E-3</v>
      </c>
      <c r="W135" s="35" t="s">
        <v>413</v>
      </c>
      <c r="X135" s="39"/>
      <c r="Y135" s="38" t="s">
        <v>484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444</v>
      </c>
      <c r="AI135" s="32" t="s">
        <v>367</v>
      </c>
      <c r="AJ135" s="175">
        <f ca="1">IFERROR(PA[[#This Row],[Breakdown Time]]*PA[[#This Row],[Plant Equivalent Weightage]],"")</f>
        <v>1.4467755149812732E-2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363</v>
      </c>
      <c r="F136" s="36" t="s">
        <v>363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402</v>
      </c>
      <c r="M136" s="36" t="s">
        <v>410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3.0055594569288382E-2</v>
      </c>
      <c r="W136" s="35" t="s">
        <v>474</v>
      </c>
      <c r="X136" s="38"/>
      <c r="Y136" s="38" t="s">
        <v>484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496</v>
      </c>
      <c r="AI136" s="32" t="s">
        <v>367</v>
      </c>
      <c r="AJ136" s="34">
        <f ca="1">IFERROR(PA[[#This Row],[Breakdown Time]]*PA[[#This Row],[Plant Equivalent Weightage]],"")</f>
        <v>1.5027797284644137E-3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363</v>
      </c>
      <c r="F137" s="36" t="s">
        <v>363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402</v>
      </c>
      <c r="M137" s="36" t="s">
        <v>410</v>
      </c>
      <c r="N137" s="32" t="s">
        <v>443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8.8673338014981281E-3</v>
      </c>
      <c r="W137" s="35" t="s">
        <v>413</v>
      </c>
      <c r="X137" s="38"/>
      <c r="Y137" s="38" t="s">
        <v>484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444</v>
      </c>
      <c r="AI137" s="32" t="s">
        <v>367</v>
      </c>
      <c r="AJ137" s="34">
        <f ca="1">IFERROR(PA[[#This Row],[Breakdown Time]]*PA[[#This Row],[Plant Equivalent Weightage]],"")</f>
        <v>1.4631100772471907E-2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363</v>
      </c>
      <c r="F138" s="36" t="s">
        <v>363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418</v>
      </c>
      <c r="M138" s="32" t="s">
        <v>403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3.2855805243445689E-2</v>
      </c>
      <c r="W138" s="35" t="s">
        <v>474</v>
      </c>
      <c r="X138" s="38"/>
      <c r="Y138" s="38" t="s">
        <v>484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496</v>
      </c>
      <c r="AI138" s="32" t="s">
        <v>367</v>
      </c>
      <c r="AJ138" s="34">
        <f ca="1">IFERROR(PA[[#This Row],[Breakdown Time]]*PA[[#This Row],[Plant Equivalent Weightage]],"")</f>
        <v>1.6427902621722786E-3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363</v>
      </c>
      <c r="F139" s="36" t="s">
        <v>363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418</v>
      </c>
      <c r="M139" s="32" t="s">
        <v>403</v>
      </c>
      <c r="N139" s="32" t="s">
        <v>416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7.1872073970037443E-3</v>
      </c>
      <c r="W139" s="35" t="s">
        <v>413</v>
      </c>
      <c r="X139" s="39"/>
      <c r="Y139" s="38" t="s">
        <v>484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444</v>
      </c>
      <c r="AI139" s="32" t="s">
        <v>367</v>
      </c>
      <c r="AJ139" s="175">
        <f ca="1">IFERROR(PA[[#This Row],[Breakdown Time]]*PA[[#This Row],[Plant Equivalent Weightage]],"")</f>
        <v>8.6246488764044824E-3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363</v>
      </c>
      <c r="F140" s="36" t="s">
        <v>363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418</v>
      </c>
      <c r="M140" s="32" t="s">
        <v>403</v>
      </c>
      <c r="N140" s="32" t="s">
        <v>404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8.8673338014981264E-3</v>
      </c>
      <c r="W140" s="35" t="s">
        <v>413</v>
      </c>
      <c r="X140" s="38"/>
      <c r="Y140" s="38" t="s">
        <v>484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444</v>
      </c>
      <c r="AI140" s="32" t="s">
        <v>367</v>
      </c>
      <c r="AJ140" s="34">
        <f ca="1">IFERROR(PA[[#This Row],[Breakdown Time]]*PA[[#This Row],[Plant Equivalent Weightage]],"")</f>
        <v>2.3646223470661825E-3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363</v>
      </c>
      <c r="F141" s="36" t="s">
        <v>363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418</v>
      </c>
      <c r="M141" s="32" t="s">
        <v>410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3.3229166666666657E-2</v>
      </c>
      <c r="W141" s="35" t="s">
        <v>474</v>
      </c>
      <c r="X141" s="38"/>
      <c r="Y141" s="38" t="s">
        <v>484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496</v>
      </c>
      <c r="AI141" s="32" t="s">
        <v>367</v>
      </c>
      <c r="AJ141" s="34">
        <f ca="1">IFERROR(PA[[#This Row],[Breakdown Time]]*PA[[#This Row],[Plant Equivalent Weightage]],"")</f>
        <v>1.6614583333333269E-3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363</v>
      </c>
      <c r="F142" s="36" t="s">
        <v>363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418</v>
      </c>
      <c r="M142" s="32" t="s">
        <v>410</v>
      </c>
      <c r="N142" s="32" t="s">
        <v>416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9.2406952247190994E-3</v>
      </c>
      <c r="W142" s="35" t="s">
        <v>413</v>
      </c>
      <c r="X142" s="38"/>
      <c r="Y142" s="38" t="s">
        <v>484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444</v>
      </c>
      <c r="AI142" s="32" t="s">
        <v>367</v>
      </c>
      <c r="AJ142" s="34">
        <f ca="1">IFERROR(PA[[#This Row],[Breakdown Time]]*PA[[#This Row],[Plant Equivalent Weightage]],"")</f>
        <v>2.1099587429775288E-2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363</v>
      </c>
      <c r="F143" s="36" t="s">
        <v>363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418</v>
      </c>
      <c r="M143" s="32" t="s">
        <v>410</v>
      </c>
      <c r="N143" s="32" t="s">
        <v>412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8.0272705992509366E-3</v>
      </c>
      <c r="W143" s="35" t="s">
        <v>413</v>
      </c>
      <c r="X143" s="39"/>
      <c r="Y143" s="38" t="s">
        <v>484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444</v>
      </c>
      <c r="AI143" s="32" t="s">
        <v>367</v>
      </c>
      <c r="AJ143" s="175">
        <f ca="1">IFERROR(PA[[#This Row],[Breakdown Time]]*PA[[#This Row],[Plant Equivalent Weightage]],"")</f>
        <v>6.6893921660424237E-4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363</v>
      </c>
      <c r="F144" s="36" t="s">
        <v>363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423</v>
      </c>
      <c r="M144" s="32" t="s">
        <v>403</v>
      </c>
      <c r="N144" s="32" t="s">
        <v>416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8.587312734082397E-3</v>
      </c>
      <c r="W144" s="35" t="s">
        <v>413</v>
      </c>
      <c r="X144" s="38"/>
      <c r="Y144" s="38" t="s">
        <v>484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444</v>
      </c>
      <c r="AI144" s="32" t="s">
        <v>367</v>
      </c>
      <c r="AJ144" s="34">
        <f ca="1">IFERROR(PA[[#This Row],[Breakdown Time]]*PA[[#This Row],[Plant Equivalent Weightage]],"")</f>
        <v>1.2165359706616731E-2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363</v>
      </c>
      <c r="F145" s="36" t="s">
        <v>363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423</v>
      </c>
      <c r="M145" s="32" t="s">
        <v>403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3.3229166666666664E-2</v>
      </c>
      <c r="W145" s="35" t="s">
        <v>474</v>
      </c>
      <c r="X145" s="38"/>
      <c r="Y145" s="38" t="s">
        <v>484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496</v>
      </c>
      <c r="AI145" s="32" t="s">
        <v>367</v>
      </c>
      <c r="AJ145" s="34">
        <f ca="1">IFERROR(PA[[#This Row],[Breakdown Time]]*PA[[#This Row],[Plant Equivalent Weightage]],"")</f>
        <v>1.1076388888888848E-3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363</v>
      </c>
      <c r="F146" s="36" t="s">
        <v>363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423</v>
      </c>
      <c r="M146" s="32" t="s">
        <v>410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3.4349250936329588E-2</v>
      </c>
      <c r="W146" s="35" t="s">
        <v>474</v>
      </c>
      <c r="X146" s="38"/>
      <c r="Y146" s="38" t="s">
        <v>438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444</v>
      </c>
      <c r="AI146" s="32" t="s">
        <v>367</v>
      </c>
      <c r="AJ146" s="34">
        <f ca="1">IFERROR(PA[[#This Row],[Breakdown Time]]*PA[[#This Row],[Plant Equivalent Weightage]],"")</f>
        <v>6.2973626716604017E-3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363</v>
      </c>
      <c r="F147" s="36" t="s">
        <v>363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423</v>
      </c>
      <c r="M147" s="32" t="s">
        <v>410</v>
      </c>
      <c r="N147" s="32" t="s">
        <v>412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7.6539091760299627E-3</v>
      </c>
      <c r="W147" s="35" t="s">
        <v>413</v>
      </c>
      <c r="X147" s="38"/>
      <c r="Y147" s="38" t="s">
        <v>484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444</v>
      </c>
      <c r="AI147" s="32" t="s">
        <v>367</v>
      </c>
      <c r="AJ147" s="34">
        <f ca="1">IFERROR(PA[[#This Row],[Breakdown Time]]*PA[[#This Row],[Plant Equivalent Weightage]],"")</f>
        <v>1.0332777387640433E-2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363</v>
      </c>
      <c r="F148" s="36" t="s">
        <v>363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423</v>
      </c>
      <c r="M148" s="32" t="s">
        <v>410</v>
      </c>
      <c r="N148" s="32" t="s">
        <v>443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8.8673338014981281E-3</v>
      </c>
      <c r="W148" s="35" t="s">
        <v>413</v>
      </c>
      <c r="X148" s="38"/>
      <c r="Y148" s="38" t="s">
        <v>484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444</v>
      </c>
      <c r="AI148" s="32" t="s">
        <v>367</v>
      </c>
      <c r="AJ148" s="34">
        <f ca="1">IFERROR(PA[[#This Row],[Breakdown Time]]*PA[[#This Row],[Plant Equivalent Weightage]],"")</f>
        <v>3.6947224172908734E-3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363</v>
      </c>
      <c r="F149" s="36" t="s">
        <v>363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418</v>
      </c>
      <c r="M149" s="36" t="s">
        <v>403</v>
      </c>
      <c r="N149" s="32" t="s">
        <v>416</v>
      </c>
      <c r="O149" s="35" t="s">
        <v>440</v>
      </c>
      <c r="P149" s="35" t="s">
        <v>406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1.8668071161048689E-4</v>
      </c>
      <c r="W149" s="37" t="s">
        <v>447</v>
      </c>
      <c r="X149" s="39"/>
      <c r="Y149" s="38" t="s">
        <v>469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497</v>
      </c>
      <c r="AI149" s="32" t="s">
        <v>367</v>
      </c>
      <c r="AJ149" s="175">
        <f ca="1">IFERROR(PA[[#This Row],[Breakdown Time]]*PA[[#This Row],[Plant Equivalent Weightage]],"")</f>
        <v>2.0939353152309619E-3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363</v>
      </c>
      <c r="F150" s="36" t="s">
        <v>363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418</v>
      </c>
      <c r="M150" s="36" t="s">
        <v>403</v>
      </c>
      <c r="N150" s="32" t="s">
        <v>416</v>
      </c>
      <c r="O150" s="35" t="s">
        <v>440</v>
      </c>
      <c r="P150" s="35" t="s">
        <v>406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1.8668071161048689E-4</v>
      </c>
      <c r="W150" s="37" t="s">
        <v>447</v>
      </c>
      <c r="X150" s="38"/>
      <c r="Y150" s="38" t="s">
        <v>469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498</v>
      </c>
      <c r="AI150" s="32" t="s">
        <v>367</v>
      </c>
      <c r="AJ150" s="34">
        <f ca="1">IFERROR(PA[[#This Row],[Breakdown Time]]*PA[[#This Row],[Plant Equivalent Weightage]],"")</f>
        <v>2.1250487671660425E-3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363</v>
      </c>
      <c r="F151" s="36" t="s">
        <v>363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402</v>
      </c>
      <c r="M151" s="32" t="s">
        <v>410</v>
      </c>
      <c r="N151" s="32" t="s">
        <v>416</v>
      </c>
      <c r="O151" s="35" t="s">
        <v>446</v>
      </c>
      <c r="P151" s="35" t="s">
        <v>406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1.8668071161048689E-4</v>
      </c>
      <c r="W151" s="37" t="s">
        <v>447</v>
      </c>
      <c r="X151" s="38"/>
      <c r="Y151" s="38" t="s">
        <v>469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499</v>
      </c>
      <c r="AI151" s="32" t="s">
        <v>367</v>
      </c>
      <c r="AJ151" s="34">
        <f ca="1">IFERROR(PA[[#This Row],[Breakdown Time]]*PA[[#This Row],[Plant Equivalent Weightage]],"")</f>
        <v>1.1729771379525593E-3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363</v>
      </c>
      <c r="F152" s="36" t="s">
        <v>363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402</v>
      </c>
      <c r="M152" s="32" t="s">
        <v>410</v>
      </c>
      <c r="N152" s="32" t="s">
        <v>412</v>
      </c>
      <c r="O152" s="35" t="s">
        <v>446</v>
      </c>
      <c r="P152" s="35" t="s">
        <v>406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1.8668071161048689E-4</v>
      </c>
      <c r="W152" s="37" t="s">
        <v>447</v>
      </c>
      <c r="X152" s="38"/>
      <c r="Y152" s="38" t="s">
        <v>469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500</v>
      </c>
      <c r="AI152" s="32" t="s">
        <v>367</v>
      </c>
      <c r="AJ152" s="34">
        <f ca="1">IFERROR(PA[[#This Row],[Breakdown Time]]*PA[[#This Row],[Plant Equivalent Weightage]],"")</f>
        <v>6.9071863295880158E-4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363</v>
      </c>
      <c r="F153" s="36" t="s">
        <v>363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402</v>
      </c>
      <c r="M153" s="36" t="s">
        <v>410</v>
      </c>
      <c r="N153" s="32" t="s">
        <v>412</v>
      </c>
      <c r="O153" s="35" t="s">
        <v>446</v>
      </c>
      <c r="P153" s="35" t="s">
        <v>406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1.8668071161048689E-4</v>
      </c>
      <c r="W153" s="37" t="s">
        <v>447</v>
      </c>
      <c r="X153" s="39"/>
      <c r="Y153" s="38" t="s">
        <v>469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500</v>
      </c>
      <c r="AI153" s="32" t="s">
        <v>367</v>
      </c>
      <c r="AJ153" s="175">
        <f ca="1">IFERROR(PA[[#This Row],[Breakdown Time]]*PA[[#This Row],[Plant Equivalent Weightage]],"")</f>
        <v>7.2183208489388288E-4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363</v>
      </c>
      <c r="F154" s="36" t="s">
        <v>363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402</v>
      </c>
      <c r="M154" s="36" t="s">
        <v>403</v>
      </c>
      <c r="N154" s="32" t="s">
        <v>416</v>
      </c>
      <c r="O154" s="35" t="s">
        <v>440</v>
      </c>
      <c r="P154" s="35" t="s">
        <v>406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1.8668071161048689E-4</v>
      </c>
      <c r="W154" s="35" t="s">
        <v>481</v>
      </c>
      <c r="X154" s="38"/>
      <c r="Y154" s="38" t="s">
        <v>469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501</v>
      </c>
      <c r="AI154" s="32" t="s">
        <v>367</v>
      </c>
      <c r="AJ154" s="34">
        <f ca="1">IFERROR(PA[[#This Row],[Breakdown Time]]*PA[[#This Row],[Plant Equivalent Weightage]],"")</f>
        <v>4.4181101747815251E-4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363</v>
      </c>
      <c r="F155" s="36" t="s">
        <v>363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402</v>
      </c>
      <c r="M155" s="36" t="s">
        <v>403</v>
      </c>
      <c r="N155" s="32" t="s">
        <v>416</v>
      </c>
      <c r="O155" s="35" t="s">
        <v>446</v>
      </c>
      <c r="P155" s="35" t="s">
        <v>406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1.8668071161048689E-4</v>
      </c>
      <c r="W155" s="35" t="s">
        <v>481</v>
      </c>
      <c r="X155" s="38"/>
      <c r="Y155" s="38" t="s">
        <v>469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501</v>
      </c>
      <c r="AI155" s="32" t="s">
        <v>367</v>
      </c>
      <c r="AJ155" s="34">
        <f ca="1">IFERROR(PA[[#This Row],[Breakdown Time]]*PA[[#This Row],[Plant Equivalent Weightage]],"")</f>
        <v>4.7292446941323354E-4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363</v>
      </c>
      <c r="F156" s="36" t="s">
        <v>363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427</v>
      </c>
      <c r="M156" s="32" t="s">
        <v>410</v>
      </c>
      <c r="N156" s="32" t="s">
        <v>416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9.8966233614232214E-3</v>
      </c>
      <c r="W156" s="35" t="s">
        <v>413</v>
      </c>
      <c r="X156" s="38"/>
      <c r="Y156" s="38" t="s">
        <v>431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502</v>
      </c>
      <c r="AI156" s="32" t="s">
        <v>367</v>
      </c>
      <c r="AJ156" s="34">
        <f ca="1">IFERROR(PA[[#This Row],[Breakdown Time]]*PA[[#This Row],[Plant Equivalent Weightage]],"")</f>
        <v>8.0822424118289615E-3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503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363</v>
      </c>
      <c r="F157" s="36" t="s">
        <v>363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427</v>
      </c>
      <c r="M157" s="32" t="s">
        <v>410</v>
      </c>
      <c r="N157" s="32" t="s">
        <v>416</v>
      </c>
      <c r="O157" s="35" t="s">
        <v>472</v>
      </c>
      <c r="P157" s="35" t="s">
        <v>480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9.2491807116104873E-5</v>
      </c>
      <c r="W157" s="35" t="s">
        <v>407</v>
      </c>
      <c r="X157" s="38"/>
      <c r="Y157" s="38" t="s">
        <v>469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504</v>
      </c>
      <c r="AI157" s="32" t="s">
        <v>367</v>
      </c>
      <c r="AJ157" s="34">
        <f ca="1">IFERROR(PA[[#This Row],[Breakdown Time]]*PA[[#This Row],[Plant Equivalent Weightage]],"")</f>
        <v>4.9637269818976286E-4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503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363</v>
      </c>
      <c r="F158" s="36" t="s">
        <v>363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424</v>
      </c>
      <c r="M158" s="32" t="s">
        <v>403</v>
      </c>
      <c r="N158" s="32" t="s">
        <v>416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1.2578885767790262E-2</v>
      </c>
      <c r="W158" s="35" t="s">
        <v>413</v>
      </c>
      <c r="X158" s="38"/>
      <c r="Y158" s="38" t="s">
        <v>438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491</v>
      </c>
      <c r="AI158" s="32" t="s">
        <v>367</v>
      </c>
      <c r="AJ158" s="34">
        <f ca="1">IFERROR(PA[[#This Row],[Breakdown Time]]*PA[[#This Row],[Plant Equivalent Weightage]],"")</f>
        <v>3.5640176342072449E-3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363</v>
      </c>
      <c r="F159" s="36" t="s">
        <v>363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424</v>
      </c>
      <c r="M159" s="32" t="s">
        <v>403</v>
      </c>
      <c r="N159" s="32" t="s">
        <v>412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1.1653967696629216E-2</v>
      </c>
      <c r="W159" s="35" t="s">
        <v>413</v>
      </c>
      <c r="X159" s="38"/>
      <c r="Y159" s="38" t="s">
        <v>438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491</v>
      </c>
      <c r="AI159" s="32" t="s">
        <v>367</v>
      </c>
      <c r="AJ159" s="34">
        <f ca="1">IFERROR(PA[[#This Row],[Breakdown Time]]*PA[[#This Row],[Plant Equivalent Weightage]],"")</f>
        <v>7.5750790028089945E-3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363</v>
      </c>
      <c r="F160" s="36" t="s">
        <v>363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424</v>
      </c>
      <c r="M160" s="32" t="s">
        <v>403</v>
      </c>
      <c r="N160" s="32" t="s">
        <v>412</v>
      </c>
      <c r="O160" s="35" t="s">
        <v>405</v>
      </c>
      <c r="P160" s="35" t="s">
        <v>471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1.8498361423220975E-4</v>
      </c>
      <c r="W160" s="35" t="s">
        <v>407</v>
      </c>
      <c r="X160" s="38"/>
      <c r="Y160" s="38" t="s">
        <v>469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504</v>
      </c>
      <c r="AI160" s="32" t="s">
        <v>367</v>
      </c>
      <c r="AJ160" s="34">
        <f ca="1">IFERROR(PA[[#This Row],[Breakdown Time]]*PA[[#This Row],[Plant Equivalent Weightage]],"")</f>
        <v>1.0482404806491888E-3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363</v>
      </c>
      <c r="F161" s="36" t="s">
        <v>363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505</v>
      </c>
      <c r="M161" s="32" t="s">
        <v>403</v>
      </c>
      <c r="N161" s="32" t="s">
        <v>416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1.1838951310861424E-2</v>
      </c>
      <c r="W161" s="35" t="s">
        <v>413</v>
      </c>
      <c r="X161" s="38"/>
      <c r="Y161" s="38" t="s">
        <v>431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494</v>
      </c>
      <c r="AI161" s="32" t="s">
        <v>367</v>
      </c>
      <c r="AJ161" s="34">
        <f ca="1">IFERROR(PA[[#This Row],[Breakdown Time]]*PA[[#This Row],[Plant Equivalent Weightage]],"")</f>
        <v>1.0852372034956315E-2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363</v>
      </c>
      <c r="F162" s="36" t="s">
        <v>363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505</v>
      </c>
      <c r="M162" s="32" t="s">
        <v>403</v>
      </c>
      <c r="N162" s="32" t="s">
        <v>416</v>
      </c>
      <c r="O162" s="35" t="s">
        <v>440</v>
      </c>
      <c r="P162" s="35" t="s">
        <v>471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1.8498361423220975E-4</v>
      </c>
      <c r="W162" s="35" t="s">
        <v>447</v>
      </c>
      <c r="X162" s="38"/>
      <c r="Y162" s="38" t="s">
        <v>469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506</v>
      </c>
      <c r="AI162" s="32" t="s">
        <v>367</v>
      </c>
      <c r="AJ162" s="34">
        <f ca="1">IFERROR(PA[[#This Row],[Breakdown Time]]*PA[[#This Row],[Plant Equivalent Weightage]],"")</f>
        <v>1.2979683598626716E-3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363</v>
      </c>
      <c r="F163" s="36" t="s">
        <v>363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423</v>
      </c>
      <c r="M163" s="32" t="s">
        <v>403</v>
      </c>
      <c r="N163" s="32" t="s">
        <v>416</v>
      </c>
      <c r="O163" s="35" t="s">
        <v>440</v>
      </c>
      <c r="P163" s="35" t="s">
        <v>406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1.8668071161048689E-4</v>
      </c>
      <c r="W163" s="35" t="s">
        <v>447</v>
      </c>
      <c r="X163" s="38"/>
      <c r="Y163" s="38" t="s">
        <v>469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455</v>
      </c>
      <c r="AI163" s="32" t="s">
        <v>367</v>
      </c>
      <c r="AJ163" s="34">
        <f ca="1">IFERROR(PA[[#This Row],[Breakdown Time]]*PA[[#This Row],[Plant Equivalent Weightage]],"")</f>
        <v>1.4810003121098628E-3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507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363</v>
      </c>
      <c r="F164" s="36" t="s">
        <v>363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423</v>
      </c>
      <c r="M164" s="32" t="s">
        <v>403</v>
      </c>
      <c r="N164" s="32" t="s">
        <v>416</v>
      </c>
      <c r="O164" s="35" t="s">
        <v>440</v>
      </c>
      <c r="P164" s="35" t="s">
        <v>406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1.8668071161048689E-4</v>
      </c>
      <c r="W164" s="35" t="s">
        <v>447</v>
      </c>
      <c r="X164" s="38"/>
      <c r="Y164" s="38" t="s">
        <v>469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455</v>
      </c>
      <c r="AI164" s="32" t="s">
        <v>367</v>
      </c>
      <c r="AJ164" s="34">
        <f ca="1">IFERROR(PA[[#This Row],[Breakdown Time]]*PA[[#This Row],[Plant Equivalent Weightage]],"")</f>
        <v>1.5121137640449441E-3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507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363</v>
      </c>
      <c r="F165" s="36" t="s">
        <v>363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423</v>
      </c>
      <c r="M165" s="32" t="s">
        <v>410</v>
      </c>
      <c r="N165" s="32" t="s">
        <v>404</v>
      </c>
      <c r="O165" s="35" t="s">
        <v>472</v>
      </c>
      <c r="P165" s="35" t="s">
        <v>406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1.8668071161048689E-4</v>
      </c>
      <c r="W165" s="35" t="s">
        <v>447</v>
      </c>
      <c r="X165" s="38"/>
      <c r="Y165" s="38" t="s">
        <v>469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508</v>
      </c>
      <c r="AI165" s="32" t="s">
        <v>367</v>
      </c>
      <c r="AJ165" s="34">
        <f ca="1">IFERROR(PA[[#This Row],[Breakdown Time]]*PA[[#This Row],[Plant Equivalent Weightage]],"")</f>
        <v>1.6054541198501869E-3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507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363</v>
      </c>
      <c r="F166" s="36" t="s">
        <v>363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423</v>
      </c>
      <c r="M166" s="32" t="s">
        <v>410</v>
      </c>
      <c r="N166" s="32" t="s">
        <v>404</v>
      </c>
      <c r="O166" s="35" t="s">
        <v>405</v>
      </c>
      <c r="P166" s="35" t="s">
        <v>406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1.8668071161048689E-4</v>
      </c>
      <c r="W166" s="35" t="s">
        <v>447</v>
      </c>
      <c r="X166" s="38"/>
      <c r="Y166" s="38" t="s">
        <v>469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509</v>
      </c>
      <c r="AI166" s="32" t="s">
        <v>367</v>
      </c>
      <c r="AJ166" s="34">
        <f ca="1">IFERROR(PA[[#This Row],[Breakdown Time]]*PA[[#This Row],[Plant Equivalent Weightage]],"")</f>
        <v>1.6676810237203495E-3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507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363</v>
      </c>
      <c r="F167" s="36" t="s">
        <v>363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423</v>
      </c>
      <c r="M167" s="32" t="s">
        <v>410</v>
      </c>
      <c r="N167" s="32" t="s">
        <v>412</v>
      </c>
      <c r="O167" s="35" t="s">
        <v>458</v>
      </c>
      <c r="P167" s="35" t="s">
        <v>406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1.8668071161048689E-4</v>
      </c>
      <c r="W167" s="35" t="s">
        <v>447</v>
      </c>
      <c r="X167" s="38"/>
      <c r="Y167" s="38" t="s">
        <v>469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468</v>
      </c>
      <c r="AI167" s="32" t="s">
        <v>367</v>
      </c>
      <c r="AJ167" s="34">
        <f ca="1">IFERROR(PA[[#This Row],[Breakdown Time]]*PA[[#This Row],[Plant Equivalent Weightage]],"")</f>
        <v>1.7921348314606745E-3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507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363</v>
      </c>
      <c r="F168" s="36" t="s">
        <v>363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510</v>
      </c>
      <c r="M168" s="32" t="s">
        <v>410</v>
      </c>
      <c r="N168" s="32" t="s">
        <v>416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>
        <f ca="1">IFERROR(_xlfn.XLOOKUP(PA[[#This Row],[Affected Equipment ]],'Basic Data'!N:N,'Basic Data'!R:R),"")</f>
        <v>1.1653967696629212E-2</v>
      </c>
      <c r="W168" s="35" t="s">
        <v>413</v>
      </c>
      <c r="X168" s="38"/>
      <c r="Y168" s="38" t="s">
        <v>431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511</v>
      </c>
      <c r="AI168" s="32" t="s">
        <v>367</v>
      </c>
      <c r="AJ168" s="34">
        <f ca="1">IFERROR(PA[[#This Row],[Breakdown Time]]*PA[[#This Row],[Plant Equivalent Weightage]],"")</f>
        <v>6.9923806179775297E-2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363</v>
      </c>
      <c r="F169" s="36" t="s">
        <v>363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510</v>
      </c>
      <c r="M169" s="32" t="s">
        <v>410</v>
      </c>
      <c r="N169" s="32" t="s">
        <v>412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>
        <f ca="1">IFERROR(_xlfn.XLOOKUP(PA[[#This Row],[Affected Equipment ]],'Basic Data'!N:N,'Basic Data'!R:R),"")</f>
        <v>1.1099016853932586E-2</v>
      </c>
      <c r="W169" s="35" t="s">
        <v>413</v>
      </c>
      <c r="X169" s="38"/>
      <c r="Y169" s="38" t="s">
        <v>512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513</v>
      </c>
      <c r="AI169" s="32" t="s">
        <v>367</v>
      </c>
      <c r="AJ169" s="34">
        <f ca="1">IFERROR(PA[[#This Row],[Breakdown Time]]*PA[[#This Row],[Plant Equivalent Weightage]],"")</f>
        <v>1.2578885767790263E-2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363</v>
      </c>
      <c r="F170" s="36" t="s">
        <v>363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510</v>
      </c>
      <c r="M170" s="32" t="s">
        <v>410</v>
      </c>
      <c r="N170" s="32" t="s">
        <v>412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>
        <f ca="1">IFERROR(_xlfn.XLOOKUP(PA[[#This Row],[Affected Equipment ]],'Basic Data'!N:N,'Basic Data'!R:R),"")</f>
        <v>1.1099016853932586E-2</v>
      </c>
      <c r="W170" s="35" t="s">
        <v>413</v>
      </c>
      <c r="X170" s="38"/>
      <c r="Y170" s="38" t="s">
        <v>512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513</v>
      </c>
      <c r="AI170" s="32" t="s">
        <v>367</v>
      </c>
      <c r="AJ170" s="34">
        <f ca="1">IFERROR(PA[[#This Row],[Breakdown Time]]*PA[[#This Row],[Plant Equivalent Weightage]],"")</f>
        <v>6.1044592696629305E-3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363</v>
      </c>
      <c r="F171" s="36" t="s">
        <v>363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424</v>
      </c>
      <c r="M171" s="32" t="s">
        <v>436</v>
      </c>
      <c r="N171" s="32" t="s">
        <v>412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1.0636557818352061E-2</v>
      </c>
      <c r="W171" s="35" t="s">
        <v>413</v>
      </c>
      <c r="X171" s="38"/>
      <c r="Y171" s="38" t="s">
        <v>484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444</v>
      </c>
      <c r="AI171" s="32" t="s">
        <v>367</v>
      </c>
      <c r="AJ171" s="34">
        <f ca="1">IFERROR(PA[[#This Row],[Breakdown Time]]*PA[[#This Row],[Plant Equivalent Weightage]],"")</f>
        <v>3.9000712000624225E-3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363</v>
      </c>
      <c r="F172" s="36" t="s">
        <v>363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514</v>
      </c>
      <c r="M172" s="32" t="s">
        <v>403</v>
      </c>
      <c r="N172" s="32" t="s">
        <v>416</v>
      </c>
      <c r="O172" s="35" t="s">
        <v>470</v>
      </c>
      <c r="P172" s="35" t="s">
        <v>461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9.3340355805243447E-5</v>
      </c>
      <c r="W172" s="35" t="s">
        <v>481</v>
      </c>
      <c r="X172" s="38"/>
      <c r="Y172" s="38" t="s">
        <v>469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515</v>
      </c>
      <c r="AI172" s="32" t="s">
        <v>367</v>
      </c>
      <c r="AJ172" s="34">
        <f ca="1">IFERROR(PA[[#This Row],[Breakdown Time]]*PA[[#This Row],[Plant Equivalent Weightage]],"")</f>
        <v>4.7759148720349568E-4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363</v>
      </c>
      <c r="F173" s="36" t="s">
        <v>363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423</v>
      </c>
      <c r="M173" s="32" t="s">
        <v>410</v>
      </c>
      <c r="N173" s="32" t="s">
        <v>412</v>
      </c>
      <c r="O173" s="35" t="s">
        <v>440</v>
      </c>
      <c r="P173" s="35" t="s">
        <v>406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1.8668071161048689E-4</v>
      </c>
      <c r="W173" s="35" t="s">
        <v>447</v>
      </c>
      <c r="X173" s="38"/>
      <c r="Y173" s="38" t="s">
        <v>469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468</v>
      </c>
      <c r="AI173" s="32" t="s">
        <v>367</v>
      </c>
      <c r="AJ173" s="34">
        <f ca="1">IFERROR(PA[[#This Row],[Breakdown Time]]*PA[[#This Row],[Plant Equivalent Weightage]],"")</f>
        <v>1.9383680555555556E-3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363</v>
      </c>
      <c r="F174" s="36" t="s">
        <v>363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423</v>
      </c>
      <c r="M174" s="32" t="s">
        <v>410</v>
      </c>
      <c r="N174" s="32" t="s">
        <v>412</v>
      </c>
      <c r="O174" s="35" t="s">
        <v>440</v>
      </c>
      <c r="P174" s="35" t="s">
        <v>406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1.8668071161048689E-4</v>
      </c>
      <c r="W174" s="35" t="s">
        <v>447</v>
      </c>
      <c r="X174" s="38"/>
      <c r="Y174" s="38" t="s">
        <v>469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455</v>
      </c>
      <c r="AI174" s="32" t="s">
        <v>367</v>
      </c>
      <c r="AJ174" s="34">
        <f ca="1">IFERROR(PA[[#This Row],[Breakdown Time]]*PA[[#This Row],[Plant Equivalent Weightage]],"")</f>
        <v>2.0161516853932585E-3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363</v>
      </c>
      <c r="F175" s="36" t="s">
        <v>363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423</v>
      </c>
      <c r="M175" s="32" t="s">
        <v>410</v>
      </c>
      <c r="N175" s="32" t="s">
        <v>412</v>
      </c>
      <c r="O175" s="35" t="s">
        <v>440</v>
      </c>
      <c r="P175" s="35" t="s">
        <v>406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1.8668071161048689E-4</v>
      </c>
      <c r="W175" s="35" t="s">
        <v>447</v>
      </c>
      <c r="X175" s="38"/>
      <c r="Y175" s="38" t="s">
        <v>469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468</v>
      </c>
      <c r="AI175" s="32" t="s">
        <v>367</v>
      </c>
      <c r="AJ175" s="34">
        <f ca="1">IFERROR(PA[[#This Row],[Breakdown Time]]*PA[[#This Row],[Plant Equivalent Weightage]],"")</f>
        <v>2.0317084113607988E-3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363</v>
      </c>
      <c r="F176" s="36" t="s">
        <v>363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465</v>
      </c>
      <c r="M176" s="32" t="s">
        <v>403</v>
      </c>
      <c r="N176" s="32" t="s">
        <v>412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1.2507607677902623E-2</v>
      </c>
      <c r="W176" s="35" t="s">
        <v>413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516</v>
      </c>
      <c r="AI176" s="32" t="s">
        <v>367</v>
      </c>
      <c r="AJ176" s="34">
        <f ca="1">IFERROR(PA[[#This Row],[Breakdown Time]]*PA[[#This Row],[Plant Equivalent Weightage]],"")</f>
        <v>5.4408093398876416E-2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363</v>
      </c>
      <c r="F177" s="36" t="s">
        <v>363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465</v>
      </c>
      <c r="M177" s="32" t="s">
        <v>403</v>
      </c>
      <c r="N177" s="32" t="s">
        <v>416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1.2320926966292136E-2</v>
      </c>
      <c r="W177" s="35" t="s">
        <v>413</v>
      </c>
      <c r="X177" s="38"/>
      <c r="Y177" s="38" t="s">
        <v>517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513</v>
      </c>
      <c r="AI177" s="32" t="s">
        <v>367</v>
      </c>
      <c r="AJ177" s="34">
        <f ca="1">IFERROR(PA[[#This Row],[Breakdown Time]]*PA[[#This Row],[Plant Equivalent Weightage]],"")</f>
        <v>2.2588366104868999E-3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363</v>
      </c>
      <c r="F178" s="36" t="s">
        <v>363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465</v>
      </c>
      <c r="M178" s="32" t="s">
        <v>403</v>
      </c>
      <c r="N178" s="32" t="s">
        <v>416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1.2320926966292136E-2</v>
      </c>
      <c r="W178" s="35" t="s">
        <v>413</v>
      </c>
      <c r="X178" s="38"/>
      <c r="Y178" s="38" t="s">
        <v>517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513</v>
      </c>
      <c r="AI178" s="32" t="s">
        <v>367</v>
      </c>
      <c r="AJ178" s="34">
        <f ca="1">IFERROR(PA[[#This Row],[Breakdown Time]]*PA[[#This Row],[Plant Equivalent Weightage]],"")</f>
        <v>1.1499531835205986E-2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363</v>
      </c>
      <c r="F179" s="36" t="s">
        <v>363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427</v>
      </c>
      <c r="M179" s="32" t="s">
        <v>410</v>
      </c>
      <c r="N179" s="32" t="s">
        <v>412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1.1480863764044943E-2</v>
      </c>
      <c r="W179" s="35" t="s">
        <v>413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444</v>
      </c>
      <c r="AI179" s="32" t="s">
        <v>367</v>
      </c>
      <c r="AJ179" s="34">
        <f ca="1">IFERROR(PA[[#This Row],[Breakdown Time]]*PA[[#This Row],[Plant Equivalent Weightage]],"")</f>
        <v>3.4442591292134857E-3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363</v>
      </c>
      <c r="F180" s="36" t="s">
        <v>363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411</v>
      </c>
      <c r="M180" s="32" t="s">
        <v>483</v>
      </c>
      <c r="N180" s="32" t="s">
        <v>412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1.1947565543071161E-2</v>
      </c>
      <c r="W180" s="35" t="s">
        <v>413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444</v>
      </c>
      <c r="AI180" s="32" t="s">
        <v>367</v>
      </c>
      <c r="AJ180" s="34">
        <f ca="1">IFERROR(PA[[#This Row],[Breakdown Time]]*PA[[#This Row],[Plant Equivalent Weightage]],"")</f>
        <v>2.1704744069912612E-2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363</v>
      </c>
      <c r="F181" s="36" t="s">
        <v>363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402</v>
      </c>
      <c r="M181" s="32" t="s">
        <v>403</v>
      </c>
      <c r="N181" s="32" t="s">
        <v>416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9.4273759363295868E-3</v>
      </c>
      <c r="W181" s="35" t="s">
        <v>413</v>
      </c>
      <c r="X181" s="38"/>
      <c r="Y181" s="38" t="s">
        <v>438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444</v>
      </c>
      <c r="AI181" s="32" t="s">
        <v>367</v>
      </c>
      <c r="AJ181" s="34">
        <f ca="1">IFERROR(PA[[#This Row],[Breakdown Time]]*PA[[#This Row],[Plant Equivalent Weightage]],"")</f>
        <v>6.2849172908863941E-3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363</v>
      </c>
      <c r="F182" s="36" t="s">
        <v>363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402</v>
      </c>
      <c r="M182" s="32" t="s">
        <v>403</v>
      </c>
      <c r="N182" s="32" t="s">
        <v>404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9.1473548689138592E-3</v>
      </c>
      <c r="W182" s="35" t="s">
        <v>413</v>
      </c>
      <c r="X182" s="38"/>
      <c r="Y182" s="38" t="s">
        <v>438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444</v>
      </c>
      <c r="AI182" s="32" t="s">
        <v>367</v>
      </c>
      <c r="AJ182" s="34">
        <f ca="1">IFERROR(PA[[#This Row],[Breakdown Time]]*PA[[#This Row],[Plant Equivalent Weightage]],"")</f>
        <v>1.0976825842696641E-2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363</v>
      </c>
      <c r="F183" s="36" t="s">
        <v>363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402</v>
      </c>
      <c r="M183" s="32" t="s">
        <v>410</v>
      </c>
      <c r="N183" s="32" t="s">
        <v>443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8.8673338014981281E-3</v>
      </c>
      <c r="W183" s="35" t="s">
        <v>413</v>
      </c>
      <c r="X183" s="38"/>
      <c r="Y183" s="38" t="s">
        <v>438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518</v>
      </c>
      <c r="AI183" s="32" t="s">
        <v>367</v>
      </c>
      <c r="AJ183" s="34">
        <f ca="1">IFERROR(PA[[#This Row],[Breakdown Time]]*PA[[#This Row],[Plant Equivalent Weightage]],"")</f>
        <v>2.3646223470661684E-2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363</v>
      </c>
      <c r="F184" s="36" t="s">
        <v>363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402</v>
      </c>
      <c r="M184" s="32" t="s">
        <v>410</v>
      </c>
      <c r="N184" s="32" t="s">
        <v>443</v>
      </c>
      <c r="O184" s="35" t="s">
        <v>446</v>
      </c>
      <c r="P184" s="35" t="s">
        <v>406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1.8668071161048689E-4</v>
      </c>
      <c r="W184" s="35" t="s">
        <v>447</v>
      </c>
      <c r="X184" s="38"/>
      <c r="Y184" s="38" t="s">
        <v>469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519</v>
      </c>
      <c r="AI184" s="32" t="s">
        <v>367</v>
      </c>
      <c r="AJ184" s="34">
        <f ca="1">IFERROR(PA[[#This Row],[Breakdown Time]]*PA[[#This Row],[Plant Equivalent Weightage]],"")</f>
        <v>1.0485233302122347E-3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363</v>
      </c>
      <c r="F185" s="36" t="s">
        <v>363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423</v>
      </c>
      <c r="M185" s="32" t="s">
        <v>410</v>
      </c>
      <c r="N185" s="32" t="s">
        <v>404</v>
      </c>
      <c r="O185" s="35" t="s">
        <v>472</v>
      </c>
      <c r="P185" s="35" t="s">
        <v>406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1.8668071161048689E-4</v>
      </c>
      <c r="W185" s="35" t="s">
        <v>447</v>
      </c>
      <c r="X185" s="38"/>
      <c r="Y185" s="38" t="s">
        <v>469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455</v>
      </c>
      <c r="AI185" s="32" t="s">
        <v>367</v>
      </c>
      <c r="AJ185" s="34">
        <f ca="1">IFERROR(PA[[#This Row],[Breakdown Time]]*PA[[#This Row],[Plant Equivalent Weightage]],"")</f>
        <v>1.6427902621722844E-3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363</v>
      </c>
      <c r="F186" s="36" t="s">
        <v>363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473</v>
      </c>
      <c r="M186" s="32" t="s">
        <v>403</v>
      </c>
      <c r="N186" s="32" t="s">
        <v>412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1.2208918539325844E-2</v>
      </c>
      <c r="W186" s="35" t="s">
        <v>413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444</v>
      </c>
      <c r="AI186" s="32" t="s">
        <v>367</v>
      </c>
      <c r="AJ186" s="34">
        <f ca="1">IFERROR(PA[[#This Row],[Breakdown Time]]*PA[[#This Row],[Plant Equivalent Weightage]],"")</f>
        <v>4.2120768960674175E-2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363</v>
      </c>
      <c r="F187" s="36" t="s">
        <v>363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510</v>
      </c>
      <c r="M187" s="32" t="s">
        <v>410</v>
      </c>
      <c r="N187" s="32" t="s">
        <v>416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>
        <f ca="1">IFERROR(_xlfn.XLOOKUP(PA[[#This Row],[Affected Equipment ]],'Basic Data'!N:N,'Basic Data'!R:R),"")</f>
        <v>1.1653967696629212E-2</v>
      </c>
      <c r="W187" s="35" t="s">
        <v>413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464</v>
      </c>
      <c r="AI187" s="32" t="s">
        <v>367</v>
      </c>
      <c r="AJ187" s="34">
        <f ca="1">IFERROR(PA[[#This Row],[Breakdown Time]]*PA[[#This Row],[Plant Equivalent Weightage]],"")</f>
        <v>5.0694759480337082E-2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363</v>
      </c>
      <c r="F188" s="36" t="s">
        <v>363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426</v>
      </c>
      <c r="M188" s="36"/>
      <c r="N188" s="36"/>
      <c r="O188" s="37"/>
      <c r="P188" s="37"/>
      <c r="Q188" s="36" t="s">
        <v>520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2.6730132256554309E-2</v>
      </c>
      <c r="W188" s="37" t="s">
        <v>428</v>
      </c>
      <c r="X188" s="39"/>
      <c r="Y188" s="39" t="s">
        <v>521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422</v>
      </c>
      <c r="AI188" s="32" t="s">
        <v>367</v>
      </c>
      <c r="AJ188" s="175">
        <f ca="1">IFERROR(PA[[#This Row],[Breakdown Time]]*PA[[#This Row],[Plant Equivalent Weightage]],"")</f>
        <v>4.9005242470349392E-3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363</v>
      </c>
      <c r="F189" s="36" t="s">
        <v>363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514</v>
      </c>
      <c r="M189" s="32" t="s">
        <v>403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2.4361832865168537E-2</v>
      </c>
      <c r="W189" s="35" t="s">
        <v>474</v>
      </c>
      <c r="X189" s="38"/>
      <c r="Y189" s="38" t="s">
        <v>522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523</v>
      </c>
      <c r="AI189" s="32" t="s">
        <v>367</v>
      </c>
      <c r="AJ189" s="34">
        <f ca="1">IFERROR(PA[[#This Row],[Breakdown Time]]*PA[[#This Row],[Plant Equivalent Weightage]],"")</f>
        <v>2.030152738764044E-2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363</v>
      </c>
      <c r="F190" s="36" t="s">
        <v>363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514</v>
      </c>
      <c r="M190" s="32" t="s">
        <v>410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2.4455173220973785E-2</v>
      </c>
      <c r="W190" s="35" t="s">
        <v>474</v>
      </c>
      <c r="X190" s="38"/>
      <c r="Y190" s="38" t="s">
        <v>522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523</v>
      </c>
      <c r="AI190" s="32" t="s">
        <v>367</v>
      </c>
      <c r="AJ190" s="34">
        <f ca="1">IFERROR(PA[[#This Row],[Breakdown Time]]*PA[[#This Row],[Plant Equivalent Weightage]],"")</f>
        <v>2.0379311017478179E-2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363</v>
      </c>
      <c r="F191" s="36" t="s">
        <v>363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478</v>
      </c>
      <c r="M191" s="32" t="s">
        <v>403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2.4921875000000003E-2</v>
      </c>
      <c r="W191" s="35" t="s">
        <v>474</v>
      </c>
      <c r="X191" s="39"/>
      <c r="Y191" s="38" t="s">
        <v>522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523</v>
      </c>
      <c r="AI191" s="32" t="s">
        <v>367</v>
      </c>
      <c r="AJ191" s="175">
        <f ca="1">IFERROR(PA[[#This Row],[Breakdown Time]]*PA[[#This Row],[Plant Equivalent Weightage]],"")</f>
        <v>2.5337239583333344E-2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363</v>
      </c>
      <c r="F192" s="36" t="s">
        <v>363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478</v>
      </c>
      <c r="M192" s="32" t="s">
        <v>410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2.4548513576779028E-2</v>
      </c>
      <c r="W192" s="35" t="s">
        <v>474</v>
      </c>
      <c r="X192" s="38"/>
      <c r="Y192" s="38" t="s">
        <v>522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523</v>
      </c>
      <c r="AI192" s="32" t="s">
        <v>367</v>
      </c>
      <c r="AJ192" s="34">
        <f ca="1">IFERROR(PA[[#This Row],[Breakdown Time]]*PA[[#This Row],[Plant Equivalent Weightage]],"")</f>
        <v>2.0457094647315884E-2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363</v>
      </c>
      <c r="F193" s="36" t="s">
        <v>363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524</v>
      </c>
      <c r="M193" s="32" t="s">
        <v>403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2.432534527153558E-2</v>
      </c>
      <c r="W193" s="35" t="s">
        <v>474</v>
      </c>
      <c r="X193" s="38"/>
      <c r="Y193" s="38" t="s">
        <v>522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523</v>
      </c>
      <c r="AI193" s="32" t="s">
        <v>367</v>
      </c>
      <c r="AJ193" s="34">
        <f ca="1">IFERROR(PA[[#This Row],[Breakdown Time]]*PA[[#This Row],[Plant Equivalent Weightage]],"")</f>
        <v>2.0676543480805266E-2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363</v>
      </c>
      <c r="F194" s="36" t="s">
        <v>363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524</v>
      </c>
      <c r="M194" s="36" t="s">
        <v>410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2.4417837078651684E-2</v>
      </c>
      <c r="W194" s="35" t="s">
        <v>474</v>
      </c>
      <c r="X194" s="39"/>
      <c r="Y194" s="38" t="s">
        <v>522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523</v>
      </c>
      <c r="AI194" s="32" t="s">
        <v>367</v>
      </c>
      <c r="AJ194" s="175">
        <f ca="1">IFERROR(PA[[#This Row],[Breakdown Time]]*PA[[#This Row],[Plant Equivalent Weightage]],"")</f>
        <v>2.0755161516853957E-2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363</v>
      </c>
      <c r="F195" s="36" t="s">
        <v>363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524</v>
      </c>
      <c r="M195" s="32" t="s">
        <v>403</v>
      </c>
      <c r="N195" s="32" t="s">
        <v>412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1.2023934925093634E-2</v>
      </c>
      <c r="W195" s="35" t="s">
        <v>413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491</v>
      </c>
      <c r="AI195" s="32" t="s">
        <v>367</v>
      </c>
      <c r="AJ195" s="34">
        <f ca="1">IFERROR(PA[[#This Row],[Breakdown Time]]*PA[[#This Row],[Plant Equivalent Weightage]],"")</f>
        <v>2.184348178058677E-2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363</v>
      </c>
      <c r="F196" s="36" t="s">
        <v>363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478</v>
      </c>
      <c r="M196" s="36" t="s">
        <v>410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2.4548513576779028E-2</v>
      </c>
      <c r="W196" s="35" t="s">
        <v>474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444</v>
      </c>
      <c r="AI196" s="32" t="s">
        <v>367</v>
      </c>
      <c r="AJ196" s="34">
        <f ca="1">IFERROR(PA[[#This Row],[Breakdown Time]]*PA[[#This Row],[Plant Equivalent Weightage]],"")</f>
        <v>1.3910824360174798E-2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363</v>
      </c>
      <c r="F197" s="36" t="s">
        <v>363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411</v>
      </c>
      <c r="M197" s="32" t="s">
        <v>403</v>
      </c>
      <c r="N197" s="32" t="s">
        <v>412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1.3534351591760299E-2</v>
      </c>
      <c r="W197" s="35" t="s">
        <v>413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525</v>
      </c>
      <c r="AI197" s="32" t="s">
        <v>367</v>
      </c>
      <c r="AJ197" s="34">
        <f ca="1">IFERROR(PA[[#This Row],[Breakdown Time]]*PA[[#This Row],[Plant Equivalent Weightage]],"")</f>
        <v>2.1429390020287136E-2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363</v>
      </c>
      <c r="F198" s="36" t="s">
        <v>363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411</v>
      </c>
      <c r="M198" s="32" t="s">
        <v>483</v>
      </c>
      <c r="N198" s="32" t="s">
        <v>412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1.1947565543071161E-2</v>
      </c>
      <c r="W198" s="35" t="s">
        <v>413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444</v>
      </c>
      <c r="AI198" s="32" t="s">
        <v>367</v>
      </c>
      <c r="AJ198" s="34">
        <f ca="1">IFERROR(PA[[#This Row],[Breakdown Time]]*PA[[#This Row],[Plant Equivalent Weightage]],"")</f>
        <v>1.5930087390761554E-2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363</v>
      </c>
      <c r="F199" s="36" t="s">
        <v>363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424</v>
      </c>
      <c r="M199" s="32" t="s">
        <v>483</v>
      </c>
      <c r="N199" s="32" t="s">
        <v>412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1.2301410346441949E-2</v>
      </c>
      <c r="W199" s="35" t="s">
        <v>413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525</v>
      </c>
      <c r="AI199" s="32" t="s">
        <v>367</v>
      </c>
      <c r="AJ199" s="34">
        <f ca="1">IFERROR(PA[[#This Row],[Breakdown Time]]*PA[[#This Row],[Plant Equivalent Weightage]],"")</f>
        <v>1.7426997990792763E-2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363</v>
      </c>
      <c r="F200" s="36" t="s">
        <v>363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465</v>
      </c>
      <c r="M200" s="32"/>
      <c r="N200" s="32"/>
      <c r="O200" s="35"/>
      <c r="P200" s="35"/>
      <c r="Q200" s="36" t="s">
        <v>520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2.4828534644194759E-2</v>
      </c>
      <c r="W200" s="35" t="s">
        <v>428</v>
      </c>
      <c r="X200" s="38"/>
      <c r="Y200" s="38" t="s">
        <v>429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422</v>
      </c>
      <c r="AI200" s="32" t="s">
        <v>367</v>
      </c>
      <c r="AJ200" s="34">
        <f ca="1">IFERROR(PA[[#This Row],[Breakdown Time]]*PA[[#This Row],[Plant Equivalent Weightage]],"")</f>
        <v>7.0347514825218564E-3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363</v>
      </c>
      <c r="F201" s="36" t="s">
        <v>363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426</v>
      </c>
      <c r="M201" s="32"/>
      <c r="N201" s="32"/>
      <c r="O201" s="35"/>
      <c r="P201" s="35"/>
      <c r="Q201" s="36" t="s">
        <v>520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2.6730132256554309E-2</v>
      </c>
      <c r="W201" s="35" t="s">
        <v>428</v>
      </c>
      <c r="X201" s="38"/>
      <c r="Y201" s="38" t="s">
        <v>429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422</v>
      </c>
      <c r="AI201" s="32" t="s">
        <v>367</v>
      </c>
      <c r="AJ201" s="34">
        <f ca="1">IFERROR(PA[[#This Row],[Breakdown Time]]*PA[[#This Row],[Plant Equivalent Weightage]],"")</f>
        <v>5.3460264513109142E-3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363</v>
      </c>
      <c r="F202" s="36" t="s">
        <v>363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424</v>
      </c>
      <c r="M202" s="32" t="s">
        <v>483</v>
      </c>
      <c r="N202" s="32" t="s">
        <v>412</v>
      </c>
      <c r="O202" s="35" t="s">
        <v>526</v>
      </c>
      <c r="P202" s="35" t="s">
        <v>471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1.8498361423220975E-4</v>
      </c>
      <c r="W202" s="37" t="s">
        <v>447</v>
      </c>
      <c r="X202" s="39"/>
      <c r="Y202" s="38" t="s">
        <v>469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527</v>
      </c>
      <c r="AI202" s="32" t="s">
        <v>367</v>
      </c>
      <c r="AJ202" s="175">
        <f ca="1">IFERROR(PA[[#This Row],[Breakdown Time]]*PA[[#This Row],[Plant Equivalent Weightage]],"")</f>
        <v>1.6062743835830212E-3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528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363</v>
      </c>
      <c r="F203" s="36" t="s">
        <v>363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424</v>
      </c>
      <c r="M203" s="32" t="s">
        <v>483</v>
      </c>
      <c r="N203" s="32" t="s">
        <v>412</v>
      </c>
      <c r="O203" s="35" t="s">
        <v>526</v>
      </c>
      <c r="P203" s="35" t="s">
        <v>471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1.8498361423220975E-4</v>
      </c>
      <c r="W203" s="37" t="s">
        <v>447</v>
      </c>
      <c r="X203" s="38"/>
      <c r="Y203" s="38" t="s">
        <v>469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527</v>
      </c>
      <c r="AI203" s="32" t="s">
        <v>367</v>
      </c>
      <c r="AJ203" s="34">
        <f ca="1">IFERROR(PA[[#This Row],[Breakdown Time]]*PA[[#This Row],[Plant Equivalent Weightage]],"")</f>
        <v>1.6371049859550562E-3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528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363</v>
      </c>
      <c r="F204" s="36" t="s">
        <v>363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424</v>
      </c>
      <c r="M204" s="32" t="s">
        <v>483</v>
      </c>
      <c r="N204" s="32" t="s">
        <v>412</v>
      </c>
      <c r="O204" s="35" t="s">
        <v>526</v>
      </c>
      <c r="P204" s="35" t="s">
        <v>471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1.8498361423220975E-4</v>
      </c>
      <c r="W204" s="37" t="s">
        <v>447</v>
      </c>
      <c r="X204" s="38"/>
      <c r="Y204" s="38" t="s">
        <v>469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527</v>
      </c>
      <c r="AI204" s="32" t="s">
        <v>367</v>
      </c>
      <c r="AJ204" s="34">
        <f ca="1">IFERROR(PA[[#This Row],[Breakdown Time]]*PA[[#This Row],[Plant Equivalent Weightage]],"")</f>
        <v>1.667935588327091E-3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528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363</v>
      </c>
      <c r="F205" s="36" t="s">
        <v>363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423</v>
      </c>
      <c r="M205" s="36" t="s">
        <v>410</v>
      </c>
      <c r="N205" s="32" t="s">
        <v>412</v>
      </c>
      <c r="O205" s="35" t="s">
        <v>472</v>
      </c>
      <c r="P205" s="35" t="s">
        <v>406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1.8668071161048689E-4</v>
      </c>
      <c r="W205" s="37" t="s">
        <v>447</v>
      </c>
      <c r="X205" s="38"/>
      <c r="Y205" s="38" t="s">
        <v>469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529</v>
      </c>
      <c r="AI205" s="32" t="s">
        <v>367</v>
      </c>
      <c r="AJ205" s="34">
        <f ca="1">IFERROR(PA[[#This Row],[Breakdown Time]]*PA[[#This Row],[Plant Equivalent Weightage]],"")</f>
        <v>2.0130403401997501E-3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528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363</v>
      </c>
      <c r="F206" s="36" t="s">
        <v>363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423</v>
      </c>
      <c r="M206" s="36" t="s">
        <v>410</v>
      </c>
      <c r="N206" s="32" t="s">
        <v>412</v>
      </c>
      <c r="O206" s="35" t="s">
        <v>472</v>
      </c>
      <c r="P206" s="35" t="s">
        <v>406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1.8668071161048689E-4</v>
      </c>
      <c r="W206" s="37" t="s">
        <v>447</v>
      </c>
      <c r="X206" s="38"/>
      <c r="Y206" s="38" t="s">
        <v>469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529</v>
      </c>
      <c r="AI206" s="32" t="s">
        <v>367</v>
      </c>
      <c r="AJ206" s="34">
        <f ca="1">IFERROR(PA[[#This Row],[Breakdown Time]]*PA[[#This Row],[Plant Equivalent Weightage]],"")</f>
        <v>2.0441537921348312E-3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528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363</v>
      </c>
      <c r="F207" s="36" t="s">
        <v>363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427</v>
      </c>
      <c r="M207" s="36" t="s">
        <v>410</v>
      </c>
      <c r="N207" s="32" t="s">
        <v>412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1.1480863764044943E-2</v>
      </c>
      <c r="W207" s="35" t="s">
        <v>413</v>
      </c>
      <c r="X207" s="38"/>
      <c r="Y207" s="38" t="s">
        <v>438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530</v>
      </c>
      <c r="AI207" s="32" t="s">
        <v>367</v>
      </c>
      <c r="AJ207" s="34">
        <f ca="1">IFERROR(PA[[#This Row],[Breakdown Time]]*PA[[#This Row],[Plant Equivalent Weightage]],"")</f>
        <v>8.4193000936329584E-3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363</v>
      </c>
      <c r="F208" s="36" t="s">
        <v>363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427</v>
      </c>
      <c r="M208" s="36" t="s">
        <v>410</v>
      </c>
      <c r="N208" s="32" t="s">
        <v>412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1.1480863764044943E-2</v>
      </c>
      <c r="W208" s="35" t="s">
        <v>413</v>
      </c>
      <c r="X208" s="39"/>
      <c r="Y208" s="38" t="s">
        <v>438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530</v>
      </c>
      <c r="AI208" s="32" t="s">
        <v>367</v>
      </c>
      <c r="AJ208" s="175">
        <f ca="1">IFERROR(PA[[#This Row],[Breakdown Time]]*PA[[#This Row],[Plant Equivalent Weightage]],"")</f>
        <v>4.0183023174157461E-3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363</v>
      </c>
      <c r="F209" s="36" t="s">
        <v>363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465</v>
      </c>
      <c r="M209" s="32"/>
      <c r="N209" s="32"/>
      <c r="O209" s="35"/>
      <c r="P209" s="35"/>
      <c r="Q209" s="36" t="s">
        <v>520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2.4828534644194759E-2</v>
      </c>
      <c r="W209" s="35" t="s">
        <v>428</v>
      </c>
      <c r="X209" s="38"/>
      <c r="Y209" s="38" t="s">
        <v>429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531</v>
      </c>
      <c r="AI209" s="32" t="s">
        <v>367</v>
      </c>
      <c r="AJ209" s="34">
        <f ca="1">IFERROR(PA[[#This Row],[Breakdown Time]]*PA[[#This Row],[Plant Equivalent Weightage]],"")</f>
        <v>6.6209425717852453E-3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363</v>
      </c>
      <c r="F210" s="36" t="s">
        <v>363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465</v>
      </c>
      <c r="M210" s="32" t="s">
        <v>403</v>
      </c>
      <c r="N210" s="32" t="s">
        <v>412</v>
      </c>
      <c r="O210" s="35" t="s">
        <v>526</v>
      </c>
      <c r="P210" s="35" t="s">
        <v>406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1.8668071161048689E-4</v>
      </c>
      <c r="W210" s="35" t="s">
        <v>407</v>
      </c>
      <c r="X210" s="38"/>
      <c r="Y210" s="38" t="s">
        <v>469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532</v>
      </c>
      <c r="AI210" s="32" t="s">
        <v>367</v>
      </c>
      <c r="AJ210" s="34">
        <f ca="1">IFERROR(PA[[#This Row],[Breakdown Time]]*PA[[#This Row],[Plant Equivalent Weightage]],"")</f>
        <v>2.0628218632958799E-3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363</v>
      </c>
      <c r="F211" s="36" t="s">
        <v>363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514</v>
      </c>
      <c r="M211" s="36" t="s">
        <v>410</v>
      </c>
      <c r="N211" s="32" t="s">
        <v>412</v>
      </c>
      <c r="O211" s="35" t="s">
        <v>405</v>
      </c>
      <c r="P211" s="35" t="s">
        <v>406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1.8668071161048689E-4</v>
      </c>
      <c r="W211" s="37" t="s">
        <v>481</v>
      </c>
      <c r="X211" s="39"/>
      <c r="Y211" s="38" t="s">
        <v>469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533</v>
      </c>
      <c r="AI211" s="32" t="s">
        <v>367</v>
      </c>
      <c r="AJ211" s="175">
        <f ca="1">IFERROR(PA[[#This Row],[Breakdown Time]]*PA[[#This Row],[Plant Equivalent Weightage]],"")</f>
        <v>1.9383680555555556E-3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363</v>
      </c>
      <c r="F212" s="36" t="s">
        <v>363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524</v>
      </c>
      <c r="M212" s="32" t="s">
        <v>403</v>
      </c>
      <c r="N212" s="32" t="s">
        <v>416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1.1931443117977529E-2</v>
      </c>
      <c r="W212" s="35" t="s">
        <v>413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464</v>
      </c>
      <c r="AI212" s="32" t="s">
        <v>367</v>
      </c>
      <c r="AJ212" s="34">
        <f ca="1">IFERROR(PA[[#This Row],[Breakdown Time]]*PA[[#This Row],[Plant Equivalent Weightage]],"")</f>
        <v>7.357723256086148E-3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363</v>
      </c>
      <c r="F213" s="36" t="s">
        <v>363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427</v>
      </c>
      <c r="M213" s="36" t="s">
        <v>410</v>
      </c>
      <c r="N213" s="32" t="s">
        <v>412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1.1480863764044943E-2</v>
      </c>
      <c r="W213" s="35" t="s">
        <v>413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444</v>
      </c>
      <c r="AI213" s="32" t="s">
        <v>367</v>
      </c>
      <c r="AJ213" s="34">
        <f ca="1">IFERROR(PA[[#This Row],[Breakdown Time]]*PA[[#This Row],[Plant Equivalent Weightage]],"")</f>
        <v>5.7404318820224662E-3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363</v>
      </c>
      <c r="F214" s="36" t="s">
        <v>363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450</v>
      </c>
      <c r="M214" s="32" t="s">
        <v>410</v>
      </c>
      <c r="N214" s="32" t="s">
        <v>404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8.7739934456928844E-3</v>
      </c>
      <c r="W214" s="35" t="s">
        <v>413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491</v>
      </c>
      <c r="AI214" s="32" t="s">
        <v>367</v>
      </c>
      <c r="AJ214" s="34">
        <f ca="1">IFERROR(PA[[#This Row],[Breakdown Time]]*PA[[#This Row],[Plant Equivalent Weightage]],"")</f>
        <v>4.8256963951310928E-3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363</v>
      </c>
      <c r="F215" s="36" t="s">
        <v>363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524</v>
      </c>
      <c r="M215" s="32" t="s">
        <v>403</v>
      </c>
      <c r="N215" s="32" t="s">
        <v>416</v>
      </c>
      <c r="O215" s="35" t="s">
        <v>467</v>
      </c>
      <c r="P215" s="35" t="s">
        <v>471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1.8498361423220975E-4</v>
      </c>
      <c r="W215" s="35" t="s">
        <v>447</v>
      </c>
      <c r="X215" s="38"/>
      <c r="Y215" s="38" t="s">
        <v>469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534</v>
      </c>
      <c r="AI215" s="32" t="s">
        <v>367</v>
      </c>
      <c r="AJ215" s="34">
        <f ca="1">IFERROR(PA[[#This Row],[Breakdown Time]]*PA[[#This Row],[Plant Equivalent Weightage]],"")</f>
        <v>1.7542612749687889E-3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535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363</v>
      </c>
      <c r="F216" s="36" t="s">
        <v>363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524</v>
      </c>
      <c r="M216" s="32" t="s">
        <v>403</v>
      </c>
      <c r="N216" s="32" t="s">
        <v>416</v>
      </c>
      <c r="O216" s="35" t="s">
        <v>458</v>
      </c>
      <c r="P216" s="35" t="s">
        <v>471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1.8498361423220975E-4</v>
      </c>
      <c r="W216" s="35" t="s">
        <v>481</v>
      </c>
      <c r="X216" s="38"/>
      <c r="Y216" s="38" t="s">
        <v>469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533</v>
      </c>
      <c r="AI216" s="32" t="s">
        <v>367</v>
      </c>
      <c r="AJ216" s="34">
        <f ca="1">IFERROR(PA[[#This Row],[Breakdown Time]]*PA[[#This Row],[Plant Equivalent Weightage]],"")</f>
        <v>1.8220886001872663E-3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535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363</v>
      </c>
      <c r="F217" s="36" t="s">
        <v>363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411</v>
      </c>
      <c r="M217" s="32" t="s">
        <v>403</v>
      </c>
      <c r="N217" s="32" t="s">
        <v>412</v>
      </c>
      <c r="O217" s="35" t="s">
        <v>526</v>
      </c>
      <c r="P217" s="35" t="s">
        <v>406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1.8668071161048689E-4</v>
      </c>
      <c r="W217" s="35" t="s">
        <v>407</v>
      </c>
      <c r="X217" s="38"/>
      <c r="Y217" s="38" t="s">
        <v>469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532</v>
      </c>
      <c r="AI217" s="32" t="s">
        <v>367</v>
      </c>
      <c r="AJ217" s="34">
        <f ca="1">IFERROR(PA[[#This Row],[Breakdown Time]]*PA[[#This Row],[Plant Equivalent Weightage]],"")</f>
        <v>1.9321453651685392E-3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535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363</v>
      </c>
      <c r="F218" s="36" t="s">
        <v>363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450</v>
      </c>
      <c r="M218" s="32" t="s">
        <v>410</v>
      </c>
      <c r="N218" s="32" t="s">
        <v>404</v>
      </c>
      <c r="O218" s="35" t="s">
        <v>405</v>
      </c>
      <c r="P218" s="35" t="s">
        <v>406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1.8668071161048689E-4</v>
      </c>
      <c r="W218" s="35" t="s">
        <v>447</v>
      </c>
      <c r="X218" s="39"/>
      <c r="Y218" s="38" t="s">
        <v>469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493</v>
      </c>
      <c r="AI218" s="32" t="s">
        <v>367</v>
      </c>
      <c r="AJ218" s="175">
        <f ca="1">IFERROR(PA[[#This Row],[Breakdown Time]]*PA[[#This Row],[Plant Equivalent Weightage]],"")</f>
        <v>2.0721558988764043E-3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536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363</v>
      </c>
      <c r="F219" s="36" t="s">
        <v>363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450</v>
      </c>
      <c r="M219" s="32" t="s">
        <v>410</v>
      </c>
      <c r="N219" s="32" t="s">
        <v>404</v>
      </c>
      <c r="O219" s="35" t="s">
        <v>472</v>
      </c>
      <c r="P219" s="35" t="s">
        <v>406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1.8668071161048689E-4</v>
      </c>
      <c r="W219" s="35" t="s">
        <v>447</v>
      </c>
      <c r="X219" s="38"/>
      <c r="Y219" s="38" t="s">
        <v>469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493</v>
      </c>
      <c r="AI219" s="32" t="s">
        <v>367</v>
      </c>
      <c r="AJ219" s="34">
        <f ca="1">IFERROR(PA[[#This Row],[Breakdown Time]]*PA[[#This Row],[Plant Equivalent Weightage]],"")</f>
        <v>2.1032693508114858E-3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536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363</v>
      </c>
      <c r="F220" s="36" t="s">
        <v>363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402</v>
      </c>
      <c r="M220" s="32" t="s">
        <v>410</v>
      </c>
      <c r="N220" s="32" t="s">
        <v>416</v>
      </c>
      <c r="O220" s="35" t="s">
        <v>472</v>
      </c>
      <c r="P220" s="35" t="s">
        <v>406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1.8668071161048689E-4</v>
      </c>
      <c r="W220" s="35" t="s">
        <v>447</v>
      </c>
      <c r="X220" s="38"/>
      <c r="Y220" s="38" t="s">
        <v>469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455</v>
      </c>
      <c r="AI220" s="32" t="s">
        <v>367</v>
      </c>
      <c r="AJ220" s="34">
        <f ca="1">IFERROR(PA[[#This Row],[Breakdown Time]]*PA[[#This Row],[Plant Equivalent Weightage]],"")</f>
        <v>2.1343828027465669E-3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536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363</v>
      </c>
      <c r="F221" s="36" t="s">
        <v>363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402</v>
      </c>
      <c r="M221" s="32" t="s">
        <v>403</v>
      </c>
      <c r="N221" s="32" t="s">
        <v>404</v>
      </c>
      <c r="O221" s="35" t="s">
        <v>405</v>
      </c>
      <c r="P221" s="35" t="s">
        <v>406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1.8668071161048689E-4</v>
      </c>
      <c r="W221" s="35" t="s">
        <v>447</v>
      </c>
      <c r="X221" s="38"/>
      <c r="Y221" s="38" t="s">
        <v>469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457</v>
      </c>
      <c r="AI221" s="32" t="s">
        <v>367</v>
      </c>
      <c r="AJ221" s="34">
        <f ca="1">IFERROR(PA[[#This Row],[Breakdown Time]]*PA[[#This Row],[Plant Equivalent Weightage]],"")</f>
        <v>2.165496254681648E-3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536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363</v>
      </c>
      <c r="F222" s="36" t="s">
        <v>363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402</v>
      </c>
      <c r="M222" s="32" t="s">
        <v>403</v>
      </c>
      <c r="N222" s="32" t="s">
        <v>404</v>
      </c>
      <c r="O222" s="35" t="s">
        <v>405</v>
      </c>
      <c r="P222" s="35" t="s">
        <v>406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1.8668071161048689E-4</v>
      </c>
      <c r="W222" s="35" t="s">
        <v>447</v>
      </c>
      <c r="X222" s="38"/>
      <c r="Y222" s="38" t="s">
        <v>469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457</v>
      </c>
      <c r="AI222" s="32" t="s">
        <v>367</v>
      </c>
      <c r="AJ222" s="34">
        <f ca="1">IFERROR(PA[[#This Row],[Breakdown Time]]*PA[[#This Row],[Plant Equivalent Weightage]],"")</f>
        <v>2.1966097066167291E-3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536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363</v>
      </c>
      <c r="F223" s="36" t="s">
        <v>363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402</v>
      </c>
      <c r="M223" s="32" t="s">
        <v>403</v>
      </c>
      <c r="N223" s="32" t="s">
        <v>404</v>
      </c>
      <c r="O223" s="35" t="s">
        <v>440</v>
      </c>
      <c r="P223" s="35" t="s">
        <v>406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1.8668071161048689E-4</v>
      </c>
      <c r="W223" s="35" t="s">
        <v>481</v>
      </c>
      <c r="X223" s="38"/>
      <c r="Y223" s="38" t="s">
        <v>469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533</v>
      </c>
      <c r="AI223" s="32" t="s">
        <v>367</v>
      </c>
      <c r="AJ223" s="175">
        <f ca="1">IFERROR(PA[[#This Row],[Breakdown Time]]*PA[[#This Row],[Plant Equivalent Weightage]],"")</f>
        <v>2.1966097066167291E-3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536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363</v>
      </c>
      <c r="F224" s="36" t="s">
        <v>363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427</v>
      </c>
      <c r="M224" s="32" t="s">
        <v>410</v>
      </c>
      <c r="N224" s="32" t="s">
        <v>412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1.1480863764044943E-2</v>
      </c>
      <c r="W224" s="35" t="s">
        <v>413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491</v>
      </c>
      <c r="AI224" s="32" t="s">
        <v>367</v>
      </c>
      <c r="AJ224" s="34">
        <f ca="1">IFERROR(PA[[#This Row],[Breakdown Time]]*PA[[#This Row],[Plant Equivalent Weightage]],"")</f>
        <v>1.9134772940074912E-2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363</v>
      </c>
      <c r="F225" s="36" t="s">
        <v>363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478</v>
      </c>
      <c r="M225" s="32" t="s">
        <v>410</v>
      </c>
      <c r="N225" s="32" t="s">
        <v>416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1.2227586610486891E-2</v>
      </c>
      <c r="W225" s="35" t="s">
        <v>413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491</v>
      </c>
      <c r="AI225" s="32" t="s">
        <v>367</v>
      </c>
      <c r="AJ225" s="34">
        <f ca="1">IFERROR(PA[[#This Row],[Breakdown Time]]*PA[[#This Row],[Plant Equivalent Weightage]],"")</f>
        <v>6.1137933052434401E-3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363</v>
      </c>
      <c r="F226" s="36" t="s">
        <v>363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524</v>
      </c>
      <c r="M226" s="32" t="s">
        <v>403</v>
      </c>
      <c r="N226" s="32" t="s">
        <v>412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1.2023934925093634E-2</v>
      </c>
      <c r="W226" s="35" t="s">
        <v>413</v>
      </c>
      <c r="X226" s="38"/>
      <c r="Y226" s="38" t="s">
        <v>537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444</v>
      </c>
      <c r="AI226" s="32" t="s">
        <v>367</v>
      </c>
      <c r="AJ226" s="34">
        <f ca="1">IFERROR(PA[[#This Row],[Breakdown Time]]*PA[[#This Row],[Plant Equivalent Weightage]],"")</f>
        <v>3.6071804775280932E-3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363</v>
      </c>
      <c r="F227" s="36" t="s">
        <v>363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465</v>
      </c>
      <c r="M227" s="32" t="s">
        <v>403</v>
      </c>
      <c r="N227" s="32" t="s">
        <v>412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1.2507607677902623E-2</v>
      </c>
      <c r="W227" s="35" t="s">
        <v>413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516</v>
      </c>
      <c r="AI227" s="32" t="s">
        <v>367</v>
      </c>
      <c r="AJ227" s="34">
        <f ca="1">IFERROR(PA[[#This Row],[Breakdown Time]]*PA[[#This Row],[Plant Equivalent Weightage]],"")</f>
        <v>4.0858185081148572E-2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363</v>
      </c>
      <c r="F228" s="36" t="s">
        <v>363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465</v>
      </c>
      <c r="M228" s="32" t="s">
        <v>403</v>
      </c>
      <c r="N228" s="32" t="s">
        <v>416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1.2320926966292136E-2</v>
      </c>
      <c r="W228" s="35" t="s">
        <v>413</v>
      </c>
      <c r="X228" s="38"/>
      <c r="Y228" s="38" t="s">
        <v>538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513</v>
      </c>
      <c r="AI228" s="32" t="s">
        <v>367</v>
      </c>
      <c r="AJ228" s="34">
        <f ca="1">IFERROR(PA[[#This Row],[Breakdown Time]]*PA[[#This Row],[Plant Equivalent Weightage]],"")</f>
        <v>8.2139513108613949E-4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363</v>
      </c>
      <c r="F229" s="36" t="s">
        <v>363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411</v>
      </c>
      <c r="M229" s="32" t="s">
        <v>483</v>
      </c>
      <c r="N229" s="32" t="s">
        <v>412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1.1947565543071161E-2</v>
      </c>
      <c r="W229" s="35" t="s">
        <v>413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444</v>
      </c>
      <c r="AI229" s="32" t="s">
        <v>367</v>
      </c>
      <c r="AJ229" s="34">
        <f ca="1">IFERROR(PA[[#This Row],[Breakdown Time]]*PA[[#This Row],[Plant Equivalent Weightage]],"")</f>
        <v>1.2943196004993759E-2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363</v>
      </c>
      <c r="F230" s="36" t="s">
        <v>363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478</v>
      </c>
      <c r="M230" s="32" t="s">
        <v>410</v>
      </c>
      <c r="N230" s="32" t="s">
        <v>416</v>
      </c>
      <c r="O230" s="35" t="s">
        <v>405</v>
      </c>
      <c r="P230" s="35" t="s">
        <v>406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1.8668071161048689E-4</v>
      </c>
      <c r="W230" s="35" t="s">
        <v>447</v>
      </c>
      <c r="X230" s="39"/>
      <c r="Y230" s="38" t="s">
        <v>469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539</v>
      </c>
      <c r="AI230" s="32" t="s">
        <v>367</v>
      </c>
      <c r="AJ230" s="175">
        <f ca="1">IFERROR(PA[[#This Row],[Breakdown Time]]*PA[[#This Row],[Plant Equivalent Weightage]],"")</f>
        <v>1.8854751872659178E-3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540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363</v>
      </c>
      <c r="F231" s="36" t="s">
        <v>363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427</v>
      </c>
      <c r="M231" s="32" t="s">
        <v>410</v>
      </c>
      <c r="N231" s="32" t="s">
        <v>412</v>
      </c>
      <c r="O231" s="35" t="s">
        <v>405</v>
      </c>
      <c r="P231" s="35" t="s">
        <v>406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1.8668071161048689E-4</v>
      </c>
      <c r="W231" s="35" t="s">
        <v>447</v>
      </c>
      <c r="X231" s="38"/>
      <c r="Y231" s="38" t="s">
        <v>469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468</v>
      </c>
      <c r="AI231" s="32" t="s">
        <v>367</v>
      </c>
      <c r="AJ231" s="34">
        <f ca="1">IFERROR(PA[[#This Row],[Breakdown Time]]*PA[[#This Row],[Plant Equivalent Weightage]],"")</f>
        <v>1.7143512016229714E-3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540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363</v>
      </c>
      <c r="F232" s="36" t="s">
        <v>363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427</v>
      </c>
      <c r="M232" s="32" t="s">
        <v>410</v>
      </c>
      <c r="N232" s="32" t="s">
        <v>412</v>
      </c>
      <c r="O232" s="35" t="s">
        <v>405</v>
      </c>
      <c r="P232" s="35" t="s">
        <v>406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1.8668071161048689E-4</v>
      </c>
      <c r="W232" s="35" t="s">
        <v>447</v>
      </c>
      <c r="X232" s="39"/>
      <c r="Y232" s="38" t="s">
        <v>469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468</v>
      </c>
      <c r="AI232" s="32" t="s">
        <v>367</v>
      </c>
      <c r="AJ232" s="175">
        <f ca="1">IFERROR(PA[[#This Row],[Breakdown Time]]*PA[[#This Row],[Plant Equivalent Weightage]],"")</f>
        <v>1.7610213795255928E-3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540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363</v>
      </c>
      <c r="F233" s="36" t="s">
        <v>363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427</v>
      </c>
      <c r="M233" s="32" t="s">
        <v>410</v>
      </c>
      <c r="N233" s="32" t="s">
        <v>412</v>
      </c>
      <c r="O233" s="35" t="s">
        <v>458</v>
      </c>
      <c r="P233" s="35" t="s">
        <v>406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1.8668071161048689E-4</v>
      </c>
      <c r="W233" s="35" t="s">
        <v>407</v>
      </c>
      <c r="X233" s="38"/>
      <c r="Y233" s="38" t="s">
        <v>469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532</v>
      </c>
      <c r="AI233" s="32" t="s">
        <v>367</v>
      </c>
      <c r="AJ233" s="34">
        <f ca="1">IFERROR(PA[[#This Row],[Breakdown Time]]*PA[[#This Row],[Plant Equivalent Weightage]],"")</f>
        <v>1.929034019975031E-3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541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363</v>
      </c>
      <c r="F234" s="36" t="s">
        <v>363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427</v>
      </c>
      <c r="M234" s="32" t="s">
        <v>410</v>
      </c>
      <c r="N234" s="32" t="s">
        <v>412</v>
      </c>
      <c r="O234" s="35" t="s">
        <v>458</v>
      </c>
      <c r="P234" s="35" t="s">
        <v>406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1.8668071161048689E-4</v>
      </c>
      <c r="W234" s="35" t="s">
        <v>407</v>
      </c>
      <c r="X234" s="39"/>
      <c r="Y234" s="38" t="s">
        <v>469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532</v>
      </c>
      <c r="AI234" s="32" t="s">
        <v>367</v>
      </c>
      <c r="AJ234" s="175">
        <f ca="1">IFERROR(PA[[#This Row],[Breakdown Time]]*PA[[#This Row],[Plant Equivalent Weightage]],"")</f>
        <v>1.9601474719101119E-3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541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363</v>
      </c>
      <c r="F235" s="36" t="s">
        <v>363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402</v>
      </c>
      <c r="M235" s="32" t="s">
        <v>403</v>
      </c>
      <c r="N235" s="32" t="s">
        <v>404</v>
      </c>
      <c r="O235" s="35" t="s">
        <v>446</v>
      </c>
      <c r="P235" s="35" t="s">
        <v>406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1.8668071161048689E-4</v>
      </c>
      <c r="W235" s="35" t="s">
        <v>447</v>
      </c>
      <c r="X235" s="38"/>
      <c r="Y235" s="38" t="s">
        <v>469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542</v>
      </c>
      <c r="AI235" s="32" t="s">
        <v>367</v>
      </c>
      <c r="AJ235" s="34">
        <f ca="1">IFERROR(PA[[#This Row],[Breakdown Time]]*PA[[#This Row],[Plant Equivalent Weightage]],"")</f>
        <v>1.9383680555555556E-3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543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363</v>
      </c>
      <c r="F236" s="36" t="s">
        <v>363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402</v>
      </c>
      <c r="M236" s="32" t="s">
        <v>403</v>
      </c>
      <c r="N236" s="32" t="s">
        <v>404</v>
      </c>
      <c r="O236" s="35" t="s">
        <v>472</v>
      </c>
      <c r="P236" s="35" t="s">
        <v>406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1.8668071161048689E-4</v>
      </c>
      <c r="W236" s="35" t="s">
        <v>447</v>
      </c>
      <c r="X236" s="38"/>
      <c r="Y236" s="38" t="s">
        <v>469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457</v>
      </c>
      <c r="AI236" s="32" t="s">
        <v>367</v>
      </c>
      <c r="AJ236" s="34">
        <f ca="1">IFERROR(PA[[#This Row],[Breakdown Time]]*PA[[#This Row],[Plant Equivalent Weightage]],"")</f>
        <v>2.0005949594257178E-3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543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363</v>
      </c>
      <c r="F237" s="36" t="s">
        <v>363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402</v>
      </c>
      <c r="M237" s="32" t="s">
        <v>403</v>
      </c>
      <c r="N237" s="32" t="s">
        <v>404</v>
      </c>
      <c r="O237" s="35" t="s">
        <v>472</v>
      </c>
      <c r="P237" s="35" t="s">
        <v>406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1.8668071161048689E-4</v>
      </c>
      <c r="W237" s="35" t="s">
        <v>447</v>
      </c>
      <c r="X237" s="38"/>
      <c r="Y237" s="38" t="s">
        <v>469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532</v>
      </c>
      <c r="AI237" s="32" t="s">
        <v>367</v>
      </c>
      <c r="AJ237" s="34">
        <f ca="1">IFERROR(PA[[#This Row],[Breakdown Time]]*PA[[#This Row],[Plant Equivalent Weightage]],"")</f>
        <v>2.0317084113607988E-3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543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363</v>
      </c>
      <c r="F238" s="36" t="s">
        <v>363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424</v>
      </c>
      <c r="M238" s="36" t="s">
        <v>436</v>
      </c>
      <c r="N238" s="32" t="s">
        <v>416</v>
      </c>
      <c r="O238" s="35" t="s">
        <v>456</v>
      </c>
      <c r="P238" s="35" t="s">
        <v>471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1.8498361423220975E-4</v>
      </c>
      <c r="W238" s="35" t="s">
        <v>481</v>
      </c>
      <c r="X238" s="39"/>
      <c r="Y238" s="38" t="s">
        <v>469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544</v>
      </c>
      <c r="AI238" s="32" t="s">
        <v>367</v>
      </c>
      <c r="AJ238" s="175">
        <f ca="1">IFERROR(PA[[#This Row],[Breakdown Time]]*PA[[#This Row],[Plant Equivalent Weightage]],"")</f>
        <v>2.0440689372659177E-3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543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363</v>
      </c>
      <c r="F239" s="36" t="s">
        <v>363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465</v>
      </c>
      <c r="M239" s="32"/>
      <c r="N239" s="32"/>
      <c r="O239" s="35"/>
      <c r="P239" s="35"/>
      <c r="Q239" s="36" t="s">
        <v>520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2.4828534644194759E-2</v>
      </c>
      <c r="W239" s="35" t="s">
        <v>428</v>
      </c>
      <c r="X239" s="38"/>
      <c r="Y239" s="38" t="s">
        <v>429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545</v>
      </c>
      <c r="AI239" s="32" t="s">
        <v>367</v>
      </c>
      <c r="AJ239" s="34">
        <f ca="1">IFERROR(PA[[#This Row],[Breakdown Time]]*PA[[#This Row],[Plant Equivalent Weightage]],"")</f>
        <v>7.8623693039950125E-3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363</v>
      </c>
      <c r="F240" s="36" t="s">
        <v>363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402</v>
      </c>
      <c r="M240" s="32" t="s">
        <v>403</v>
      </c>
      <c r="N240" s="32" t="s">
        <v>404</v>
      </c>
      <c r="O240" s="35" t="s">
        <v>405</v>
      </c>
      <c r="P240" s="35" t="s">
        <v>406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1.8668071161048689E-4</v>
      </c>
      <c r="W240" s="35" t="s">
        <v>447</v>
      </c>
      <c r="X240" s="38"/>
      <c r="Y240" s="38" t="s">
        <v>469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546</v>
      </c>
      <c r="AI240" s="32" t="s">
        <v>367</v>
      </c>
      <c r="AJ240" s="34">
        <f ca="1">IFERROR(PA[[#This Row],[Breakdown Time]]*PA[[#This Row],[Plant Equivalent Weightage]],"")</f>
        <v>2.0441537921348312E-3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547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363</v>
      </c>
      <c r="F241" s="36" t="s">
        <v>363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465</v>
      </c>
      <c r="M241" s="32"/>
      <c r="N241" s="32"/>
      <c r="O241" s="35"/>
      <c r="P241" s="35"/>
      <c r="Q241" s="36" t="s">
        <v>520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2.4828534644194759E-2</v>
      </c>
      <c r="W241" s="35" t="s">
        <v>428</v>
      </c>
      <c r="X241" s="38"/>
      <c r="Y241" s="38" t="s">
        <v>429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422</v>
      </c>
      <c r="AI241" s="32" t="s">
        <v>367</v>
      </c>
      <c r="AJ241" s="34">
        <f ca="1">IFERROR(PA[[#This Row],[Breakdown Time]]*PA[[#This Row],[Plant Equivalent Weightage]],"")</f>
        <v>6.2071336610486682E-3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363</v>
      </c>
      <c r="F242" s="36" t="s">
        <v>363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505</v>
      </c>
      <c r="M242" s="32" t="s">
        <v>403</v>
      </c>
      <c r="N242" s="32" t="s">
        <v>416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1.1838951310861424E-2</v>
      </c>
      <c r="W242" s="35" t="s">
        <v>413</v>
      </c>
      <c r="X242" s="39"/>
      <c r="Y242" s="39" t="s">
        <v>484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444</v>
      </c>
      <c r="AI242" s="32" t="s">
        <v>367</v>
      </c>
      <c r="AJ242" s="175">
        <f ca="1">IFERROR(PA[[#This Row],[Breakdown Time]]*PA[[#This Row],[Plant Equivalent Weightage]],"")</f>
        <v>3.7490012484394531E-3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363</v>
      </c>
      <c r="F243" s="36" t="s">
        <v>363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402</v>
      </c>
      <c r="M243" s="32" t="s">
        <v>403</v>
      </c>
      <c r="N243" s="32" t="s">
        <v>404</v>
      </c>
      <c r="O243" s="35" t="s">
        <v>472</v>
      </c>
      <c r="P243" s="35" t="s">
        <v>406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1.8668071161048689E-4</v>
      </c>
      <c r="W243" s="35" t="s">
        <v>447</v>
      </c>
      <c r="X243" s="38"/>
      <c r="Y243" s="38" t="s">
        <v>469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457</v>
      </c>
      <c r="AI243" s="32" t="s">
        <v>367</v>
      </c>
      <c r="AJ243" s="34">
        <f ca="1">IFERROR(PA[[#This Row],[Breakdown Time]]*PA[[#This Row],[Plant Equivalent Weightage]],"")</f>
        <v>1.94770209113608E-3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548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363</v>
      </c>
      <c r="F244" s="36" t="s">
        <v>363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402</v>
      </c>
      <c r="M244" s="32" t="s">
        <v>403</v>
      </c>
      <c r="N244" s="32" t="s">
        <v>404</v>
      </c>
      <c r="O244" s="35" t="s">
        <v>472</v>
      </c>
      <c r="P244" s="35" t="s">
        <v>406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1.8668071161048689E-4</v>
      </c>
      <c r="W244" s="35" t="s">
        <v>447</v>
      </c>
      <c r="X244" s="38"/>
      <c r="Y244" s="38" t="s">
        <v>469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457</v>
      </c>
      <c r="AI244" s="32" t="s">
        <v>367</v>
      </c>
      <c r="AJ244" s="34">
        <f ca="1">IFERROR(PA[[#This Row],[Breakdown Time]]*PA[[#This Row],[Plant Equivalent Weightage]],"")</f>
        <v>2.0099289950062421E-3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548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363</v>
      </c>
      <c r="F245" s="36" t="s">
        <v>363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465</v>
      </c>
      <c r="M245" s="32"/>
      <c r="N245" s="32"/>
      <c r="O245" s="35"/>
      <c r="P245" s="35"/>
      <c r="Q245" s="36" t="s">
        <v>520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2.4828534644194759E-2</v>
      </c>
      <c r="W245" s="35" t="s">
        <v>428</v>
      </c>
      <c r="X245" s="38"/>
      <c r="Y245" s="38" t="s">
        <v>429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545</v>
      </c>
      <c r="AI245" s="32" t="s">
        <v>367</v>
      </c>
      <c r="AJ245" s="34">
        <f ca="1">IFERROR(PA[[#This Row],[Breakdown Time]]*PA[[#This Row],[Plant Equivalent Weightage]],"")</f>
        <v>4.5518980181024227E-3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363</v>
      </c>
      <c r="F246" s="36" t="s">
        <v>363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424</v>
      </c>
      <c r="M246" s="32" t="s">
        <v>410</v>
      </c>
      <c r="N246" s="32" t="s">
        <v>416</v>
      </c>
      <c r="O246" s="35" t="s">
        <v>467</v>
      </c>
      <c r="P246" s="35" t="s">
        <v>471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1.8498361423220975E-4</v>
      </c>
      <c r="W246" s="35" t="s">
        <v>407</v>
      </c>
      <c r="X246" s="38"/>
      <c r="Y246" s="38" t="s">
        <v>469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549</v>
      </c>
      <c r="AI246" s="32" t="s">
        <v>367</v>
      </c>
      <c r="AJ246" s="34">
        <f ca="1">IFERROR(PA[[#This Row],[Breakdown Time]]*PA[[#This Row],[Plant Equivalent Weightage]],"")</f>
        <v>1.9762416120474406E-3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363</v>
      </c>
      <c r="F247" s="36" t="s">
        <v>363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424</v>
      </c>
      <c r="M247" s="32" t="s">
        <v>410</v>
      </c>
      <c r="N247" s="32" t="s">
        <v>416</v>
      </c>
      <c r="O247" s="35" t="s">
        <v>456</v>
      </c>
      <c r="P247" s="35" t="s">
        <v>471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1.8498361423220975E-4</v>
      </c>
      <c r="W247" s="35" t="s">
        <v>407</v>
      </c>
      <c r="X247" s="38"/>
      <c r="Y247" s="38" t="s">
        <v>469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549</v>
      </c>
      <c r="AI247" s="32" t="s">
        <v>367</v>
      </c>
      <c r="AJ247" s="34">
        <f ca="1">IFERROR(PA[[#This Row],[Breakdown Time]]*PA[[#This Row],[Plant Equivalent Weightage]],"")</f>
        <v>2.0070722144194756E-3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363</v>
      </c>
      <c r="F248" s="36" t="s">
        <v>363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424</v>
      </c>
      <c r="M248" s="32" t="s">
        <v>410</v>
      </c>
      <c r="N248" s="32" t="s">
        <v>412</v>
      </c>
      <c r="O248" s="35" t="s">
        <v>440</v>
      </c>
      <c r="P248" s="35" t="s">
        <v>471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1.8498361423220975E-4</v>
      </c>
      <c r="W248" s="35" t="s">
        <v>407</v>
      </c>
      <c r="X248" s="39"/>
      <c r="Y248" s="38" t="s">
        <v>469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532</v>
      </c>
      <c r="AI248" s="32" t="s">
        <v>367</v>
      </c>
      <c r="AJ248" s="175">
        <f ca="1">IFERROR(PA[[#This Row],[Breakdown Time]]*PA[[#This Row],[Plant Equivalent Weightage]],"")</f>
        <v>2.0379028167915106E-3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363</v>
      </c>
      <c r="F249" s="36" t="s">
        <v>363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424</v>
      </c>
      <c r="M249" s="32" t="s">
        <v>410</v>
      </c>
      <c r="N249" s="32" t="s">
        <v>412</v>
      </c>
      <c r="O249" s="35" t="s">
        <v>446</v>
      </c>
      <c r="P249" s="35" t="s">
        <v>471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1.8498361423220975E-4</v>
      </c>
      <c r="W249" s="35" t="s">
        <v>407</v>
      </c>
      <c r="X249" s="39"/>
      <c r="Y249" s="38" t="s">
        <v>469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532</v>
      </c>
      <c r="AI249" s="32" t="s">
        <v>367</v>
      </c>
      <c r="AJ249" s="175">
        <f ca="1">IFERROR(PA[[#This Row],[Breakdown Time]]*PA[[#This Row],[Plant Equivalent Weightage]],"")</f>
        <v>2.068733419163546E-3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363</v>
      </c>
      <c r="F250" s="36" t="s">
        <v>363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465</v>
      </c>
      <c r="M250" s="32" t="s">
        <v>403</v>
      </c>
      <c r="N250" s="32" t="s">
        <v>412</v>
      </c>
      <c r="O250" s="35" t="s">
        <v>446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1.3067649812734082E-3</v>
      </c>
      <c r="W250" s="35" t="s">
        <v>433</v>
      </c>
      <c r="X250" s="38"/>
      <c r="Y250" s="38" t="s">
        <v>550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551</v>
      </c>
      <c r="AI250" s="32" t="s">
        <v>552</v>
      </c>
      <c r="AJ250" s="34">
        <f ca="1">IFERROR(PA[[#This Row],[Breakdown Time]]*PA[[#This Row],[Plant Equivalent Weightage]],"")</f>
        <v>1.5724738607990011E-2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363</v>
      </c>
      <c r="F251" s="36" t="s">
        <v>363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424</v>
      </c>
      <c r="M251" s="32" t="s">
        <v>403</v>
      </c>
      <c r="N251" s="32" t="s">
        <v>416</v>
      </c>
      <c r="O251" s="35" t="s">
        <v>472</v>
      </c>
      <c r="P251" s="35" t="s">
        <v>471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1.8498361423220975E-4</v>
      </c>
      <c r="W251" s="35" t="s">
        <v>407</v>
      </c>
      <c r="X251" s="38"/>
      <c r="Y251" s="38" t="s">
        <v>469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532</v>
      </c>
      <c r="AI251" s="32" t="s">
        <v>367</v>
      </c>
      <c r="AJ251" s="34">
        <f ca="1">IFERROR(PA[[#This Row],[Breakdown Time]]*PA[[#This Row],[Plant Equivalent Weightage]],"")</f>
        <v>1.9978230337078652E-3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363</v>
      </c>
      <c r="F252" s="36" t="s">
        <v>363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424</v>
      </c>
      <c r="M252" s="32" t="s">
        <v>483</v>
      </c>
      <c r="N252" s="32" t="s">
        <v>416</v>
      </c>
      <c r="O252" s="35" t="s">
        <v>472</v>
      </c>
      <c r="P252" s="35" t="s">
        <v>471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1.8498361423220975E-4</v>
      </c>
      <c r="W252" s="35" t="s">
        <v>407</v>
      </c>
      <c r="X252" s="38"/>
      <c r="Y252" s="38" t="s">
        <v>469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460</v>
      </c>
      <c r="AI252" s="32" t="s">
        <v>367</v>
      </c>
      <c r="AJ252" s="34">
        <f ca="1">IFERROR(PA[[#This Row],[Breakdown Time]]*PA[[#This Row],[Plant Equivalent Weightage]],"")</f>
        <v>2.0286536360799002E-3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363</v>
      </c>
      <c r="F253" s="36" t="s">
        <v>363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424</v>
      </c>
      <c r="M253" s="32" t="s">
        <v>483</v>
      </c>
      <c r="N253" s="32" t="s">
        <v>412</v>
      </c>
      <c r="O253" s="35" t="s">
        <v>405</v>
      </c>
      <c r="P253" s="35" t="s">
        <v>471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1.8498361423220975E-4</v>
      </c>
      <c r="W253" s="35" t="s">
        <v>407</v>
      </c>
      <c r="X253" s="38"/>
      <c r="Y253" s="38" t="s">
        <v>469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532</v>
      </c>
      <c r="AI253" s="32" t="s">
        <v>367</v>
      </c>
      <c r="AJ253" s="34">
        <f ca="1">IFERROR(PA[[#This Row],[Breakdown Time]]*PA[[#This Row],[Plant Equivalent Weightage]],"")</f>
        <v>2.0594842384519352E-3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363</v>
      </c>
      <c r="F254" s="36" t="s">
        <v>363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426</v>
      </c>
      <c r="M254" s="32" t="s">
        <v>403</v>
      </c>
      <c r="N254" s="32" t="s">
        <v>412</v>
      </c>
      <c r="O254" s="35" t="s">
        <v>456</v>
      </c>
      <c r="P254" s="35" t="s">
        <v>471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1.8498361423220975E-4</v>
      </c>
      <c r="W254" s="35" t="s">
        <v>407</v>
      </c>
      <c r="X254" s="38"/>
      <c r="Y254" s="38" t="s">
        <v>469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519</v>
      </c>
      <c r="AI254" s="32" t="s">
        <v>367</v>
      </c>
      <c r="AJ254" s="34">
        <f ca="1">IFERROR(PA[[#This Row],[Breakdown Time]]*PA[[#This Row],[Plant Equivalent Weightage]],"")</f>
        <v>2.0903148408239701E-3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363</v>
      </c>
      <c r="F255" s="36" t="s">
        <v>363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411</v>
      </c>
      <c r="M255" s="32" t="s">
        <v>483</v>
      </c>
      <c r="N255" s="32" t="s">
        <v>416</v>
      </c>
      <c r="O255" s="35" t="s">
        <v>456</v>
      </c>
      <c r="P255" s="35" t="s">
        <v>406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1.8668071161048689E-4</v>
      </c>
      <c r="W255" s="35" t="s">
        <v>447</v>
      </c>
      <c r="X255" s="38"/>
      <c r="Y255" s="38" t="s">
        <v>469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455</v>
      </c>
      <c r="AI255" s="32" t="s">
        <v>367</v>
      </c>
      <c r="AJ255" s="34">
        <f ca="1">IFERROR(PA[[#This Row],[Breakdown Time]]*PA[[#This Row],[Plant Equivalent Weightage]],"")</f>
        <v>2.1406054931335829E-3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363</v>
      </c>
      <c r="F256" s="36" t="s">
        <v>363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411</v>
      </c>
      <c r="M256" s="32" t="s">
        <v>483</v>
      </c>
      <c r="N256" s="32" t="s">
        <v>416</v>
      </c>
      <c r="O256" s="35" t="s">
        <v>456</v>
      </c>
      <c r="P256" s="35" t="s">
        <v>406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1.8668071161048689E-4</v>
      </c>
      <c r="W256" s="35" t="s">
        <v>447</v>
      </c>
      <c r="X256" s="39"/>
      <c r="Y256" s="38" t="s">
        <v>469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468</v>
      </c>
      <c r="AI256" s="32" t="s">
        <v>367</v>
      </c>
      <c r="AJ256" s="175">
        <f ca="1">IFERROR(PA[[#This Row],[Breakdown Time]]*PA[[#This Row],[Plant Equivalent Weightage]],"")</f>
        <v>2.171718945068664E-3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363</v>
      </c>
      <c r="F257" s="36" t="s">
        <v>363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418</v>
      </c>
      <c r="M257" s="32" t="s">
        <v>403</v>
      </c>
      <c r="N257" s="32" t="s">
        <v>416</v>
      </c>
      <c r="O257" s="35" t="s">
        <v>446</v>
      </c>
      <c r="P257" s="35" t="s">
        <v>406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1.8668071161048689E-4</v>
      </c>
      <c r="W257" s="35" t="s">
        <v>481</v>
      </c>
      <c r="X257" s="38"/>
      <c r="Y257" s="38" t="s">
        <v>469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533</v>
      </c>
      <c r="AI257" s="32" t="s">
        <v>367</v>
      </c>
      <c r="AJ257" s="34">
        <f ca="1">IFERROR(PA[[#This Row],[Breakdown Time]]*PA[[#This Row],[Plant Equivalent Weightage]],"")</f>
        <v>2.0005949594257178E-3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553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363</v>
      </c>
      <c r="F258" s="36" t="s">
        <v>363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418</v>
      </c>
      <c r="M258" s="32" t="s">
        <v>410</v>
      </c>
      <c r="N258" s="32" t="s">
        <v>404</v>
      </c>
      <c r="O258" s="35" t="s">
        <v>446</v>
      </c>
      <c r="P258" s="35" t="s">
        <v>406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1.8668071161048689E-4</v>
      </c>
      <c r="W258" s="35" t="s">
        <v>447</v>
      </c>
      <c r="X258" s="38"/>
      <c r="Y258" s="38" t="s">
        <v>469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519</v>
      </c>
      <c r="AI258" s="32" t="s">
        <v>367</v>
      </c>
      <c r="AJ258" s="34">
        <f ca="1">IFERROR(PA[[#This Row],[Breakdown Time]]*PA[[#This Row],[Plant Equivalent Weightage]],"")</f>
        <v>2.0317084113607988E-3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553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363</v>
      </c>
      <c r="F259" s="36" t="s">
        <v>363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418</v>
      </c>
      <c r="M259" s="32" t="s">
        <v>410</v>
      </c>
      <c r="N259" s="32" t="s">
        <v>443</v>
      </c>
      <c r="O259" s="35" t="s">
        <v>440</v>
      </c>
      <c r="P259" s="35" t="s">
        <v>406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1.8668071161048689E-4</v>
      </c>
      <c r="W259" s="35" t="s">
        <v>447</v>
      </c>
      <c r="X259" s="38"/>
      <c r="Y259" s="38" t="s">
        <v>469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554</v>
      </c>
      <c r="AI259" s="32" t="s">
        <v>367</v>
      </c>
      <c r="AJ259" s="34">
        <f ca="1">IFERROR(PA[[#This Row],[Breakdown Time]]*PA[[#This Row],[Plant Equivalent Weightage]],"")</f>
        <v>2.0628218632958799E-3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553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363</v>
      </c>
      <c r="F260" s="36" t="s">
        <v>363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418</v>
      </c>
      <c r="M260" s="32" t="s">
        <v>410</v>
      </c>
      <c r="N260" s="32" t="s">
        <v>416</v>
      </c>
      <c r="O260" s="35" t="s">
        <v>458</v>
      </c>
      <c r="P260" s="35" t="s">
        <v>406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1.8668071161048689E-4</v>
      </c>
      <c r="W260" s="35" t="s">
        <v>447</v>
      </c>
      <c r="X260" s="38"/>
      <c r="Y260" s="38" t="s">
        <v>469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555</v>
      </c>
      <c r="AI260" s="32" t="s">
        <v>367</v>
      </c>
      <c r="AJ260" s="34">
        <f ca="1">IFERROR(PA[[#This Row],[Breakdown Time]]*PA[[#This Row],[Plant Equivalent Weightage]],"")</f>
        <v>2.093935315230961E-3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553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363</v>
      </c>
      <c r="F261" s="36" t="s">
        <v>363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424</v>
      </c>
      <c r="M261" s="32" t="s">
        <v>403</v>
      </c>
      <c r="N261" s="32" t="s">
        <v>412</v>
      </c>
      <c r="O261" s="35" t="s">
        <v>446</v>
      </c>
      <c r="P261" s="35" t="s">
        <v>471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1.8498361423220975E-4</v>
      </c>
      <c r="W261" s="35" t="s">
        <v>447</v>
      </c>
      <c r="X261" s="38"/>
      <c r="Y261" s="38" t="s">
        <v>469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556</v>
      </c>
      <c r="AI261" s="32" t="s">
        <v>367</v>
      </c>
      <c r="AJ261" s="34">
        <f ca="1">IFERROR(PA[[#This Row],[Breakdown Time]]*PA[[#This Row],[Plant Equivalent Weightage]],"")</f>
        <v>2.1057301420099876E-3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553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363</v>
      </c>
      <c r="F262" s="36" t="s">
        <v>363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424</v>
      </c>
      <c r="M262" s="32" t="s">
        <v>403</v>
      </c>
      <c r="N262" s="32" t="s">
        <v>416</v>
      </c>
      <c r="O262" s="35" t="s">
        <v>456</v>
      </c>
      <c r="P262" s="35" t="s">
        <v>471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1.8498361423220975E-4</v>
      </c>
      <c r="W262" s="35" t="s">
        <v>481</v>
      </c>
      <c r="X262" s="39"/>
      <c r="Y262" s="38" t="s">
        <v>469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544</v>
      </c>
      <c r="AI262" s="32" t="s">
        <v>367</v>
      </c>
      <c r="AJ262" s="175">
        <f ca="1">IFERROR(PA[[#This Row],[Breakdown Time]]*PA[[#This Row],[Plant Equivalent Weightage]],"")</f>
        <v>2.1365607443820226E-3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553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363</v>
      </c>
      <c r="F263" s="36" t="s">
        <v>363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465</v>
      </c>
      <c r="M263" s="32" t="s">
        <v>403</v>
      </c>
      <c r="N263" s="32" t="s">
        <v>412</v>
      </c>
      <c r="O263" s="35" t="s">
        <v>446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1.3067649812734082E-3</v>
      </c>
      <c r="W263" s="35" t="s">
        <v>433</v>
      </c>
      <c r="X263" s="38"/>
      <c r="Y263" s="38" t="s">
        <v>550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551</v>
      </c>
      <c r="AI263" s="32" t="s">
        <v>552</v>
      </c>
      <c r="AJ263" s="34">
        <f ca="1">IFERROR(PA[[#This Row],[Breakdown Time]]*PA[[#This Row],[Plant Equivalent Weightage]],"")</f>
        <v>1.5855415106117352E-2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363</v>
      </c>
      <c r="F264" s="36" t="s">
        <v>363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465</v>
      </c>
      <c r="M264" s="32" t="s">
        <v>403</v>
      </c>
      <c r="N264" s="32" t="s">
        <v>412</v>
      </c>
      <c r="O264" s="35" t="s">
        <v>446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1.3067649812734082E-3</v>
      </c>
      <c r="W264" s="35" t="s">
        <v>433</v>
      </c>
      <c r="X264" s="38"/>
      <c r="Y264" s="38" t="s">
        <v>550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551</v>
      </c>
      <c r="AI264" s="32" t="s">
        <v>552</v>
      </c>
      <c r="AJ264" s="34">
        <f ca="1">IFERROR(PA[[#This Row],[Breakdown Time]]*PA[[#This Row],[Plant Equivalent Weightage]],"")</f>
        <v>1.4483311875780277E-2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363</v>
      </c>
      <c r="F265" s="36" t="s">
        <v>363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465</v>
      </c>
      <c r="M265" s="32"/>
      <c r="N265" s="32"/>
      <c r="O265" s="35"/>
      <c r="P265" s="35"/>
      <c r="Q265" s="32" t="s">
        <v>520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2.4828534644194759E-2</v>
      </c>
      <c r="W265" s="35" t="s">
        <v>428</v>
      </c>
      <c r="X265" s="38"/>
      <c r="Y265" s="38" t="s">
        <v>521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557</v>
      </c>
      <c r="AI265" s="32" t="s">
        <v>367</v>
      </c>
      <c r="AJ265" s="34">
        <f ca="1">IFERROR(PA[[#This Row],[Breakdown Time]]*PA[[#This Row],[Plant Equivalent Weightage]],"")</f>
        <v>1.2000458411360791E-2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363</v>
      </c>
      <c r="F266" s="36" t="s">
        <v>363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411</v>
      </c>
      <c r="M266" s="32" t="s">
        <v>403</v>
      </c>
      <c r="N266" s="32" t="s">
        <v>416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1.3627691947565542E-2</v>
      </c>
      <c r="W266" s="35" t="s">
        <v>413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558</v>
      </c>
      <c r="AI266" s="32" t="s">
        <v>367</v>
      </c>
      <c r="AJ266" s="34">
        <f ca="1">IFERROR(PA[[#This Row],[Breakdown Time]]*PA[[#This Row],[Plant Equivalent Weightage]],"")</f>
        <v>2.3621332709113613E-2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363</v>
      </c>
      <c r="F267" s="36" t="s">
        <v>363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411</v>
      </c>
      <c r="M267" s="32" t="s">
        <v>410</v>
      </c>
      <c r="N267" s="32" t="s">
        <v>416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1.2227586610486892E-2</v>
      </c>
      <c r="W267" s="35" t="s">
        <v>413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558</v>
      </c>
      <c r="AI267" s="32" t="s">
        <v>367</v>
      </c>
      <c r="AJ267" s="34">
        <f ca="1">IFERROR(PA[[#This Row],[Breakdown Time]]*PA[[#This Row],[Plant Equivalent Weightage]],"")</f>
        <v>2.1805862788701627E-2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363</v>
      </c>
      <c r="F268" s="36" t="s">
        <v>363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427</v>
      </c>
      <c r="M268" s="32" t="s">
        <v>410</v>
      </c>
      <c r="N268" s="32" t="s">
        <v>416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9.8966233614232214E-3</v>
      </c>
      <c r="W268" s="35" t="s">
        <v>413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558</v>
      </c>
      <c r="AI268" s="32" t="s">
        <v>367</v>
      </c>
      <c r="AJ268" s="34">
        <f ca="1">IFERROR(PA[[#This Row],[Breakdown Time]]*PA[[#This Row],[Plant Equivalent Weightage]],"")</f>
        <v>1.8803584386704132E-2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363</v>
      </c>
      <c r="F269" s="36" t="s">
        <v>363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510</v>
      </c>
      <c r="M269" s="32"/>
      <c r="N269" s="32"/>
      <c r="O269" s="35"/>
      <c r="P269" s="35"/>
      <c r="Q269" s="32" t="s">
        <v>520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428</v>
      </c>
      <c r="X269" s="38"/>
      <c r="Y269" s="38" t="s">
        <v>521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559</v>
      </c>
      <c r="AI269" s="32" t="s">
        <v>367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363</v>
      </c>
      <c r="F270" s="36" t="s">
        <v>363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510</v>
      </c>
      <c r="M270" s="32"/>
      <c r="N270" s="32"/>
      <c r="O270" s="35"/>
      <c r="P270" s="35"/>
      <c r="Q270" s="32" t="s">
        <v>520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428</v>
      </c>
      <c r="X270" s="38"/>
      <c r="Y270" s="38" t="s">
        <v>521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560</v>
      </c>
      <c r="AI270" s="32" t="s">
        <v>367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363</v>
      </c>
      <c r="F271" s="36" t="s">
        <v>363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450</v>
      </c>
      <c r="M271" s="32" t="s">
        <v>410</v>
      </c>
      <c r="N271" s="32" t="s">
        <v>412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8.9606741573033718E-3</v>
      </c>
      <c r="W271" s="35" t="s">
        <v>413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561</v>
      </c>
      <c r="AI271" s="32" t="s">
        <v>367</v>
      </c>
      <c r="AJ271" s="34">
        <f ca="1">IFERROR(PA[[#This Row],[Breakdown Time]]*PA[[#This Row],[Plant Equivalent Weightage]],"")</f>
        <v>1.1051498127340834E-2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363</v>
      </c>
      <c r="F272" s="36" t="s">
        <v>363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450</v>
      </c>
      <c r="M272" s="32" t="s">
        <v>410</v>
      </c>
      <c r="N272" s="32" t="s">
        <v>443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8.7739934456928844E-3</v>
      </c>
      <c r="W272" s="35" t="s">
        <v>413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561</v>
      </c>
      <c r="AI272" s="32" t="s">
        <v>367</v>
      </c>
      <c r="AJ272" s="34">
        <f ca="1">IFERROR(PA[[#This Row],[Breakdown Time]]*PA[[#This Row],[Plant Equivalent Weightage]],"")</f>
        <v>9.9438592384519346E-3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363</v>
      </c>
      <c r="F273" s="36" t="s">
        <v>363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450</v>
      </c>
      <c r="M273" s="32" t="s">
        <v>410</v>
      </c>
      <c r="N273" s="32" t="s">
        <v>404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8.7739934456928844E-3</v>
      </c>
      <c r="W273" s="35" t="s">
        <v>413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561</v>
      </c>
      <c r="AI273" s="32" t="s">
        <v>367</v>
      </c>
      <c r="AJ273" s="34">
        <f ca="1">IFERROR(PA[[#This Row],[Breakdown Time]]*PA[[#This Row],[Plant Equivalent Weightage]],"")</f>
        <v>1.0675025358926352E-2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363</v>
      </c>
      <c r="F274" s="36" t="s">
        <v>363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402</v>
      </c>
      <c r="M274" s="32" t="s">
        <v>403</v>
      </c>
      <c r="N274" s="32" t="s">
        <v>416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9.4273759363295868E-3</v>
      </c>
      <c r="W274" s="35" t="s">
        <v>413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561</v>
      </c>
      <c r="AI274" s="32" t="s">
        <v>367</v>
      </c>
      <c r="AJ274" s="34">
        <f ca="1">IFERROR(PA[[#This Row],[Breakdown Time]]*PA[[#This Row],[Plant Equivalent Weightage]],"")</f>
        <v>8.0761187187890118E-2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363</v>
      </c>
      <c r="F275" s="36" t="s">
        <v>363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402</v>
      </c>
      <c r="M275" s="32" t="s">
        <v>403</v>
      </c>
      <c r="N275" s="32" t="s">
        <v>412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7.6539091760299618E-3</v>
      </c>
      <c r="W275" s="35" t="s">
        <v>413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494</v>
      </c>
      <c r="AI275" s="32" t="s">
        <v>367</v>
      </c>
      <c r="AJ275" s="34">
        <f ca="1">IFERROR(PA[[#This Row],[Breakdown Time]]*PA[[#This Row],[Plant Equivalent Weightage]],"")</f>
        <v>1.1098168305243445E-2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363</v>
      </c>
      <c r="F276" s="36" t="s">
        <v>363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402</v>
      </c>
      <c r="M276" s="32" t="s">
        <v>403</v>
      </c>
      <c r="N276" s="32" t="s">
        <v>443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8.1206109550561803E-3</v>
      </c>
      <c r="W276" s="35" t="s">
        <v>413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561</v>
      </c>
      <c r="AI276" s="32" t="s">
        <v>367</v>
      </c>
      <c r="AJ276" s="34">
        <f ca="1">IFERROR(PA[[#This Row],[Breakdown Time]]*PA[[#This Row],[Plant Equivalent Weightage]],"")</f>
        <v>4.1956489934456892E-3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363</v>
      </c>
      <c r="F277" s="36" t="s">
        <v>363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402</v>
      </c>
      <c r="M277" s="32" t="s">
        <v>403</v>
      </c>
      <c r="N277" s="32" t="s">
        <v>404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9.1473548689138592E-3</v>
      </c>
      <c r="W277" s="35" t="s">
        <v>413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561</v>
      </c>
      <c r="AI277" s="32" t="s">
        <v>367</v>
      </c>
      <c r="AJ277" s="34">
        <f ca="1">IFERROR(PA[[#This Row],[Breakdown Time]]*PA[[#This Row],[Plant Equivalent Weightage]],"")</f>
        <v>4.7261333489388227E-3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363</v>
      </c>
      <c r="F278" s="36" t="s">
        <v>363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423</v>
      </c>
      <c r="M278" s="32" t="s">
        <v>403</v>
      </c>
      <c r="N278" s="32" t="s">
        <v>412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8.213951310861424E-3</v>
      </c>
      <c r="W278" s="35" t="s">
        <v>413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561</v>
      </c>
      <c r="AI278" s="32" t="s">
        <v>367</v>
      </c>
      <c r="AJ278" s="175">
        <f ca="1">IFERROR(PA[[#This Row],[Breakdown Time]]*PA[[#This Row],[Plant Equivalent Weightage]],"")</f>
        <v>5.6265566479400751E-2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363</v>
      </c>
      <c r="F279" s="36" t="s">
        <v>363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424</v>
      </c>
      <c r="M279" s="32" t="s">
        <v>403</v>
      </c>
      <c r="N279" s="32" t="s">
        <v>416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1.2578885767790262E-2</v>
      </c>
      <c r="W279" s="35" t="s">
        <v>413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561</v>
      </c>
      <c r="AI279" s="32" t="s">
        <v>367</v>
      </c>
      <c r="AJ279" s="34">
        <f ca="1">IFERROR(PA[[#This Row],[Breakdown Time]]*PA[[#This Row],[Plant Equivalent Weightage]],"")</f>
        <v>1.5513959113607985E-2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363</v>
      </c>
      <c r="F280" s="36" t="s">
        <v>363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424</v>
      </c>
      <c r="M280" s="32" t="s">
        <v>403</v>
      </c>
      <c r="N280" s="32" t="s">
        <v>412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1.1653967696629216E-2</v>
      </c>
      <c r="W280" s="35" t="s">
        <v>413</v>
      </c>
      <c r="X280" s="38"/>
      <c r="Y280" s="38" t="s">
        <v>438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561</v>
      </c>
      <c r="AI280" s="32" t="s">
        <v>367</v>
      </c>
      <c r="AJ280" s="34">
        <f ca="1">IFERROR(PA[[#This Row],[Breakdown Time]]*PA[[#This Row],[Plant Equivalent Weightage]],"")</f>
        <v>5.1277457865168533E-2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363</v>
      </c>
      <c r="F281" s="36" t="s">
        <v>363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424</v>
      </c>
      <c r="M281" s="32" t="s">
        <v>410</v>
      </c>
      <c r="N281" s="32" t="s">
        <v>416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1.2763869382022473E-2</v>
      </c>
      <c r="W281" s="35" t="s">
        <v>413</v>
      </c>
      <c r="X281" s="38"/>
      <c r="Y281" s="38" t="s">
        <v>438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561</v>
      </c>
      <c r="AI281" s="32" t="s">
        <v>367</v>
      </c>
      <c r="AJ281" s="34">
        <f ca="1">IFERROR(PA[[#This Row],[Breakdown Time]]*PA[[#This Row],[Plant Equivalent Weightage]],"")</f>
        <v>4.573719861891385E-2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363</v>
      </c>
      <c r="F282" s="36" t="s">
        <v>363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424</v>
      </c>
      <c r="M282" s="32" t="s">
        <v>410</v>
      </c>
      <c r="N282" s="32" t="s">
        <v>412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1.1468984082397004E-2</v>
      </c>
      <c r="W282" s="35" t="s">
        <v>413</v>
      </c>
      <c r="X282" s="38"/>
      <c r="Y282" s="38" t="s">
        <v>438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561</v>
      </c>
      <c r="AI282" s="32" t="s">
        <v>367</v>
      </c>
      <c r="AJ282" s="34">
        <f ca="1">IFERROR(PA[[#This Row],[Breakdown Time]]*PA[[#This Row],[Plant Equivalent Weightage]],"")</f>
        <v>3.1922005696004986E-2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363</v>
      </c>
      <c r="F283" s="36" t="s">
        <v>363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424</v>
      </c>
      <c r="M283" s="32" t="s">
        <v>436</v>
      </c>
      <c r="N283" s="32" t="s">
        <v>412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1.0636557818352061E-2</v>
      </c>
      <c r="W283" s="35" t="s">
        <v>413</v>
      </c>
      <c r="X283" s="38"/>
      <c r="Y283" s="38" t="s">
        <v>438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561</v>
      </c>
      <c r="AI283" s="32" t="s">
        <v>367</v>
      </c>
      <c r="AJ283" s="34">
        <f ca="1">IFERROR(PA[[#This Row],[Breakdown Time]]*PA[[#This Row],[Plant Equivalent Weightage]],"")</f>
        <v>2.2159495454900119E-2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363</v>
      </c>
      <c r="F284" s="36" t="s">
        <v>363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424</v>
      </c>
      <c r="M284" s="32" t="s">
        <v>483</v>
      </c>
      <c r="N284" s="32" t="s">
        <v>416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1.1746459503745319E-2</v>
      </c>
      <c r="W284" s="35" t="s">
        <v>413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561</v>
      </c>
      <c r="AI284" s="32" t="s">
        <v>367</v>
      </c>
      <c r="AJ284" s="34">
        <f ca="1">IFERROR(PA[[#This Row],[Breakdown Time]]*PA[[#This Row],[Plant Equivalent Weightage]],"")</f>
        <v>2.1143627106741562E-2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363</v>
      </c>
      <c r="F285" s="36" t="s">
        <v>363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473</v>
      </c>
      <c r="M285" s="32" t="s">
        <v>410</v>
      </c>
      <c r="N285" s="32" t="s">
        <v>416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1.3318820224719101E-2</v>
      </c>
      <c r="W285" s="35" t="s">
        <v>413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561</v>
      </c>
      <c r="AI285" s="32" t="s">
        <v>367</v>
      </c>
      <c r="AJ285" s="34">
        <f ca="1">IFERROR(PA[[#This Row],[Breakdown Time]]*PA[[#This Row],[Plant Equivalent Weightage]],"")</f>
        <v>6.5040238764044939E-2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363</v>
      </c>
      <c r="F286" s="36" t="s">
        <v>363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473</v>
      </c>
      <c r="M286" s="32" t="s">
        <v>410</v>
      </c>
      <c r="N286" s="32" t="s">
        <v>412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7.3993445692883903E-3</v>
      </c>
      <c r="W286" s="35" t="s">
        <v>413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561</v>
      </c>
      <c r="AI286" s="32" t="s">
        <v>367</v>
      </c>
      <c r="AJ286" s="175">
        <f ca="1">IFERROR(PA[[#This Row],[Breakdown Time]]*PA[[#This Row],[Plant Equivalent Weightage]],"")</f>
        <v>4.4149422596754063E-2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363</v>
      </c>
      <c r="F287" s="36" t="s">
        <v>363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465</v>
      </c>
      <c r="M287" s="32" t="s">
        <v>403</v>
      </c>
      <c r="N287" s="32" t="s">
        <v>412</v>
      </c>
      <c r="O287" s="35" t="s">
        <v>446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1.3067649812734082E-3</v>
      </c>
      <c r="W287" s="35" t="s">
        <v>433</v>
      </c>
      <c r="X287" s="38"/>
      <c r="Y287" s="38" t="s">
        <v>550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551</v>
      </c>
      <c r="AI287" s="32" t="s">
        <v>552</v>
      </c>
      <c r="AJ287" s="34">
        <f ca="1">IFERROR(PA[[#This Row],[Breakdown Time]]*PA[[#This Row],[Plant Equivalent Weightage]],"")</f>
        <v>1.5093135533707863E-2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363</v>
      </c>
      <c r="F288" s="36" t="s">
        <v>363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524</v>
      </c>
      <c r="M288" s="32" t="s">
        <v>410</v>
      </c>
      <c r="N288" s="32" t="s">
        <v>416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1.1838951310861424E-2</v>
      </c>
      <c r="W288" s="35" t="s">
        <v>413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562</v>
      </c>
      <c r="AI288" s="32" t="s">
        <v>367</v>
      </c>
      <c r="AJ288" s="34">
        <f ca="1">IFERROR(PA[[#This Row],[Breakdown Time]]*PA[[#This Row],[Plant Equivalent Weightage]],"")</f>
        <v>1.2233583021223475E-2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363</v>
      </c>
      <c r="F289" s="36" t="s">
        <v>363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423</v>
      </c>
      <c r="M289" s="32" t="s">
        <v>410</v>
      </c>
      <c r="N289" s="32" t="s">
        <v>404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9.1473548689138592E-3</v>
      </c>
      <c r="W289" s="35" t="s">
        <v>413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561</v>
      </c>
      <c r="AI289" s="32" t="s">
        <v>367</v>
      </c>
      <c r="AJ289" s="34">
        <f ca="1">IFERROR(PA[[#This Row],[Breakdown Time]]*PA[[#This Row],[Plant Equivalent Weightage]],"")</f>
        <v>4.8785892634207323E-3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363</v>
      </c>
      <c r="F290" s="36" t="s">
        <v>363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510</v>
      </c>
      <c r="M290" s="32" t="s">
        <v>410</v>
      </c>
      <c r="N290" s="32" t="s">
        <v>416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>
        <f ca="1">IFERROR(_xlfn.XLOOKUP(PA[[#This Row],[Affected Equipment ]],'Basic Data'!N:N,'Basic Data'!R:R),"")</f>
        <v>1.1653967696629212E-2</v>
      </c>
      <c r="W290" s="35" t="s">
        <v>413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561</v>
      </c>
      <c r="AI290" s="32" t="s">
        <v>367</v>
      </c>
      <c r="AJ290" s="34">
        <f ca="1">IFERROR(PA[[#This Row],[Breakdown Time]]*PA[[#This Row],[Plant Equivalent Weightage]],"")</f>
        <v>2.525026334269663E-2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363</v>
      </c>
      <c r="F291" s="36" t="s">
        <v>363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424</v>
      </c>
      <c r="M291" s="32" t="s">
        <v>410</v>
      </c>
      <c r="N291" s="32" t="s">
        <v>416</v>
      </c>
      <c r="O291" s="35" t="s">
        <v>446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1.479868913857678E-3</v>
      </c>
      <c r="W291" s="35" t="s">
        <v>433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563</v>
      </c>
      <c r="AI291" s="32" t="s">
        <v>367</v>
      </c>
      <c r="AJ291" s="34">
        <f ca="1">IFERROR(PA[[#This Row],[Breakdown Time]]*PA[[#This Row],[Plant Equivalent Weightage]],"")</f>
        <v>1.1345661672908863E-3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363</v>
      </c>
      <c r="F292" s="36" t="s">
        <v>363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424</v>
      </c>
      <c r="M292" s="32" t="s">
        <v>410</v>
      </c>
      <c r="N292" s="32" t="s">
        <v>412</v>
      </c>
      <c r="O292" s="35" t="s">
        <v>456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1.2948852996254683E-3</v>
      </c>
      <c r="W292" s="35" t="s">
        <v>433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563</v>
      </c>
      <c r="AI292" s="32" t="s">
        <v>367</v>
      </c>
      <c r="AJ292" s="34">
        <f ca="1">IFERROR(PA[[#This Row],[Breakdown Time]]*PA[[#This Row],[Plant Equivalent Weightage]],"")</f>
        <v>9.7116397471910115E-4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363</v>
      </c>
      <c r="F293" s="36" t="s">
        <v>363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423</v>
      </c>
      <c r="M293" s="32" t="s">
        <v>403</v>
      </c>
      <c r="N293" s="32" t="s">
        <v>412</v>
      </c>
      <c r="O293" s="35" t="s">
        <v>456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1.3067649812734082E-3</v>
      </c>
      <c r="W293" s="35" t="s">
        <v>433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563</v>
      </c>
      <c r="AI293" s="32" t="s">
        <v>367</v>
      </c>
      <c r="AJ293" s="34">
        <f ca="1">IFERROR(PA[[#This Row],[Breakdown Time]]*PA[[#This Row],[Plant Equivalent Weightage]],"")</f>
        <v>1.524559144818976E-3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363</v>
      </c>
      <c r="F294" s="36" t="s">
        <v>363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423</v>
      </c>
      <c r="M294" s="32" t="s">
        <v>403</v>
      </c>
      <c r="N294" s="32" t="s">
        <v>412</v>
      </c>
      <c r="O294" s="35" t="s">
        <v>472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1.4934456928838952E-3</v>
      </c>
      <c r="W294" s="35" t="s">
        <v>433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563</v>
      </c>
      <c r="AI294" s="32" t="s">
        <v>367</v>
      </c>
      <c r="AJ294" s="34">
        <f ca="1">IFERROR(PA[[#This Row],[Breakdown Time]]*PA[[#This Row],[Plant Equivalent Weightage]],"")</f>
        <v>1.7423533083645441E-3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363</v>
      </c>
      <c r="F295" s="36" t="s">
        <v>363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402</v>
      </c>
      <c r="M295" s="32" t="s">
        <v>403</v>
      </c>
      <c r="N295" s="32" t="s">
        <v>404</v>
      </c>
      <c r="O295" s="35" t="s">
        <v>472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1.4934456928838952E-3</v>
      </c>
      <c r="W295" s="35" t="s">
        <v>433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563</v>
      </c>
      <c r="AI295" s="32" t="s">
        <v>367</v>
      </c>
      <c r="AJ295" s="34">
        <f ca="1">IFERROR(PA[[#This Row],[Breakdown Time]]*PA[[#This Row],[Plant Equivalent Weightage]],"")</f>
        <v>3.0615636704119861E-3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564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363</v>
      </c>
      <c r="F296" s="36" t="s">
        <v>363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473</v>
      </c>
      <c r="M296" s="32" t="s">
        <v>410</v>
      </c>
      <c r="N296" s="32" t="s">
        <v>412</v>
      </c>
      <c r="O296" s="35" t="s">
        <v>440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1.479868913857678E-3</v>
      </c>
      <c r="W296" s="35" t="s">
        <v>433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563</v>
      </c>
      <c r="AI296" s="32" t="s">
        <v>367</v>
      </c>
      <c r="AJ296" s="175">
        <f ca="1">IFERROR(PA[[#This Row],[Breakdown Time]]*PA[[#This Row],[Plant Equivalent Weightage]],"")</f>
        <v>6.4867587390761558E-3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363</v>
      </c>
      <c r="F297" s="36" t="s">
        <v>363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473</v>
      </c>
      <c r="M297" s="32" t="s">
        <v>410</v>
      </c>
      <c r="N297" s="32" t="s">
        <v>412</v>
      </c>
      <c r="O297" s="35" t="s">
        <v>446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1.2948852996254683E-3</v>
      </c>
      <c r="W297" s="35" t="s">
        <v>433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563</v>
      </c>
      <c r="AI297" s="32" t="s">
        <v>367</v>
      </c>
      <c r="AJ297" s="34">
        <f ca="1">IFERROR(PA[[#This Row],[Breakdown Time]]*PA[[#This Row],[Plant Equivalent Weightage]],"")</f>
        <v>6.4528450764669157E-3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363</v>
      </c>
      <c r="F298" s="36" t="s">
        <v>363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402</v>
      </c>
      <c r="M298" s="32" t="s">
        <v>403</v>
      </c>
      <c r="N298" s="32" t="s">
        <v>404</v>
      </c>
      <c r="O298" s="35" t="s">
        <v>472</v>
      </c>
      <c r="P298" s="35" t="s">
        <v>406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1.8668071161048689E-4</v>
      </c>
      <c r="W298" s="35" t="s">
        <v>447</v>
      </c>
      <c r="X298" s="38"/>
      <c r="Y298" s="38" t="s">
        <v>469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455</v>
      </c>
      <c r="AI298" s="32" t="s">
        <v>367</v>
      </c>
      <c r="AJ298" s="34">
        <f ca="1">IFERROR(PA[[#This Row],[Breakdown Time]]*PA[[#This Row],[Plant Equivalent Weightage]],"")</f>
        <v>1.9041432584269665E-3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564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363</v>
      </c>
      <c r="F299" s="36" t="s">
        <v>363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402</v>
      </c>
      <c r="M299" s="32" t="s">
        <v>403</v>
      </c>
      <c r="N299" s="32" t="s">
        <v>416</v>
      </c>
      <c r="O299" s="35" t="s">
        <v>440</v>
      </c>
      <c r="P299" s="35" t="s">
        <v>406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1.8668071161048689E-4</v>
      </c>
      <c r="W299" s="35" t="s">
        <v>447</v>
      </c>
      <c r="X299" s="38"/>
      <c r="Y299" s="38" t="s">
        <v>469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565</v>
      </c>
      <c r="AI299" s="32" t="s">
        <v>367</v>
      </c>
      <c r="AJ299" s="34">
        <f ca="1">IFERROR(PA[[#This Row],[Breakdown Time]]*PA[[#This Row],[Plant Equivalent Weightage]],"")</f>
        <v>1.9352567103620476E-3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564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363</v>
      </c>
      <c r="F300" s="36" t="s">
        <v>363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423</v>
      </c>
      <c r="M300" s="32" t="s">
        <v>403</v>
      </c>
      <c r="N300" s="32" t="s">
        <v>412</v>
      </c>
      <c r="O300" s="35" t="s">
        <v>472</v>
      </c>
      <c r="P300" s="35" t="s">
        <v>406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1.8668071161048689E-4</v>
      </c>
      <c r="W300" s="35" t="s">
        <v>447</v>
      </c>
      <c r="X300" s="38"/>
      <c r="Y300" s="38" t="s">
        <v>469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519</v>
      </c>
      <c r="AI300" s="32" t="s">
        <v>367</v>
      </c>
      <c r="AJ300" s="34">
        <f ca="1">IFERROR(PA[[#This Row],[Breakdown Time]]*PA[[#This Row],[Plant Equivalent Weightage]],"")</f>
        <v>1.9663701622971287E-3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363</v>
      </c>
      <c r="F301" s="36" t="s">
        <v>363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424</v>
      </c>
      <c r="M301" s="32" t="s">
        <v>410</v>
      </c>
      <c r="N301" s="32" t="s">
        <v>416</v>
      </c>
      <c r="O301" s="35" t="s">
        <v>446</v>
      </c>
      <c r="P301" s="35" t="s">
        <v>471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1.8498361423220975E-4</v>
      </c>
      <c r="W301" s="35" t="s">
        <v>447</v>
      </c>
      <c r="X301" s="38"/>
      <c r="Y301" s="38" t="s">
        <v>469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566</v>
      </c>
      <c r="AI301" s="32" t="s">
        <v>367</v>
      </c>
      <c r="AJ301" s="34">
        <f ca="1">IFERROR(PA[[#This Row],[Breakdown Time]]*PA[[#This Row],[Plant Equivalent Weightage]],"")</f>
        <v>1.9793246722846439E-3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363</v>
      </c>
      <c r="F302" s="36" t="s">
        <v>363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424</v>
      </c>
      <c r="M302" s="32" t="s">
        <v>410</v>
      </c>
      <c r="N302" s="32" t="s">
        <v>412</v>
      </c>
      <c r="O302" s="35" t="s">
        <v>456</v>
      </c>
      <c r="P302" s="35" t="s">
        <v>471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1.8498361423220975E-4</v>
      </c>
      <c r="W302" s="35" t="s">
        <v>447</v>
      </c>
      <c r="X302" s="39"/>
      <c r="Y302" s="38" t="s">
        <v>469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468</v>
      </c>
      <c r="AI302" s="32" t="s">
        <v>367</v>
      </c>
      <c r="AJ302" s="175">
        <f ca="1">IFERROR(PA[[#This Row],[Breakdown Time]]*PA[[#This Row],[Plant Equivalent Weightage]],"")</f>
        <v>2.0101552746566794E-3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363</v>
      </c>
      <c r="F303" s="36" t="s">
        <v>363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473</v>
      </c>
      <c r="M303" s="32" t="s">
        <v>410</v>
      </c>
      <c r="N303" s="32" t="s">
        <v>412</v>
      </c>
      <c r="O303" s="35" t="s">
        <v>446</v>
      </c>
      <c r="P303" s="35" t="s">
        <v>471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1.8498361423220975E-4</v>
      </c>
      <c r="W303" s="35" t="s">
        <v>447</v>
      </c>
      <c r="X303" s="39"/>
      <c r="Y303" s="38" t="s">
        <v>469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532</v>
      </c>
      <c r="AI303" s="32" t="s">
        <v>367</v>
      </c>
      <c r="AJ303" s="175">
        <f ca="1">IFERROR(PA[[#This Row],[Breakdown Time]]*PA[[#This Row],[Plant Equivalent Weightage]],"")</f>
        <v>2.0409858770287143E-3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363</v>
      </c>
      <c r="F304" s="36" t="s">
        <v>363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465</v>
      </c>
      <c r="M304" s="32" t="s">
        <v>403</v>
      </c>
      <c r="N304" s="32" t="s">
        <v>412</v>
      </c>
      <c r="O304" s="35" t="s">
        <v>446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1.3067649812734082E-3</v>
      </c>
      <c r="W304" s="35" t="s">
        <v>433</v>
      </c>
      <c r="X304" s="38"/>
      <c r="Y304" s="38" t="s">
        <v>550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551</v>
      </c>
      <c r="AI304" s="32" t="s">
        <v>552</v>
      </c>
      <c r="AJ304" s="34">
        <f ca="1">IFERROR(PA[[#This Row],[Breakdown Time]]*PA[[#This Row],[Plant Equivalent Weightage]],"")</f>
        <v>1.5877194522471914E-2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363</v>
      </c>
      <c r="F305" s="36" t="s">
        <v>363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427</v>
      </c>
      <c r="M305" s="32" t="s">
        <v>410</v>
      </c>
      <c r="N305" s="32" t="s">
        <v>416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9.8966233614232214E-3</v>
      </c>
      <c r="W305" s="35" t="s">
        <v>413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444</v>
      </c>
      <c r="AI305" s="32" t="s">
        <v>367</v>
      </c>
      <c r="AJ305" s="34">
        <f ca="1">IFERROR(PA[[#This Row],[Breakdown Time]]*PA[[#This Row],[Plant Equivalent Weightage]],"")</f>
        <v>6.1029177395443114E-3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363</v>
      </c>
      <c r="F306" s="36" t="s">
        <v>363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411</v>
      </c>
      <c r="M306" s="32"/>
      <c r="N306" s="32"/>
      <c r="O306" s="35"/>
      <c r="P306" s="35"/>
      <c r="Q306" s="32" t="s">
        <v>520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9.3876638576778998E-2</v>
      </c>
      <c r="W306" s="35" t="s">
        <v>428</v>
      </c>
      <c r="X306" s="38"/>
      <c r="Y306" s="38" t="s">
        <v>429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557</v>
      </c>
      <c r="AI306" s="32" t="s">
        <v>367</v>
      </c>
      <c r="AJ306" s="34">
        <f ca="1">IFERROR(PA[[#This Row],[Breakdown Time]]*PA[[#This Row],[Plant Equivalent Weightage]],"")</f>
        <v>5.4761372503121138E-2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363</v>
      </c>
      <c r="F307" s="36" t="s">
        <v>363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426</v>
      </c>
      <c r="M307" s="32"/>
      <c r="N307" s="32"/>
      <c r="O307" s="35"/>
      <c r="P307" s="35"/>
      <c r="Q307" s="32" t="s">
        <v>520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2.6730132256554309E-2</v>
      </c>
      <c r="W307" s="35" t="s">
        <v>428</v>
      </c>
      <c r="X307" s="38"/>
      <c r="Y307" s="38" t="s">
        <v>429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567</v>
      </c>
      <c r="AI307" s="32" t="s">
        <v>367</v>
      </c>
      <c r="AJ307" s="34">
        <f ca="1">IFERROR(PA[[#This Row],[Breakdown Time]]*PA[[#This Row],[Plant Equivalent Weightage]],"")</f>
        <v>6.682533064138625E-3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363</v>
      </c>
      <c r="F308" s="36" t="s">
        <v>363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402</v>
      </c>
      <c r="M308" s="32" t="s">
        <v>403</v>
      </c>
      <c r="N308" s="32" t="s">
        <v>416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9.4273759363295868E-3</v>
      </c>
      <c r="W308" s="35" t="s">
        <v>413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561</v>
      </c>
      <c r="AI308" s="32" t="s">
        <v>367</v>
      </c>
      <c r="AJ308" s="34">
        <f ca="1">IFERROR(PA[[#This Row],[Breakdown Time]]*PA[[#This Row],[Plant Equivalent Weightage]],"")</f>
        <v>2.325419397627964E-2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363</v>
      </c>
      <c r="F309" s="36" t="s">
        <v>363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423</v>
      </c>
      <c r="M309" s="32" t="s">
        <v>410</v>
      </c>
      <c r="N309" s="32" t="s">
        <v>416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8.6806530898876407E-3</v>
      </c>
      <c r="W309" s="35" t="s">
        <v>413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561</v>
      </c>
      <c r="AI309" s="32" t="s">
        <v>367</v>
      </c>
      <c r="AJ309" s="175">
        <f ca="1">IFERROR(PA[[#This Row],[Breakdown Time]]*PA[[#This Row],[Plant Equivalent Weightage]],"")</f>
        <v>6.0764571629213383E-3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363</v>
      </c>
      <c r="F310" s="36" t="s">
        <v>363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423</v>
      </c>
      <c r="M310" s="32" t="s">
        <v>410</v>
      </c>
      <c r="N310" s="32" t="s">
        <v>404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9.1473548689138592E-3</v>
      </c>
      <c r="W310" s="35" t="s">
        <v>413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561</v>
      </c>
      <c r="AI310" s="32" t="s">
        <v>367</v>
      </c>
      <c r="AJ310" s="34">
        <f ca="1">IFERROR(PA[[#This Row],[Breakdown Time]]*PA[[#This Row],[Plant Equivalent Weightage]],"")</f>
        <v>6.4031484082396912E-3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363</v>
      </c>
      <c r="F311" s="36" t="s">
        <v>363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424</v>
      </c>
      <c r="M311" s="32" t="s">
        <v>436</v>
      </c>
      <c r="N311" s="32" t="s">
        <v>412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1.0636557818352061E-2</v>
      </c>
      <c r="W311" s="35" t="s">
        <v>413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561</v>
      </c>
      <c r="AI311" s="32" t="s">
        <v>367</v>
      </c>
      <c r="AJ311" s="34">
        <f ca="1">IFERROR(PA[[#This Row],[Breakdown Time]]*PA[[#This Row],[Plant Equivalent Weightage]],"")</f>
        <v>4.2546231273408236E-3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363</v>
      </c>
      <c r="F312" s="36" t="s">
        <v>363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424</v>
      </c>
      <c r="M312" s="36" t="s">
        <v>483</v>
      </c>
      <c r="N312" s="32" t="s">
        <v>416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1.1746459503745319E-2</v>
      </c>
      <c r="W312" s="35" t="s">
        <v>413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525</v>
      </c>
      <c r="AI312" s="32" t="s">
        <v>367</v>
      </c>
      <c r="AJ312" s="175">
        <f ca="1">IFERROR(PA[[#This Row],[Breakdown Time]]*PA[[#This Row],[Plant Equivalent Weightage]],"")</f>
        <v>4.6985838014981266E-3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568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363</v>
      </c>
      <c r="F313" s="36" t="s">
        <v>363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424</v>
      </c>
      <c r="M313" s="36" t="s">
        <v>483</v>
      </c>
      <c r="N313" s="32" t="s">
        <v>412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1.2301410346441949E-2</v>
      </c>
      <c r="W313" s="35" t="s">
        <v>413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502</v>
      </c>
      <c r="AI313" s="32" t="s">
        <v>367</v>
      </c>
      <c r="AJ313" s="34">
        <f ca="1">IFERROR(PA[[#This Row],[Breakdown Time]]*PA[[#This Row],[Plant Equivalent Weightage]],"")</f>
        <v>2.173249161204743E-2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568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363</v>
      </c>
      <c r="F314" s="36" t="s">
        <v>363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424</v>
      </c>
      <c r="M314" s="36" t="s">
        <v>483</v>
      </c>
      <c r="N314" s="32" t="s">
        <v>416</v>
      </c>
      <c r="O314" s="35" t="s">
        <v>526</v>
      </c>
      <c r="P314" s="35" t="s">
        <v>471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1.8498361423220975E-4</v>
      </c>
      <c r="W314" s="35" t="s">
        <v>447</v>
      </c>
      <c r="X314" s="38"/>
      <c r="Y314" s="38" t="s">
        <v>469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566</v>
      </c>
      <c r="AI314" s="32" t="s">
        <v>367</v>
      </c>
      <c r="AJ314" s="34">
        <f ca="1">IFERROR(PA[[#This Row],[Breakdown Time]]*PA[[#This Row],[Plant Equivalent Weightage]],"")</f>
        <v>1.9299957084893881E-3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568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363</v>
      </c>
      <c r="F315" s="36" t="s">
        <v>363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424</v>
      </c>
      <c r="M315" s="36" t="s">
        <v>483</v>
      </c>
      <c r="N315" s="32" t="s">
        <v>416</v>
      </c>
      <c r="O315" s="35" t="s">
        <v>526</v>
      </c>
      <c r="P315" s="35" t="s">
        <v>471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1.8498361423220975E-4</v>
      </c>
      <c r="W315" s="35" t="s">
        <v>447</v>
      </c>
      <c r="X315" s="38"/>
      <c r="Y315" s="38" t="s">
        <v>469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556</v>
      </c>
      <c r="AI315" s="32" t="s">
        <v>367</v>
      </c>
      <c r="AJ315" s="34">
        <f ca="1">IFERROR(PA[[#This Row],[Breakdown Time]]*PA[[#This Row],[Plant Equivalent Weightage]],"")</f>
        <v>1.9916569132334585E-3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568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363</v>
      </c>
      <c r="F316" s="36" t="s">
        <v>363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424</v>
      </c>
      <c r="M316" s="36" t="s">
        <v>483</v>
      </c>
      <c r="N316" s="32" t="s">
        <v>416</v>
      </c>
      <c r="O316" s="35" t="s">
        <v>526</v>
      </c>
      <c r="P316" s="35" t="s">
        <v>471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1.8498361423220975E-4</v>
      </c>
      <c r="W316" s="35" t="s">
        <v>447</v>
      </c>
      <c r="X316" s="38"/>
      <c r="Y316" s="38" t="s">
        <v>469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566</v>
      </c>
      <c r="AI316" s="32" t="s">
        <v>367</v>
      </c>
      <c r="AJ316" s="34">
        <f ca="1">IFERROR(PA[[#This Row],[Breakdown Time]]*PA[[#This Row],[Plant Equivalent Weightage]],"")</f>
        <v>2.0224875156054931E-3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568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363</v>
      </c>
      <c r="F317" s="36" t="s">
        <v>363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424</v>
      </c>
      <c r="M317" s="36" t="s">
        <v>483</v>
      </c>
      <c r="N317" s="32" t="s">
        <v>416</v>
      </c>
      <c r="O317" s="35" t="s">
        <v>526</v>
      </c>
      <c r="P317" s="35" t="s">
        <v>471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1.8498361423220975E-4</v>
      </c>
      <c r="W317" s="35" t="s">
        <v>447</v>
      </c>
      <c r="X317" s="38"/>
      <c r="Y317" s="38" t="s">
        <v>469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556</v>
      </c>
      <c r="AI317" s="32" t="s">
        <v>367</v>
      </c>
      <c r="AJ317" s="34">
        <f ca="1">IFERROR(PA[[#This Row],[Breakdown Time]]*PA[[#This Row],[Plant Equivalent Weightage]],"")</f>
        <v>2.0533181179775281E-3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568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363</v>
      </c>
      <c r="F318" s="36" t="s">
        <v>363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424</v>
      </c>
      <c r="M318" s="36" t="s">
        <v>483</v>
      </c>
      <c r="N318" s="32" t="s">
        <v>412</v>
      </c>
      <c r="O318" s="35" t="s">
        <v>472</v>
      </c>
      <c r="P318" s="35" t="s">
        <v>471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1.8498361423220975E-4</v>
      </c>
      <c r="W318" s="35" t="s">
        <v>447</v>
      </c>
      <c r="X318" s="38"/>
      <c r="Y318" s="38" t="s">
        <v>469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457</v>
      </c>
      <c r="AI318" s="32" t="s">
        <v>367</v>
      </c>
      <c r="AJ318" s="34">
        <f ca="1">IFERROR(PA[[#This Row],[Breakdown Time]]*PA[[#This Row],[Plant Equivalent Weightage]],"")</f>
        <v>2.0841487203495631E-3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568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363</v>
      </c>
      <c r="F319" s="36" t="s">
        <v>363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424</v>
      </c>
      <c r="M319" s="36" t="s">
        <v>483</v>
      </c>
      <c r="N319" s="32" t="s">
        <v>412</v>
      </c>
      <c r="O319" s="35" t="s">
        <v>470</v>
      </c>
      <c r="P319" s="35" t="s">
        <v>471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1.8498361423220975E-4</v>
      </c>
      <c r="W319" s="35" t="s">
        <v>447</v>
      </c>
      <c r="X319" s="39"/>
      <c r="Y319" s="38" t="s">
        <v>469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519</v>
      </c>
      <c r="AI319" s="32" t="s">
        <v>367</v>
      </c>
      <c r="AJ319" s="175">
        <f ca="1">IFERROR(PA[[#This Row],[Breakdown Time]]*PA[[#This Row],[Plant Equivalent Weightage]],"")</f>
        <v>2.114979322721598E-3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568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363</v>
      </c>
      <c r="F320" s="36" t="s">
        <v>363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424</v>
      </c>
      <c r="M320" s="36" t="s">
        <v>483</v>
      </c>
      <c r="N320" s="32" t="s">
        <v>412</v>
      </c>
      <c r="O320" s="35" t="s">
        <v>470</v>
      </c>
      <c r="P320" s="35" t="s">
        <v>480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9.2491807116104873E-5</v>
      </c>
      <c r="W320" s="37" t="s">
        <v>481</v>
      </c>
      <c r="X320" s="39"/>
      <c r="Y320" s="38" t="s">
        <v>469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544</v>
      </c>
      <c r="AI320" s="32" t="s">
        <v>367</v>
      </c>
      <c r="AJ320" s="175">
        <f ca="1">IFERROR(PA[[#This Row],[Breakdown Time]]*PA[[#This Row],[Plant Equivalent Weightage]],"")</f>
        <v>1.0729049625468165E-3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568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363</v>
      </c>
      <c r="F321" s="36" t="s">
        <v>363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427</v>
      </c>
      <c r="M321" s="32" t="s">
        <v>410</v>
      </c>
      <c r="N321" s="32" t="s">
        <v>416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9.8966233614232214E-3</v>
      </c>
      <c r="W321" s="35" t="s">
        <v>413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444</v>
      </c>
      <c r="AI321" s="32" t="s">
        <v>367</v>
      </c>
      <c r="AJ321" s="34">
        <f ca="1">IFERROR(PA[[#This Row],[Breakdown Time]]*PA[[#This Row],[Plant Equivalent Weightage]],"")</f>
        <v>3.6287618991885148E-3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6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363</v>
      </c>
      <c r="F322" s="36" t="s">
        <v>363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450</v>
      </c>
      <c r="M322" s="32" t="s">
        <v>403</v>
      </c>
      <c r="N322" s="32" t="s">
        <v>412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9.1473548689138574E-3</v>
      </c>
      <c r="W322" s="35" t="s">
        <v>413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561</v>
      </c>
      <c r="AI322" s="32" t="s">
        <v>367</v>
      </c>
      <c r="AJ322" s="34">
        <f ca="1">IFERROR(PA[[#This Row],[Breakdown Time]]*PA[[#This Row],[Plant Equivalent Weightage]],"")</f>
        <v>1.3873488217852684E-2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363</v>
      </c>
      <c r="F323" s="36" t="s">
        <v>363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402</v>
      </c>
      <c r="M323" s="32" t="s">
        <v>410</v>
      </c>
      <c r="N323" s="32" t="s">
        <v>404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8.6806530898876407E-3</v>
      </c>
      <c r="W323" s="35" t="s">
        <v>413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561</v>
      </c>
      <c r="AI323" s="32" t="s">
        <v>367</v>
      </c>
      <c r="AJ323" s="34">
        <f ca="1">IFERROR(PA[[#This Row],[Breakdown Time]]*PA[[#This Row],[Plant Equivalent Weightage]],"")</f>
        <v>1.0416783707865166E-2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363</v>
      </c>
      <c r="F324" s="36" t="s">
        <v>363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402</v>
      </c>
      <c r="M324" s="32" t="s">
        <v>403</v>
      </c>
      <c r="N324" s="32" t="s">
        <v>412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7.6539091760299618E-3</v>
      </c>
      <c r="W324" s="35" t="s">
        <v>413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561</v>
      </c>
      <c r="AI324" s="32" t="s">
        <v>367</v>
      </c>
      <c r="AJ324" s="34">
        <f ca="1">IFERROR(PA[[#This Row],[Breakdown Time]]*PA[[#This Row],[Plant Equivalent Weightage]],"")</f>
        <v>1.1098168305243445E-2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363</v>
      </c>
      <c r="F325" s="36" t="s">
        <v>363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402</v>
      </c>
      <c r="M325" s="32" t="s">
        <v>403</v>
      </c>
      <c r="N325" s="32" t="s">
        <v>443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8.1206109550561803E-3</v>
      </c>
      <c r="W325" s="35" t="s">
        <v>413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561</v>
      </c>
      <c r="AI325" s="32" t="s">
        <v>367</v>
      </c>
      <c r="AJ325" s="34">
        <f ca="1">IFERROR(PA[[#This Row],[Breakdown Time]]*PA[[#This Row],[Plant Equivalent Weightage]],"")</f>
        <v>1.3399008075842694E-2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363</v>
      </c>
      <c r="F326" s="36" t="s">
        <v>363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418</v>
      </c>
      <c r="M326" s="32" t="s">
        <v>403</v>
      </c>
      <c r="N326" s="32" t="s">
        <v>443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8.6806530898876407E-3</v>
      </c>
      <c r="W326" s="35" t="s">
        <v>413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561</v>
      </c>
      <c r="AI326" s="32" t="s">
        <v>367</v>
      </c>
      <c r="AJ326" s="175">
        <f ca="1">IFERROR(PA[[#This Row],[Breakdown Time]]*PA[[#This Row],[Plant Equivalent Weightage]],"")</f>
        <v>6.7998449204119838E-3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363</v>
      </c>
      <c r="F327" s="36" t="s">
        <v>363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423</v>
      </c>
      <c r="M327" s="32" t="s">
        <v>410</v>
      </c>
      <c r="N327" s="32" t="s">
        <v>404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9.1473548689138592E-3</v>
      </c>
      <c r="W327" s="35" t="s">
        <v>413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561</v>
      </c>
      <c r="AI327" s="32" t="s">
        <v>367</v>
      </c>
      <c r="AJ327" s="34">
        <f ca="1">IFERROR(PA[[#This Row],[Breakdown Time]]*PA[[#This Row],[Plant Equivalent Weightage]],"")</f>
        <v>5.1835010923845142E-3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363</v>
      </c>
      <c r="F328" s="36" t="s">
        <v>363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424</v>
      </c>
      <c r="M328" s="32" t="s">
        <v>403</v>
      </c>
      <c r="N328" s="32" t="s">
        <v>412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1.1653967696629216E-2</v>
      </c>
      <c r="W328" s="35" t="s">
        <v>413</v>
      </c>
      <c r="X328" s="38"/>
      <c r="Y328" s="38" t="s">
        <v>438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494</v>
      </c>
      <c r="AI328" s="32" t="s">
        <v>367</v>
      </c>
      <c r="AJ328" s="34">
        <f ca="1">IFERROR(PA[[#This Row],[Breakdown Time]]*PA[[#This Row],[Plant Equivalent Weightage]],"")</f>
        <v>2.5638728932584277E-2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363</v>
      </c>
      <c r="F329" s="36" t="s">
        <v>363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427</v>
      </c>
      <c r="M329" s="32" t="s">
        <v>410</v>
      </c>
      <c r="N329" s="32" t="s">
        <v>416</v>
      </c>
      <c r="O329" s="35" t="s">
        <v>467</v>
      </c>
      <c r="P329" s="35" t="s">
        <v>471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1.8498361423220975E-4</v>
      </c>
      <c r="W329" s="35" t="s">
        <v>447</v>
      </c>
      <c r="X329" s="38"/>
      <c r="Y329" s="38" t="s">
        <v>469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457</v>
      </c>
      <c r="AI329" s="32" t="s">
        <v>367</v>
      </c>
      <c r="AJ329" s="34">
        <f ca="1">IFERROR(PA[[#This Row],[Breakdown Time]]*PA[[#This Row],[Plant Equivalent Weightage]],"")</f>
        <v>2.0101552746566794E-3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569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363</v>
      </c>
      <c r="F330" s="36" t="s">
        <v>363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427</v>
      </c>
      <c r="M330" s="32" t="s">
        <v>410</v>
      </c>
      <c r="N330" s="32" t="s">
        <v>416</v>
      </c>
      <c r="O330" s="35" t="s">
        <v>456</v>
      </c>
      <c r="P330" s="35" t="s">
        <v>471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1.8498361423220975E-4</v>
      </c>
      <c r="W330" s="35" t="s">
        <v>447</v>
      </c>
      <c r="X330" s="38"/>
      <c r="Y330" s="38" t="s">
        <v>469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566</v>
      </c>
      <c r="AI330" s="32" t="s">
        <v>367</v>
      </c>
      <c r="AJ330" s="34">
        <f ca="1">IFERROR(PA[[#This Row],[Breakdown Time]]*PA[[#This Row],[Plant Equivalent Weightage]],"")</f>
        <v>2.0409858770287143E-3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569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363</v>
      </c>
      <c r="F331" s="36" t="s">
        <v>363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427</v>
      </c>
      <c r="M331" s="32" t="s">
        <v>410</v>
      </c>
      <c r="N331" s="32" t="s">
        <v>416</v>
      </c>
      <c r="O331" s="35" t="s">
        <v>456</v>
      </c>
      <c r="P331" s="35" t="s">
        <v>471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1.8498361423220975E-4</v>
      </c>
      <c r="W331" s="35" t="s">
        <v>447</v>
      </c>
      <c r="X331" s="38"/>
      <c r="Y331" s="38" t="s">
        <v>469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566</v>
      </c>
      <c r="AI331" s="32" t="s">
        <v>367</v>
      </c>
      <c r="AJ331" s="34">
        <f ca="1">IFERROR(PA[[#This Row],[Breakdown Time]]*PA[[#This Row],[Plant Equivalent Weightage]],"")</f>
        <v>2.0718164794007489E-3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569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363</v>
      </c>
      <c r="F332" s="36" t="s">
        <v>363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424</v>
      </c>
      <c r="M332" s="32" t="s">
        <v>403</v>
      </c>
      <c r="N332" s="32" t="s">
        <v>412</v>
      </c>
      <c r="O332" s="35" t="s">
        <v>405</v>
      </c>
      <c r="P332" s="35" t="s">
        <v>471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1.8498361423220975E-4</v>
      </c>
      <c r="W332" s="37" t="s">
        <v>407</v>
      </c>
      <c r="X332" s="39"/>
      <c r="Y332" s="38" t="s">
        <v>469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570</v>
      </c>
      <c r="AI332" s="32" t="s">
        <v>367</v>
      </c>
      <c r="AJ332" s="175">
        <f ca="1">IFERROR(PA[[#This Row],[Breakdown Time]]*PA[[#This Row],[Plant Equivalent Weightage]],"")</f>
        <v>2.0101552746566794E-3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363</v>
      </c>
      <c r="F333" s="36" t="s">
        <v>363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424</v>
      </c>
      <c r="M333" s="32" t="s">
        <v>403</v>
      </c>
      <c r="N333" s="32" t="s">
        <v>412</v>
      </c>
      <c r="O333" s="35" t="s">
        <v>440</v>
      </c>
      <c r="P333" s="35" t="s">
        <v>471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1.8498361423220975E-4</v>
      </c>
      <c r="W333" s="37" t="s">
        <v>407</v>
      </c>
      <c r="X333" s="38"/>
      <c r="Y333" s="38" t="s">
        <v>469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570</v>
      </c>
      <c r="AI333" s="32" t="s">
        <v>367</v>
      </c>
      <c r="AJ333" s="34">
        <f ca="1">IFERROR(PA[[#This Row],[Breakdown Time]]*PA[[#This Row],[Plant Equivalent Weightage]],"")</f>
        <v>2.0409858770287143E-3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363</v>
      </c>
      <c r="F334" s="36" t="s">
        <v>363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424</v>
      </c>
      <c r="M334" s="32" t="s">
        <v>403</v>
      </c>
      <c r="N334" s="32" t="s">
        <v>412</v>
      </c>
      <c r="O334" s="35" t="s">
        <v>467</v>
      </c>
      <c r="P334" s="35" t="s">
        <v>471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1.8498361423220975E-4</v>
      </c>
      <c r="W334" s="37" t="s">
        <v>407</v>
      </c>
      <c r="X334" s="38"/>
      <c r="Y334" s="38" t="s">
        <v>469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571</v>
      </c>
      <c r="AI334" s="32" t="s">
        <v>367</v>
      </c>
      <c r="AJ334" s="34">
        <f ca="1">IFERROR(PA[[#This Row],[Breakdown Time]]*PA[[#This Row],[Plant Equivalent Weightage]],"")</f>
        <v>2.0718164794007489E-3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363</v>
      </c>
      <c r="F335" s="36" t="s">
        <v>363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465</v>
      </c>
      <c r="M335" s="32" t="s">
        <v>403</v>
      </c>
      <c r="N335" s="32" t="s">
        <v>412</v>
      </c>
      <c r="O335" s="35" t="s">
        <v>446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1.3067649812734082E-3</v>
      </c>
      <c r="W335" s="35" t="s">
        <v>433</v>
      </c>
      <c r="X335" s="38"/>
      <c r="Y335" s="38" t="s">
        <v>550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572</v>
      </c>
      <c r="AI335" s="32" t="s">
        <v>367</v>
      </c>
      <c r="AJ335" s="34">
        <f ca="1">IFERROR(PA[[#This Row],[Breakdown Time]]*PA[[#This Row],[Plant Equivalent Weightage]],"")</f>
        <v>1.5790076857053685E-2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363</v>
      </c>
      <c r="F336" s="36" t="s">
        <v>363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418</v>
      </c>
      <c r="M336" s="32" t="s">
        <v>410</v>
      </c>
      <c r="N336" s="32" t="s">
        <v>416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9.2406952247190994E-3</v>
      </c>
      <c r="W336" s="35" t="s">
        <v>413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561</v>
      </c>
      <c r="AI336" s="32" t="s">
        <v>367</v>
      </c>
      <c r="AJ336" s="34">
        <f ca="1">IFERROR(PA[[#This Row],[Breakdown Time]]*PA[[#This Row],[Plant Equivalent Weightage]],"")</f>
        <v>3.8502896769662901E-3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363</v>
      </c>
      <c r="F337" s="36" t="s">
        <v>363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424</v>
      </c>
      <c r="M337" s="32" t="s">
        <v>410</v>
      </c>
      <c r="N337" s="32" t="s">
        <v>416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1.2763869382022473E-2</v>
      </c>
      <c r="W337" s="35" t="s">
        <v>413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561</v>
      </c>
      <c r="AI337" s="32" t="s">
        <v>367</v>
      </c>
      <c r="AJ337" s="34">
        <f ca="1">IFERROR(PA[[#This Row],[Breakdown Time]]*PA[[#This Row],[Plant Equivalent Weightage]],"")</f>
        <v>4.0418919709737855E-3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363</v>
      </c>
      <c r="F338" s="36" t="s">
        <v>363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424</v>
      </c>
      <c r="M338" s="32" t="s">
        <v>436</v>
      </c>
      <c r="N338" s="32" t="s">
        <v>412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1.0636557818352061E-2</v>
      </c>
      <c r="W338" s="35" t="s">
        <v>413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561</v>
      </c>
      <c r="AI338" s="32" t="s">
        <v>367</v>
      </c>
      <c r="AJ338" s="34">
        <f ca="1">IFERROR(PA[[#This Row],[Breakdown Time]]*PA[[#This Row],[Plant Equivalent Weightage]],"")</f>
        <v>1.8259424254837696E-2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363</v>
      </c>
      <c r="F339" s="36" t="s">
        <v>363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424</v>
      </c>
      <c r="M339" s="32" t="s">
        <v>483</v>
      </c>
      <c r="N339" s="32" t="s">
        <v>416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1.1746459503745319E-2</v>
      </c>
      <c r="W339" s="35" t="s">
        <v>413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561</v>
      </c>
      <c r="AI339" s="32" t="s">
        <v>367</v>
      </c>
      <c r="AJ339" s="34">
        <f ca="1">IFERROR(PA[[#This Row],[Breakdown Time]]*PA[[#This Row],[Plant Equivalent Weightage]],"")</f>
        <v>5.0901324516229689E-3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363</v>
      </c>
      <c r="F340" s="36" t="s">
        <v>363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426</v>
      </c>
      <c r="M340" s="36"/>
      <c r="N340" s="36"/>
      <c r="O340" s="37"/>
      <c r="P340" s="37"/>
      <c r="Q340" s="36" t="s">
        <v>520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2.6730132256554309E-2</v>
      </c>
      <c r="W340" s="37" t="s">
        <v>428</v>
      </c>
      <c r="X340" s="39"/>
      <c r="Y340" s="38" t="s">
        <v>429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422</v>
      </c>
      <c r="AI340" s="32" t="s">
        <v>367</v>
      </c>
      <c r="AJ340" s="175">
        <f ca="1">IFERROR(PA[[#This Row],[Breakdown Time]]*PA[[#This Row],[Plant Equivalent Weightage]],"")</f>
        <v>4.0095198384831323E-3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363</v>
      </c>
      <c r="F341" s="36" t="s">
        <v>363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411</v>
      </c>
      <c r="M341" s="32" t="s">
        <v>410</v>
      </c>
      <c r="N341" s="32" t="s">
        <v>416</v>
      </c>
      <c r="O341" s="35" t="s">
        <v>526</v>
      </c>
      <c r="P341" s="35" t="s">
        <v>406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1.8668071161048689E-4</v>
      </c>
      <c r="W341" s="35" t="s">
        <v>447</v>
      </c>
      <c r="X341" s="38"/>
      <c r="Y341" s="38" t="s">
        <v>469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573</v>
      </c>
      <c r="AI341" s="32" t="s">
        <v>367</v>
      </c>
      <c r="AJ341" s="34">
        <f ca="1">IFERROR(PA[[#This Row],[Breakdown Time]]*PA[[#This Row],[Plant Equivalent Weightage]],"")</f>
        <v>2.0472651373283396E-3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363</v>
      </c>
      <c r="F342" s="36" t="s">
        <v>363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411</v>
      </c>
      <c r="M342" s="32" t="s">
        <v>410</v>
      </c>
      <c r="N342" s="32" t="s">
        <v>416</v>
      </c>
      <c r="O342" s="35" t="s">
        <v>526</v>
      </c>
      <c r="P342" s="35" t="s">
        <v>406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1.8668071161048689E-4</v>
      </c>
      <c r="W342" s="35" t="s">
        <v>447</v>
      </c>
      <c r="X342" s="38"/>
      <c r="Y342" s="38" t="s">
        <v>469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574</v>
      </c>
      <c r="AI342" s="32" t="s">
        <v>367</v>
      </c>
      <c r="AJ342" s="34">
        <f ca="1">IFERROR(PA[[#This Row],[Breakdown Time]]*PA[[#This Row],[Plant Equivalent Weightage]],"")</f>
        <v>2.093935315230961E-3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363</v>
      </c>
      <c r="F343" s="36" t="s">
        <v>363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424</v>
      </c>
      <c r="M343" s="32" t="s">
        <v>436</v>
      </c>
      <c r="N343" s="32" t="s">
        <v>412</v>
      </c>
      <c r="O343" s="35" t="s">
        <v>458</v>
      </c>
      <c r="P343" s="35" t="s">
        <v>471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1.8498361423220975E-4</v>
      </c>
      <c r="W343" s="35" t="s">
        <v>447</v>
      </c>
      <c r="X343" s="38"/>
      <c r="Y343" s="38" t="s">
        <v>469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575</v>
      </c>
      <c r="AI343" s="32" t="s">
        <v>367</v>
      </c>
      <c r="AJ343" s="34">
        <f ca="1">IFERROR(PA[[#This Row],[Breakdown Time]]*PA[[#This Row],[Plant Equivalent Weightage]],"")</f>
        <v>2.0132383348938827E-3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363</v>
      </c>
      <c r="F344" s="36" t="s">
        <v>363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424</v>
      </c>
      <c r="M344" s="32" t="s">
        <v>436</v>
      </c>
      <c r="N344" s="32" t="s">
        <v>412</v>
      </c>
      <c r="O344" s="35" t="s">
        <v>456</v>
      </c>
      <c r="P344" s="35" t="s">
        <v>471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1.8498361423220975E-4</v>
      </c>
      <c r="W344" s="35" t="s">
        <v>447</v>
      </c>
      <c r="X344" s="38"/>
      <c r="Y344" s="38" t="s">
        <v>469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576</v>
      </c>
      <c r="AI344" s="32" t="s">
        <v>367</v>
      </c>
      <c r="AJ344" s="34">
        <f ca="1">IFERROR(PA[[#This Row],[Breakdown Time]]*PA[[#This Row],[Plant Equivalent Weightage]],"")</f>
        <v>2.0440689372659177E-3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363</v>
      </c>
      <c r="F345" s="36" t="s">
        <v>363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424</v>
      </c>
      <c r="M345" s="32" t="s">
        <v>436</v>
      </c>
      <c r="N345" s="32" t="s">
        <v>412</v>
      </c>
      <c r="O345" s="35" t="s">
        <v>456</v>
      </c>
      <c r="P345" s="35" t="s">
        <v>471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1.8498361423220975E-4</v>
      </c>
      <c r="W345" s="35" t="s">
        <v>447</v>
      </c>
      <c r="X345" s="38"/>
      <c r="Y345" s="38" t="s">
        <v>469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519</v>
      </c>
      <c r="AI345" s="32" t="s">
        <v>367</v>
      </c>
      <c r="AJ345" s="34">
        <f ca="1">IFERROR(PA[[#This Row],[Breakdown Time]]*PA[[#This Row],[Plant Equivalent Weightage]],"")</f>
        <v>2.0748995396379522E-3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363</v>
      </c>
      <c r="F346" s="36" t="s">
        <v>363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424</v>
      </c>
      <c r="M346" s="32" t="s">
        <v>403</v>
      </c>
      <c r="N346" s="32" t="s">
        <v>412</v>
      </c>
      <c r="O346" s="35" t="s">
        <v>458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1.479868913857678E-3</v>
      </c>
      <c r="W346" s="35" t="s">
        <v>433</v>
      </c>
      <c r="X346" s="39"/>
      <c r="Y346" s="39" t="s">
        <v>577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578</v>
      </c>
      <c r="AI346" s="32" t="s">
        <v>367</v>
      </c>
      <c r="AJ346" s="175">
        <f ca="1">IFERROR(PA[[#This Row],[Breakdown Time]]*PA[[#This Row],[Plant Equivalent Weightage]],"")</f>
        <v>1.7881749375780277E-2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363</v>
      </c>
      <c r="F347" s="36" t="s">
        <v>363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418</v>
      </c>
      <c r="M347" s="32" t="s">
        <v>403</v>
      </c>
      <c r="N347" s="32" t="s">
        <v>416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7.1872073970037443E-3</v>
      </c>
      <c r="W347" s="35" t="s">
        <v>413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561</v>
      </c>
      <c r="AI347" s="32" t="s">
        <v>367</v>
      </c>
      <c r="AJ347" s="34">
        <f ca="1">IFERROR(PA[[#This Row],[Breakdown Time]]*PA[[#This Row],[Plant Equivalent Weightage]],"")</f>
        <v>2.6353093789013731E-3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363</v>
      </c>
      <c r="F348" s="36" t="s">
        <v>363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418</v>
      </c>
      <c r="M348" s="32" t="s">
        <v>410</v>
      </c>
      <c r="N348" s="32" t="s">
        <v>416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9.2406952247190994E-3</v>
      </c>
      <c r="W348" s="35" t="s">
        <v>413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561</v>
      </c>
      <c r="AI348" s="32" t="s">
        <v>367</v>
      </c>
      <c r="AJ348" s="34">
        <f ca="1">IFERROR(PA[[#This Row],[Breakdown Time]]*PA[[#This Row],[Plant Equivalent Weightage]],"")</f>
        <v>3.6962780898876389E-3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363</v>
      </c>
      <c r="F349" s="36" t="s">
        <v>363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423</v>
      </c>
      <c r="M349" s="32" t="s">
        <v>410</v>
      </c>
      <c r="N349" s="32" t="s">
        <v>416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8.6806530898876407E-3</v>
      </c>
      <c r="W349" s="35" t="s">
        <v>413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561</v>
      </c>
      <c r="AI349" s="32" t="s">
        <v>367</v>
      </c>
      <c r="AJ349" s="34">
        <f ca="1">IFERROR(PA[[#This Row],[Breakdown Time]]*PA[[#This Row],[Plant Equivalent Weightage]],"")</f>
        <v>8.2466204353932523E-3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363</v>
      </c>
      <c r="F350" s="36" t="s">
        <v>363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423</v>
      </c>
      <c r="M350" s="32" t="s">
        <v>410</v>
      </c>
      <c r="N350" s="32" t="s">
        <v>443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8.8673338014981281E-3</v>
      </c>
      <c r="W350" s="35" t="s">
        <v>413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561</v>
      </c>
      <c r="AI350" s="32" t="s">
        <v>367</v>
      </c>
      <c r="AJ350" s="34">
        <f ca="1">IFERROR(PA[[#This Row],[Breakdown Time]]*PA[[#This Row],[Plant Equivalent Weightage]],"")</f>
        <v>8.4239671114232154E-3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363</v>
      </c>
      <c r="F351" s="36" t="s">
        <v>363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424</v>
      </c>
      <c r="M351" s="32" t="s">
        <v>436</v>
      </c>
      <c r="N351" s="32" t="s">
        <v>412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1.0636557818352061E-2</v>
      </c>
      <c r="W351" s="35" t="s">
        <v>413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561</v>
      </c>
      <c r="AI351" s="32" t="s">
        <v>367</v>
      </c>
      <c r="AJ351" s="34">
        <f ca="1">IFERROR(PA[[#This Row],[Breakdown Time]]*PA[[#This Row],[Plant Equivalent Weightage]],"")</f>
        <v>1.8082148291198495E-2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363</v>
      </c>
      <c r="F352" s="36" t="s">
        <v>363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473</v>
      </c>
      <c r="M352" s="32" t="s">
        <v>410</v>
      </c>
      <c r="N352" s="32" t="s">
        <v>416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1.3318820224719101E-2</v>
      </c>
      <c r="W352" s="35" t="s">
        <v>413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561</v>
      </c>
      <c r="AI352" s="32" t="s">
        <v>367</v>
      </c>
      <c r="AJ352" s="34">
        <f ca="1">IFERROR(PA[[#This Row],[Breakdown Time]]*PA[[#This Row],[Plant Equivalent Weightage]],"")</f>
        <v>1.4872682584269664E-2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363</v>
      </c>
      <c r="F353" s="36" t="s">
        <v>363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510</v>
      </c>
      <c r="M353" s="32" t="s">
        <v>410</v>
      </c>
      <c r="N353" s="32" t="s">
        <v>416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>
        <f ca="1">IFERROR(_xlfn.XLOOKUP(PA[[#This Row],[Affected Equipment ]],'Basic Data'!N:N,'Basic Data'!R:R),"")</f>
        <v>1.1653967696629212E-2</v>
      </c>
      <c r="W353" s="35" t="s">
        <v>413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561</v>
      </c>
      <c r="AI353" s="32" t="s">
        <v>367</v>
      </c>
      <c r="AJ353" s="34">
        <f ca="1">IFERROR(PA[[#This Row],[Breakdown Time]]*PA[[#This Row],[Plant Equivalent Weightage]],"")</f>
        <v>1.6704020365168541E-2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363</v>
      </c>
      <c r="F354" s="36" t="s">
        <v>363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465</v>
      </c>
      <c r="M354" s="32"/>
      <c r="N354" s="32"/>
      <c r="O354" s="35"/>
      <c r="P354" s="35"/>
      <c r="Q354" s="32" t="s">
        <v>520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2.4828534644194759E-2</v>
      </c>
      <c r="W354" s="35" t="s">
        <v>428</v>
      </c>
      <c r="X354" s="38"/>
      <c r="Y354" s="38" t="s">
        <v>521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422</v>
      </c>
      <c r="AI354" s="32" t="s">
        <v>367</v>
      </c>
      <c r="AJ354" s="34">
        <f ca="1">IFERROR(PA[[#This Row],[Breakdown Time]]*PA[[#This Row],[Plant Equivalent Weightage]],"")</f>
        <v>5.379515839575578E-3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363</v>
      </c>
      <c r="F355" s="36" t="s">
        <v>363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424</v>
      </c>
      <c r="M355" s="32" t="s">
        <v>436</v>
      </c>
      <c r="N355" s="32" t="s">
        <v>412</v>
      </c>
      <c r="O355" s="35" t="s">
        <v>456</v>
      </c>
      <c r="P355" s="35" t="s">
        <v>471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1.8498361423220975E-4</v>
      </c>
      <c r="W355" s="35" t="s">
        <v>447</v>
      </c>
      <c r="X355" s="38"/>
      <c r="Y355" s="38" t="s">
        <v>469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579</v>
      </c>
      <c r="AI355" s="32" t="s">
        <v>367</v>
      </c>
      <c r="AJ355" s="34">
        <f ca="1">IFERROR(PA[[#This Row],[Breakdown Time]]*PA[[#This Row],[Plant Equivalent Weightage]],"")</f>
        <v>1.8868328651685392E-3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363</v>
      </c>
      <c r="F356" s="36" t="s">
        <v>363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424</v>
      </c>
      <c r="M356" s="32" t="s">
        <v>436</v>
      </c>
      <c r="N356" s="32" t="s">
        <v>412</v>
      </c>
      <c r="O356" s="35" t="s">
        <v>456</v>
      </c>
      <c r="P356" s="35" t="s">
        <v>471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1.8498361423220975E-4</v>
      </c>
      <c r="W356" s="35" t="s">
        <v>447</v>
      </c>
      <c r="X356" s="38"/>
      <c r="Y356" s="38" t="s">
        <v>469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579</v>
      </c>
      <c r="AI356" s="32" t="s">
        <v>367</v>
      </c>
      <c r="AJ356" s="34">
        <f ca="1">IFERROR(PA[[#This Row],[Breakdown Time]]*PA[[#This Row],[Plant Equivalent Weightage]],"")</f>
        <v>1.9176634675405742E-3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363</v>
      </c>
      <c r="F357" s="36" t="s">
        <v>363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424</v>
      </c>
      <c r="M357" s="32" t="s">
        <v>436</v>
      </c>
      <c r="N357" s="32" t="s">
        <v>412</v>
      </c>
      <c r="O357" s="35" t="s">
        <v>456</v>
      </c>
      <c r="P357" s="35" t="s">
        <v>471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1.8498361423220975E-4</v>
      </c>
      <c r="W357" s="35" t="s">
        <v>447</v>
      </c>
      <c r="X357" s="38"/>
      <c r="Y357" s="38" t="s">
        <v>469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579</v>
      </c>
      <c r="AI357" s="32" t="s">
        <v>367</v>
      </c>
      <c r="AJ357" s="34">
        <f ca="1">IFERROR(PA[[#This Row],[Breakdown Time]]*PA[[#This Row],[Plant Equivalent Weightage]],"")</f>
        <v>1.948494069912609E-3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363</v>
      </c>
      <c r="F358" s="36" t="s">
        <v>363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424</v>
      </c>
      <c r="M358" s="32" t="s">
        <v>436</v>
      </c>
      <c r="N358" s="32" t="s">
        <v>412</v>
      </c>
      <c r="O358" s="35" t="s">
        <v>458</v>
      </c>
      <c r="P358" s="35" t="s">
        <v>471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1.8498361423220975E-4</v>
      </c>
      <c r="W358" s="35" t="s">
        <v>447</v>
      </c>
      <c r="X358" s="38"/>
      <c r="Y358" s="38" t="s">
        <v>469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580</v>
      </c>
      <c r="AI358" s="32" t="s">
        <v>367</v>
      </c>
      <c r="AJ358" s="34">
        <f ca="1">IFERROR(PA[[#This Row],[Breakdown Time]]*PA[[#This Row],[Plant Equivalent Weightage]],"")</f>
        <v>1.9793246722846444E-3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363</v>
      </c>
      <c r="F359" s="36" t="s">
        <v>363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424</v>
      </c>
      <c r="M359" s="36" t="s">
        <v>483</v>
      </c>
      <c r="N359" s="32" t="s">
        <v>416</v>
      </c>
      <c r="O359" s="35" t="s">
        <v>440</v>
      </c>
      <c r="P359" s="35" t="s">
        <v>471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1.8498361423220975E-4</v>
      </c>
      <c r="W359" s="35" t="s">
        <v>447</v>
      </c>
      <c r="X359" s="39"/>
      <c r="Y359" s="38" t="s">
        <v>469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580</v>
      </c>
      <c r="AI359" s="32" t="s">
        <v>367</v>
      </c>
      <c r="AJ359" s="175">
        <f ca="1">IFERROR(PA[[#This Row],[Breakdown Time]]*PA[[#This Row],[Plant Equivalent Weightage]],"")</f>
        <v>2.0101552746566794E-3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363</v>
      </c>
      <c r="F360" s="36" t="s">
        <v>363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424</v>
      </c>
      <c r="M360" s="36" t="s">
        <v>483</v>
      </c>
      <c r="N360" s="32" t="s">
        <v>416</v>
      </c>
      <c r="O360" s="35" t="s">
        <v>440</v>
      </c>
      <c r="P360" s="35" t="s">
        <v>471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1.8498361423220975E-4</v>
      </c>
      <c r="W360" s="35" t="s">
        <v>447</v>
      </c>
      <c r="X360" s="38"/>
      <c r="Y360" s="38" t="s">
        <v>469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580</v>
      </c>
      <c r="AI360" s="32" t="s">
        <v>367</v>
      </c>
      <c r="AJ360" s="34">
        <f ca="1">IFERROR(PA[[#This Row],[Breakdown Time]]*PA[[#This Row],[Plant Equivalent Weightage]],"")</f>
        <v>2.0409858770287143E-3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363</v>
      </c>
      <c r="F361" s="36" t="s">
        <v>363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424</v>
      </c>
      <c r="M361" s="36" t="s">
        <v>483</v>
      </c>
      <c r="N361" s="32" t="s">
        <v>416</v>
      </c>
      <c r="O361" s="35" t="s">
        <v>446</v>
      </c>
      <c r="P361" s="35" t="s">
        <v>471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1.8498361423220975E-4</v>
      </c>
      <c r="W361" s="35" t="s">
        <v>447</v>
      </c>
      <c r="X361" s="38"/>
      <c r="Y361" s="38" t="s">
        <v>469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581</v>
      </c>
      <c r="AI361" s="32" t="s">
        <v>367</v>
      </c>
      <c r="AJ361" s="34">
        <f ca="1">IFERROR(PA[[#This Row],[Breakdown Time]]*PA[[#This Row],[Plant Equivalent Weightage]],"")</f>
        <v>2.0718164794007489E-3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363</v>
      </c>
      <c r="F362" s="36" t="s">
        <v>363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424</v>
      </c>
      <c r="M362" s="36" t="s">
        <v>410</v>
      </c>
      <c r="N362" s="32" t="s">
        <v>416</v>
      </c>
      <c r="O362" s="35" t="s">
        <v>458</v>
      </c>
      <c r="P362" s="35" t="s">
        <v>471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1.8498361423220975E-4</v>
      </c>
      <c r="W362" s="35" t="s">
        <v>447</v>
      </c>
      <c r="X362" s="39"/>
      <c r="Y362" s="38" t="s">
        <v>469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457</v>
      </c>
      <c r="AI362" s="32" t="s">
        <v>367</v>
      </c>
      <c r="AJ362" s="175">
        <f ca="1">IFERROR(PA[[#This Row],[Breakdown Time]]*PA[[#This Row],[Plant Equivalent Weightage]],"")</f>
        <v>2.1026470817727843E-3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363</v>
      </c>
      <c r="F363" s="36" t="s">
        <v>363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424</v>
      </c>
      <c r="M363" s="36" t="s">
        <v>410</v>
      </c>
      <c r="N363" s="32" t="s">
        <v>416</v>
      </c>
      <c r="O363" s="35" t="s">
        <v>458</v>
      </c>
      <c r="P363" s="35" t="s">
        <v>471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1.8498361423220975E-4</v>
      </c>
      <c r="W363" s="35" t="s">
        <v>447</v>
      </c>
      <c r="X363" s="38"/>
      <c r="Y363" s="38" t="s">
        <v>469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457</v>
      </c>
      <c r="AI363" s="32" t="s">
        <v>367</v>
      </c>
      <c r="AJ363" s="34">
        <f ca="1">IFERROR(PA[[#This Row],[Breakdown Time]]*PA[[#This Row],[Plant Equivalent Weightage]],"")</f>
        <v>2.1334776841448189E-3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363</v>
      </c>
      <c r="F364" s="36" t="s">
        <v>363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582</v>
      </c>
      <c r="M364" s="32" t="s">
        <v>403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5.3645248127340821E-3</v>
      </c>
      <c r="W364" s="35" t="s">
        <v>474</v>
      </c>
      <c r="X364" s="38"/>
      <c r="Y364" s="38" t="s">
        <v>583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444</v>
      </c>
      <c r="AI364" s="32" t="s">
        <v>367</v>
      </c>
      <c r="AJ364" s="34">
        <f ca="1">IFERROR(PA[[#This Row],[Breakdown Time]]*PA[[#This Row],[Plant Equivalent Weightage]],"")</f>
        <v>8.9408746878901055E-4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363</v>
      </c>
      <c r="F365" s="36" t="s">
        <v>363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426</v>
      </c>
      <c r="M365" s="32"/>
      <c r="N365" s="32"/>
      <c r="O365" s="35"/>
      <c r="P365" s="35"/>
      <c r="Q365" s="32" t="s">
        <v>520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2.6730132256554309E-2</v>
      </c>
      <c r="W365" s="35" t="s">
        <v>428</v>
      </c>
      <c r="X365" s="38"/>
      <c r="Y365" s="38" t="s">
        <v>521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422</v>
      </c>
      <c r="AI365" s="32" t="s">
        <v>367</v>
      </c>
      <c r="AJ365" s="34">
        <f ca="1">IFERROR(PA[[#This Row],[Breakdown Time]]*PA[[#This Row],[Plant Equivalent Weightage]],"")</f>
        <v>6.23703085986265E-3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363</v>
      </c>
      <c r="F366" s="36" t="s">
        <v>363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424</v>
      </c>
      <c r="M366" s="36" t="s">
        <v>436</v>
      </c>
      <c r="N366" s="32" t="s">
        <v>412</v>
      </c>
      <c r="O366" s="35" t="s">
        <v>526</v>
      </c>
      <c r="P366" s="35" t="s">
        <v>471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1.8498361423220975E-4</v>
      </c>
      <c r="W366" s="35" t="s">
        <v>447</v>
      </c>
      <c r="X366" s="38"/>
      <c r="Y366" s="38" t="s">
        <v>469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457</v>
      </c>
      <c r="AI366" s="32" t="s">
        <v>367</v>
      </c>
      <c r="AJ366" s="34">
        <f ca="1">IFERROR(PA[[#This Row],[Breakdown Time]]*PA[[#This Row],[Plant Equivalent Weightage]],"")</f>
        <v>1.8282547206616732E-3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584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363</v>
      </c>
      <c r="F367" s="36" t="s">
        <v>363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424</v>
      </c>
      <c r="M367" s="36" t="s">
        <v>436</v>
      </c>
      <c r="N367" s="32" t="s">
        <v>412</v>
      </c>
      <c r="O367" s="35" t="s">
        <v>526</v>
      </c>
      <c r="P367" s="35" t="s">
        <v>471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1.8498361423220975E-4</v>
      </c>
      <c r="W367" s="35" t="s">
        <v>447</v>
      </c>
      <c r="X367" s="38"/>
      <c r="Y367" s="38" t="s">
        <v>469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457</v>
      </c>
      <c r="AI367" s="32" t="s">
        <v>367</v>
      </c>
      <c r="AJ367" s="34">
        <f ca="1">IFERROR(PA[[#This Row],[Breakdown Time]]*PA[[#This Row],[Plant Equivalent Weightage]],"")</f>
        <v>1.859085323033708E-3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584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363</v>
      </c>
      <c r="F368" s="36" t="s">
        <v>363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424</v>
      </c>
      <c r="M368" s="36" t="s">
        <v>436</v>
      </c>
      <c r="N368" s="32" t="s">
        <v>412</v>
      </c>
      <c r="O368" s="35" t="s">
        <v>440</v>
      </c>
      <c r="P368" s="35" t="s">
        <v>471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1.8498361423220975E-4</v>
      </c>
      <c r="W368" s="35" t="s">
        <v>447</v>
      </c>
      <c r="X368" s="38"/>
      <c r="Y368" s="38" t="s">
        <v>469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519</v>
      </c>
      <c r="AI368" s="32" t="s">
        <v>367</v>
      </c>
      <c r="AJ368" s="34">
        <f ca="1">IFERROR(PA[[#This Row],[Breakdown Time]]*PA[[#This Row],[Plant Equivalent Weightage]],"")</f>
        <v>1.889915925405743E-3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584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363</v>
      </c>
      <c r="F369" s="36" t="s">
        <v>363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424</v>
      </c>
      <c r="M369" s="36" t="s">
        <v>436</v>
      </c>
      <c r="N369" s="32" t="s">
        <v>412</v>
      </c>
      <c r="O369" s="35" t="s">
        <v>440</v>
      </c>
      <c r="P369" s="35" t="s">
        <v>471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1.8498361423220975E-4</v>
      </c>
      <c r="W369" s="35" t="s">
        <v>447</v>
      </c>
      <c r="X369" s="38"/>
      <c r="Y369" s="38" t="s">
        <v>469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519</v>
      </c>
      <c r="AI369" s="32" t="s">
        <v>367</v>
      </c>
      <c r="AJ369" s="34">
        <f ca="1">IFERROR(PA[[#This Row],[Breakdown Time]]*PA[[#This Row],[Plant Equivalent Weightage]],"")</f>
        <v>1.9207465277777777E-3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584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363</v>
      </c>
      <c r="F370" s="36" t="s">
        <v>363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424</v>
      </c>
      <c r="M370" s="36" t="s">
        <v>436</v>
      </c>
      <c r="N370" s="32" t="s">
        <v>412</v>
      </c>
      <c r="O370" s="35" t="s">
        <v>440</v>
      </c>
      <c r="P370" s="35" t="s">
        <v>471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1.8498361423220975E-4</v>
      </c>
      <c r="W370" s="35" t="s">
        <v>447</v>
      </c>
      <c r="X370" s="38"/>
      <c r="Y370" s="38" t="s">
        <v>469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519</v>
      </c>
      <c r="AI370" s="32" t="s">
        <v>367</v>
      </c>
      <c r="AJ370" s="34">
        <f ca="1">IFERROR(PA[[#This Row],[Breakdown Time]]*PA[[#This Row],[Plant Equivalent Weightage]],"")</f>
        <v>1.9515771301498127E-3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584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363</v>
      </c>
      <c r="F371" s="36" t="s">
        <v>363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424</v>
      </c>
      <c r="M371" s="36" t="s">
        <v>410</v>
      </c>
      <c r="N371" s="32" t="s">
        <v>416</v>
      </c>
      <c r="O371" s="35" t="s">
        <v>472</v>
      </c>
      <c r="P371" s="35" t="s">
        <v>471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1.8498361423220975E-4</v>
      </c>
      <c r="W371" s="35" t="s">
        <v>447</v>
      </c>
      <c r="X371" s="38"/>
      <c r="Y371" s="38" t="s">
        <v>469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519</v>
      </c>
      <c r="AI371" s="32" t="s">
        <v>367</v>
      </c>
      <c r="AJ371" s="34">
        <f ca="1">IFERROR(PA[[#This Row],[Breakdown Time]]*PA[[#This Row],[Plant Equivalent Weightage]],"")</f>
        <v>1.9824077325218477E-3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584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363</v>
      </c>
      <c r="F372" s="36" t="s">
        <v>363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424</v>
      </c>
      <c r="M372" s="36" t="s">
        <v>403</v>
      </c>
      <c r="N372" s="32" t="s">
        <v>412</v>
      </c>
      <c r="O372" s="35" t="s">
        <v>458</v>
      </c>
      <c r="P372" s="35" t="s">
        <v>471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1.8498361423220975E-4</v>
      </c>
      <c r="W372" s="35" t="s">
        <v>447</v>
      </c>
      <c r="X372" s="38"/>
      <c r="Y372" s="38" t="s">
        <v>469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575</v>
      </c>
      <c r="AI372" s="32" t="s">
        <v>367</v>
      </c>
      <c r="AJ372" s="34">
        <f ca="1">IFERROR(PA[[#This Row],[Breakdown Time]]*PA[[#This Row],[Plant Equivalent Weightage]],"")</f>
        <v>2.0132383348938827E-3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584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363</v>
      </c>
      <c r="F373" s="36" t="s">
        <v>363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424</v>
      </c>
      <c r="M373" s="36" t="s">
        <v>403</v>
      </c>
      <c r="N373" s="32" t="s">
        <v>412</v>
      </c>
      <c r="O373" s="35" t="s">
        <v>458</v>
      </c>
      <c r="P373" s="35" t="s">
        <v>471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1.8498361423220975E-4</v>
      </c>
      <c r="W373" s="35" t="s">
        <v>447</v>
      </c>
      <c r="X373" s="38"/>
      <c r="Y373" s="38" t="s">
        <v>469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575</v>
      </c>
      <c r="AI373" s="32" t="s">
        <v>367</v>
      </c>
      <c r="AJ373" s="34">
        <f ca="1">IFERROR(PA[[#This Row],[Breakdown Time]]*PA[[#This Row],[Plant Equivalent Weightage]],"")</f>
        <v>2.0440689372659177E-3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584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363</v>
      </c>
      <c r="F374" s="36" t="s">
        <v>363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424</v>
      </c>
      <c r="M374" s="36" t="s">
        <v>403</v>
      </c>
      <c r="N374" s="32" t="s">
        <v>412</v>
      </c>
      <c r="O374" s="35" t="s">
        <v>458</v>
      </c>
      <c r="P374" s="35" t="s">
        <v>471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1.8498361423220975E-4</v>
      </c>
      <c r="W374" s="35" t="s">
        <v>447</v>
      </c>
      <c r="X374" s="38"/>
      <c r="Y374" s="38" t="s">
        <v>469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575</v>
      </c>
      <c r="AI374" s="32" t="s">
        <v>367</v>
      </c>
      <c r="AJ374" s="34">
        <f ca="1">IFERROR(PA[[#This Row],[Breakdown Time]]*PA[[#This Row],[Plant Equivalent Weightage]],"")</f>
        <v>2.0748995396379522E-3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584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363</v>
      </c>
      <c r="F375" s="36" t="s">
        <v>363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424</v>
      </c>
      <c r="M375" s="36" t="s">
        <v>403</v>
      </c>
      <c r="N375" s="32" t="s">
        <v>416</v>
      </c>
      <c r="O375" s="35" t="s">
        <v>472</v>
      </c>
      <c r="P375" s="35" t="s">
        <v>471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1.8498361423220975E-4</v>
      </c>
      <c r="W375" s="35" t="s">
        <v>447</v>
      </c>
      <c r="X375" s="38"/>
      <c r="Y375" s="38" t="s">
        <v>469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566</v>
      </c>
      <c r="AI375" s="32" t="s">
        <v>367</v>
      </c>
      <c r="AJ375" s="34">
        <f ca="1">IFERROR(PA[[#This Row],[Breakdown Time]]*PA[[#This Row],[Plant Equivalent Weightage]],"")</f>
        <v>2.1057301420099876E-3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584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363</v>
      </c>
      <c r="F376" s="36" t="s">
        <v>363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424</v>
      </c>
      <c r="M376" s="36" t="s">
        <v>403</v>
      </c>
      <c r="N376" s="32" t="s">
        <v>416</v>
      </c>
      <c r="O376" s="35" t="s">
        <v>472</v>
      </c>
      <c r="P376" s="35" t="s">
        <v>471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1.8498361423220975E-4</v>
      </c>
      <c r="W376" s="35" t="s">
        <v>447</v>
      </c>
      <c r="X376" s="38"/>
      <c r="Y376" s="38" t="s">
        <v>469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566</v>
      </c>
      <c r="AI376" s="32" t="s">
        <v>367</v>
      </c>
      <c r="AJ376" s="34">
        <f ca="1">IFERROR(PA[[#This Row],[Breakdown Time]]*PA[[#This Row],[Plant Equivalent Weightage]],"")</f>
        <v>2.1365607443820226E-3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584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363</v>
      </c>
      <c r="F377" s="36" t="s">
        <v>363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424</v>
      </c>
      <c r="M377" s="36" t="s">
        <v>403</v>
      </c>
      <c r="N377" s="32" t="s">
        <v>412</v>
      </c>
      <c r="O377" s="35" t="s">
        <v>467</v>
      </c>
      <c r="P377" s="35" t="s">
        <v>471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1.8498361423220975E-4</v>
      </c>
      <c r="W377" s="35" t="s">
        <v>447</v>
      </c>
      <c r="X377" s="38"/>
      <c r="Y377" s="38" t="s">
        <v>469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519</v>
      </c>
      <c r="AI377" s="32" t="s">
        <v>367</v>
      </c>
      <c r="AJ377" s="34">
        <f ca="1">IFERROR(PA[[#This Row],[Breakdown Time]]*PA[[#This Row],[Plant Equivalent Weightage]],"")</f>
        <v>2.1673913467540576E-3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584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363</v>
      </c>
      <c r="F378" s="36" t="s">
        <v>363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424</v>
      </c>
      <c r="M378" s="36" t="s">
        <v>403</v>
      </c>
      <c r="N378" s="32" t="s">
        <v>412</v>
      </c>
      <c r="O378" s="35" t="s">
        <v>467</v>
      </c>
      <c r="P378" s="35" t="s">
        <v>471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1.8498361423220975E-4</v>
      </c>
      <c r="W378" s="35" t="s">
        <v>447</v>
      </c>
      <c r="X378" s="38"/>
      <c r="Y378" s="38" t="s">
        <v>469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519</v>
      </c>
      <c r="AI378" s="32" t="s">
        <v>367</v>
      </c>
      <c r="AJ378" s="34">
        <f ca="1">IFERROR(PA[[#This Row],[Breakdown Time]]*PA[[#This Row],[Plant Equivalent Weightage]],"")</f>
        <v>2.1982219491260926E-3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584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363</v>
      </c>
      <c r="F379" s="36" t="s">
        <v>363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424</v>
      </c>
      <c r="M379" s="36" t="s">
        <v>403</v>
      </c>
      <c r="N379" s="32" t="s">
        <v>416</v>
      </c>
      <c r="O379" s="35" t="s">
        <v>440</v>
      </c>
      <c r="P379" s="35" t="s">
        <v>471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1.8498361423220975E-4</v>
      </c>
      <c r="W379" s="35" t="s">
        <v>447</v>
      </c>
      <c r="X379" s="38"/>
      <c r="Y379" s="38" t="s">
        <v>469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585</v>
      </c>
      <c r="AI379" s="32" t="s">
        <v>367</v>
      </c>
      <c r="AJ379" s="34">
        <f ca="1">IFERROR(PA[[#This Row],[Breakdown Time]]*PA[[#This Row],[Plant Equivalent Weightage]],"")</f>
        <v>2.2290525514981267E-3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584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363</v>
      </c>
      <c r="F380" s="36" t="s">
        <v>363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411</v>
      </c>
      <c r="M380" s="36" t="s">
        <v>410</v>
      </c>
      <c r="N380" s="32" t="s">
        <v>416</v>
      </c>
      <c r="O380" s="35" t="s">
        <v>526</v>
      </c>
      <c r="P380" s="35" t="s">
        <v>406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1.8668071161048689E-4</v>
      </c>
      <c r="W380" s="35" t="s">
        <v>407</v>
      </c>
      <c r="X380" s="38"/>
      <c r="Y380" s="38" t="s">
        <v>469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532</v>
      </c>
      <c r="AI380" s="32" t="s">
        <v>367</v>
      </c>
      <c r="AJ380" s="34">
        <f ca="1">IFERROR(PA[[#This Row],[Breakdown Time]]*PA[[#This Row],[Plant Equivalent Weightage]],"")</f>
        <v>2.0005949594257178E-3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363</v>
      </c>
      <c r="F381" s="36" t="s">
        <v>363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411</v>
      </c>
      <c r="M381" s="36" t="s">
        <v>410</v>
      </c>
      <c r="N381" s="32" t="s">
        <v>416</v>
      </c>
      <c r="O381" s="35" t="s">
        <v>526</v>
      </c>
      <c r="P381" s="35" t="s">
        <v>406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1.8668071161048689E-4</v>
      </c>
      <c r="W381" s="35" t="s">
        <v>407</v>
      </c>
      <c r="X381" s="38"/>
      <c r="Y381" s="38" t="s">
        <v>469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532</v>
      </c>
      <c r="AI381" s="32" t="s">
        <v>367</v>
      </c>
      <c r="AJ381" s="34">
        <f ca="1">IFERROR(PA[[#This Row],[Breakdown Time]]*PA[[#This Row],[Plant Equivalent Weightage]],"")</f>
        <v>2.0317084113607988E-3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363</v>
      </c>
      <c r="F382" s="36" t="s">
        <v>363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478</v>
      </c>
      <c r="M382" s="36" t="s">
        <v>410</v>
      </c>
      <c r="N382" s="32" t="s">
        <v>412</v>
      </c>
      <c r="O382" s="35" t="s">
        <v>458</v>
      </c>
      <c r="P382" s="35" t="s">
        <v>406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1.8668071161048689E-4</v>
      </c>
      <c r="W382" s="35" t="s">
        <v>447</v>
      </c>
      <c r="X382" s="39"/>
      <c r="Y382" s="38" t="s">
        <v>469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586</v>
      </c>
      <c r="AI382" s="32" t="s">
        <v>367</v>
      </c>
      <c r="AJ382" s="175">
        <f ca="1">IFERROR(PA[[#This Row],[Breakdown Time]]*PA[[#This Row],[Plant Equivalent Weightage]],"")</f>
        <v>2.0628218632958799E-3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587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363</v>
      </c>
      <c r="F383" s="36" t="s">
        <v>363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402</v>
      </c>
      <c r="M383" s="36" t="s">
        <v>403</v>
      </c>
      <c r="N383" s="32" t="s">
        <v>443</v>
      </c>
      <c r="O383" s="35" t="s">
        <v>458</v>
      </c>
      <c r="P383" s="35" t="s">
        <v>406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1.8668071161048689E-4</v>
      </c>
      <c r="W383" s="35" t="s">
        <v>447</v>
      </c>
      <c r="X383" s="39"/>
      <c r="Y383" s="38" t="s">
        <v>469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588</v>
      </c>
      <c r="AI383" s="32" t="s">
        <v>367</v>
      </c>
      <c r="AJ383" s="34">
        <f ca="1">IFERROR(PA[[#This Row],[Breakdown Time]]*PA[[#This Row],[Plant Equivalent Weightage]],"")</f>
        <v>1.9912609238451938E-3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589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363</v>
      </c>
      <c r="F384" s="36" t="s">
        <v>363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402</v>
      </c>
      <c r="M384" s="36" t="s">
        <v>403</v>
      </c>
      <c r="N384" s="32" t="s">
        <v>443</v>
      </c>
      <c r="O384" s="35" t="s">
        <v>458</v>
      </c>
      <c r="P384" s="35" t="s">
        <v>406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1.8668071161048689E-4</v>
      </c>
      <c r="W384" s="35" t="s">
        <v>447</v>
      </c>
      <c r="X384" s="39"/>
      <c r="Y384" s="38" t="s">
        <v>469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588</v>
      </c>
      <c r="AI384" s="32" t="s">
        <v>367</v>
      </c>
      <c r="AJ384" s="34">
        <f ca="1">IFERROR(PA[[#This Row],[Breakdown Time]]*PA[[#This Row],[Plant Equivalent Weightage]],"")</f>
        <v>2.0223743757802749E-3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589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363</v>
      </c>
      <c r="F385" s="36" t="s">
        <v>363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402</v>
      </c>
      <c r="M385" s="36" t="s">
        <v>403</v>
      </c>
      <c r="N385" s="32" t="s">
        <v>443</v>
      </c>
      <c r="O385" s="35" t="s">
        <v>458</v>
      </c>
      <c r="P385" s="35" t="s">
        <v>406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1.8668071161048689E-4</v>
      </c>
      <c r="W385" s="35" t="s">
        <v>447</v>
      </c>
      <c r="X385" s="39"/>
      <c r="Y385" s="38" t="s">
        <v>469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588</v>
      </c>
      <c r="AI385" s="32" t="s">
        <v>367</v>
      </c>
      <c r="AJ385" s="34">
        <f ca="1">IFERROR(PA[[#This Row],[Breakdown Time]]*PA[[#This Row],[Plant Equivalent Weightage]],"")</f>
        <v>2.053487827715356E-3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589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363</v>
      </c>
      <c r="F386" s="36" t="s">
        <v>363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402</v>
      </c>
      <c r="M386" s="36" t="s">
        <v>403</v>
      </c>
      <c r="N386" s="32" t="s">
        <v>443</v>
      </c>
      <c r="O386" s="35" t="s">
        <v>456</v>
      </c>
      <c r="P386" s="35" t="s">
        <v>406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1.8668071161048689E-4</v>
      </c>
      <c r="W386" s="35" t="s">
        <v>447</v>
      </c>
      <c r="X386" s="39"/>
      <c r="Y386" s="38" t="s">
        <v>469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590</v>
      </c>
      <c r="AI386" s="32" t="s">
        <v>367</v>
      </c>
      <c r="AJ386" s="34">
        <f ca="1">IFERROR(PA[[#This Row],[Breakdown Time]]*PA[[#This Row],[Plant Equivalent Weightage]],"")</f>
        <v>2.0846012796504371E-3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589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363</v>
      </c>
      <c r="F387" s="36" t="s">
        <v>363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402</v>
      </c>
      <c r="M387" s="36" t="s">
        <v>403</v>
      </c>
      <c r="N387" s="32" t="s">
        <v>412</v>
      </c>
      <c r="O387" s="35" t="s">
        <v>440</v>
      </c>
      <c r="P387" s="35" t="s">
        <v>406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1.8668071161048689E-4</v>
      </c>
      <c r="W387" s="35" t="s">
        <v>447</v>
      </c>
      <c r="X387" s="39"/>
      <c r="Y387" s="38" t="s">
        <v>469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591</v>
      </c>
      <c r="AI387" s="32" t="s">
        <v>367</v>
      </c>
      <c r="AJ387" s="34">
        <f ca="1">IFERROR(PA[[#This Row],[Breakdown Time]]*PA[[#This Row],[Plant Equivalent Weightage]],"")</f>
        <v>2.1157147315855182E-3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589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363</v>
      </c>
      <c r="F388" s="36" t="s">
        <v>363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402</v>
      </c>
      <c r="M388" s="36" t="s">
        <v>403</v>
      </c>
      <c r="N388" s="32" t="s">
        <v>412</v>
      </c>
      <c r="O388" s="35" t="s">
        <v>440</v>
      </c>
      <c r="P388" s="35" t="s">
        <v>406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1.8668071161048689E-4</v>
      </c>
      <c r="W388" s="35" t="s">
        <v>447</v>
      </c>
      <c r="X388" s="39"/>
      <c r="Y388" s="38" t="s">
        <v>469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591</v>
      </c>
      <c r="AI388" s="32" t="s">
        <v>367</v>
      </c>
      <c r="AJ388" s="175">
        <f ca="1">IFERROR(PA[[#This Row],[Breakdown Time]]*PA[[#This Row],[Plant Equivalent Weightage]],"")</f>
        <v>2.1468281835205993E-3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589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363</v>
      </c>
      <c r="F389" s="36" t="s">
        <v>363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473</v>
      </c>
      <c r="M389" s="32" t="s">
        <v>410</v>
      </c>
      <c r="N389" s="32" t="s">
        <v>412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7.3993445692883903E-3</v>
      </c>
      <c r="W389" s="35" t="s">
        <v>413</v>
      </c>
      <c r="X389" s="38"/>
      <c r="Y389" s="38" t="s">
        <v>469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561</v>
      </c>
      <c r="AI389" s="32" t="s">
        <v>367</v>
      </c>
      <c r="AJ389" s="34">
        <f ca="1">IFERROR(PA[[#This Row],[Breakdown Time]]*PA[[#This Row],[Plant Equivalent Weightage]],"")</f>
        <v>6.16612047440699E-3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6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363</v>
      </c>
      <c r="F390" s="36" t="s">
        <v>363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423</v>
      </c>
      <c r="M390" s="32" t="s">
        <v>410</v>
      </c>
      <c r="N390" s="32" t="s">
        <v>404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9.1473548689138592E-3</v>
      </c>
      <c r="W390" s="35" t="s">
        <v>413</v>
      </c>
      <c r="X390" s="38"/>
      <c r="Y390" s="38" t="s">
        <v>469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561</v>
      </c>
      <c r="AI390" s="32" t="s">
        <v>367</v>
      </c>
      <c r="AJ390" s="34">
        <f ca="1">IFERROR(PA[[#This Row],[Breakdown Time]]*PA[[#This Row],[Plant Equivalent Weightage]],"")</f>
        <v>3.9638537765293372E-3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592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363</v>
      </c>
      <c r="F391" s="36" t="s">
        <v>363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423</v>
      </c>
      <c r="M391" s="32" t="s">
        <v>410</v>
      </c>
      <c r="N391" s="32" t="s">
        <v>412</v>
      </c>
      <c r="O391" s="35" t="s">
        <v>472</v>
      </c>
      <c r="P391" s="35" t="s">
        <v>406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1.8668071161048689E-4</v>
      </c>
      <c r="W391" s="35" t="s">
        <v>447</v>
      </c>
      <c r="X391" s="38"/>
      <c r="Y391" s="38" t="s">
        <v>469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593</v>
      </c>
      <c r="AI391" s="32" t="s">
        <v>367</v>
      </c>
      <c r="AJ391" s="34">
        <f ca="1">IFERROR(PA[[#This Row],[Breakdown Time]]*PA[[#This Row],[Plant Equivalent Weightage]],"")</f>
        <v>1.8979205680399499E-3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592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363</v>
      </c>
      <c r="F392" s="36" t="s">
        <v>363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423</v>
      </c>
      <c r="M392" s="32" t="s">
        <v>410</v>
      </c>
      <c r="N392" s="32" t="s">
        <v>416</v>
      </c>
      <c r="O392" s="35" t="s">
        <v>440</v>
      </c>
      <c r="P392" s="35" t="s">
        <v>406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1.8668071161048689E-4</v>
      </c>
      <c r="W392" s="35" t="s">
        <v>447</v>
      </c>
      <c r="X392" s="38"/>
      <c r="Y392" s="38" t="s">
        <v>469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593</v>
      </c>
      <c r="AI392" s="32" t="s">
        <v>367</v>
      </c>
      <c r="AJ392" s="34">
        <f ca="1">IFERROR(PA[[#This Row],[Breakdown Time]]*PA[[#This Row],[Plant Equivalent Weightage]],"")</f>
        <v>1.929034019975031E-3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592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363</v>
      </c>
      <c r="F393" s="36" t="s">
        <v>363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423</v>
      </c>
      <c r="M393" s="32" t="s">
        <v>410</v>
      </c>
      <c r="N393" s="32" t="s">
        <v>416</v>
      </c>
      <c r="O393" s="35" t="s">
        <v>440</v>
      </c>
      <c r="P393" s="35" t="s">
        <v>406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1.8668071161048689E-4</v>
      </c>
      <c r="W393" s="35" t="s">
        <v>447</v>
      </c>
      <c r="X393" s="38"/>
      <c r="Y393" s="38" t="s">
        <v>469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594</v>
      </c>
      <c r="AI393" s="32" t="s">
        <v>367</v>
      </c>
      <c r="AJ393" s="34">
        <f ca="1">IFERROR(PA[[#This Row],[Breakdown Time]]*PA[[#This Row],[Plant Equivalent Weightage]],"")</f>
        <v>1.9601474719101119E-3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592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363</v>
      </c>
      <c r="F394" s="36" t="s">
        <v>363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423</v>
      </c>
      <c r="M394" s="32" t="s">
        <v>410</v>
      </c>
      <c r="N394" s="32" t="s">
        <v>443</v>
      </c>
      <c r="O394" s="35" t="s">
        <v>472</v>
      </c>
      <c r="P394" s="35" t="s">
        <v>406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1.8668071161048689E-4</v>
      </c>
      <c r="W394" s="35" t="s">
        <v>447</v>
      </c>
      <c r="X394" s="39"/>
      <c r="Y394" s="38" t="s">
        <v>469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594</v>
      </c>
      <c r="AI394" s="32" t="s">
        <v>367</v>
      </c>
      <c r="AJ394" s="175">
        <f ca="1">IFERROR(PA[[#This Row],[Breakdown Time]]*PA[[#This Row],[Plant Equivalent Weightage]],"")</f>
        <v>1.9912609238451938E-3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592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363</v>
      </c>
      <c r="F395" s="36" t="s">
        <v>363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423</v>
      </c>
      <c r="M395" s="32" t="s">
        <v>410</v>
      </c>
      <c r="N395" s="32" t="s">
        <v>443</v>
      </c>
      <c r="O395" s="35" t="s">
        <v>472</v>
      </c>
      <c r="P395" s="35" t="s">
        <v>406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1.8668071161048689E-4</v>
      </c>
      <c r="W395" s="35" t="s">
        <v>447</v>
      </c>
      <c r="X395" s="38"/>
      <c r="Y395" s="38" t="s">
        <v>469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594</v>
      </c>
      <c r="AI395" s="32" t="s">
        <v>367</v>
      </c>
      <c r="AJ395" s="34">
        <f ca="1">IFERROR(PA[[#This Row],[Breakdown Time]]*PA[[#This Row],[Plant Equivalent Weightage]],"")</f>
        <v>2.0223743757802749E-3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592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363</v>
      </c>
      <c r="F396" s="36" t="s">
        <v>363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423</v>
      </c>
      <c r="M396" s="32" t="s">
        <v>410</v>
      </c>
      <c r="N396" s="32" t="s">
        <v>404</v>
      </c>
      <c r="O396" s="35" t="s">
        <v>456</v>
      </c>
      <c r="P396" s="35" t="s">
        <v>406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1.8668071161048689E-4</v>
      </c>
      <c r="W396" s="35" t="s">
        <v>447</v>
      </c>
      <c r="X396" s="38"/>
      <c r="Y396" s="38" t="s">
        <v>469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594</v>
      </c>
      <c r="AI396" s="32" t="s">
        <v>367</v>
      </c>
      <c r="AJ396" s="34">
        <f ca="1">IFERROR(PA[[#This Row],[Breakdown Time]]*PA[[#This Row],[Plant Equivalent Weightage]],"")</f>
        <v>2.053487827715356E-3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592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363</v>
      </c>
      <c r="F397" s="36" t="s">
        <v>363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423</v>
      </c>
      <c r="M397" s="32" t="s">
        <v>410</v>
      </c>
      <c r="N397" s="32" t="s">
        <v>404</v>
      </c>
      <c r="O397" s="35" t="s">
        <v>456</v>
      </c>
      <c r="P397" s="35" t="s">
        <v>406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1.8668071161048689E-4</v>
      </c>
      <c r="W397" s="35" t="s">
        <v>447</v>
      </c>
      <c r="X397" s="38"/>
      <c r="Y397" s="38" t="s">
        <v>469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593</v>
      </c>
      <c r="AI397" s="32" t="s">
        <v>367</v>
      </c>
      <c r="AJ397" s="34">
        <f ca="1">IFERROR(PA[[#This Row],[Breakdown Time]]*PA[[#This Row],[Plant Equivalent Weightage]],"")</f>
        <v>2.0846012796504371E-3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592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363</v>
      </c>
      <c r="F398" s="36" t="s">
        <v>363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423</v>
      </c>
      <c r="M398" s="32" t="s">
        <v>410</v>
      </c>
      <c r="N398" s="32" t="s">
        <v>404</v>
      </c>
      <c r="O398" s="35" t="s">
        <v>440</v>
      </c>
      <c r="P398" s="35" t="s">
        <v>406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1.8668071161048689E-4</v>
      </c>
      <c r="W398" s="35" t="s">
        <v>447</v>
      </c>
      <c r="X398" s="38"/>
      <c r="Y398" s="38" t="s">
        <v>469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593</v>
      </c>
      <c r="AI398" s="32" t="s">
        <v>367</v>
      </c>
      <c r="AJ398" s="34">
        <f ca="1">IFERROR(PA[[#This Row],[Breakdown Time]]*PA[[#This Row],[Plant Equivalent Weightage]],"")</f>
        <v>2.1157147315855182E-3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592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363</v>
      </c>
      <c r="F399" s="36" t="s">
        <v>363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423</v>
      </c>
      <c r="M399" s="32" t="s">
        <v>410</v>
      </c>
      <c r="N399" s="32" t="s">
        <v>404</v>
      </c>
      <c r="O399" s="35" t="s">
        <v>440</v>
      </c>
      <c r="P399" s="35" t="s">
        <v>406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1.8668071161048689E-4</v>
      </c>
      <c r="W399" s="35" t="s">
        <v>447</v>
      </c>
      <c r="X399" s="39"/>
      <c r="Y399" s="38" t="s">
        <v>469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594</v>
      </c>
      <c r="AI399" s="32" t="s">
        <v>367</v>
      </c>
      <c r="AJ399" s="175">
        <f ca="1">IFERROR(PA[[#This Row],[Breakdown Time]]*PA[[#This Row],[Plant Equivalent Weightage]],"")</f>
        <v>2.1468281835205993E-3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592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363</v>
      </c>
      <c r="F400" s="36" t="s">
        <v>363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418</v>
      </c>
      <c r="M400" s="32" t="s">
        <v>410</v>
      </c>
      <c r="N400" s="32" t="s">
        <v>416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9.2406952247190994E-3</v>
      </c>
      <c r="W400" s="35" t="s">
        <v>413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561</v>
      </c>
      <c r="AI400" s="32" t="s">
        <v>367</v>
      </c>
      <c r="AJ400" s="34">
        <f ca="1">IFERROR(PA[[#This Row],[Breakdown Time]]*PA[[#This Row],[Plant Equivalent Weightage]],"")</f>
        <v>4.1583128511235926E-3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6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363</v>
      </c>
      <c r="F401" s="36" t="s">
        <v>363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418</v>
      </c>
      <c r="M401" s="32" t="s">
        <v>410</v>
      </c>
      <c r="N401" s="32" t="s">
        <v>416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9.2406952247190994E-3</v>
      </c>
      <c r="W401" s="35" t="s">
        <v>413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561</v>
      </c>
      <c r="AI401" s="32" t="s">
        <v>367</v>
      </c>
      <c r="AJ401" s="34">
        <f ca="1">IFERROR(PA[[#This Row],[Breakdown Time]]*PA[[#This Row],[Plant Equivalent Weightage]],"")</f>
        <v>2.7722085674157324E-3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595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363</v>
      </c>
      <c r="F402" s="36" t="s">
        <v>363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418</v>
      </c>
      <c r="M402" s="32" t="s">
        <v>403</v>
      </c>
      <c r="N402" s="32" t="s">
        <v>416</v>
      </c>
      <c r="O402" s="35" t="s">
        <v>472</v>
      </c>
      <c r="P402" s="35" t="s">
        <v>406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1.8668071161048689E-4</v>
      </c>
      <c r="W402" s="35" t="s">
        <v>447</v>
      </c>
      <c r="X402" s="38"/>
      <c r="Y402" s="38" t="s">
        <v>469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457</v>
      </c>
      <c r="AI402" s="32" t="s">
        <v>367</v>
      </c>
      <c r="AJ402" s="34">
        <f ca="1">IFERROR(PA[[#This Row],[Breakdown Time]]*PA[[#This Row],[Plant Equivalent Weightage]],"")</f>
        <v>1.9010319132334583E-3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595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363</v>
      </c>
      <c r="F403" s="36" t="s">
        <v>363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418</v>
      </c>
      <c r="M403" s="32" t="s">
        <v>403</v>
      </c>
      <c r="N403" s="32" t="s">
        <v>416</v>
      </c>
      <c r="O403" s="35" t="s">
        <v>472</v>
      </c>
      <c r="P403" s="35" t="s">
        <v>406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1.8668071161048689E-4</v>
      </c>
      <c r="W403" s="35" t="s">
        <v>447</v>
      </c>
      <c r="X403" s="38"/>
      <c r="Y403" s="38" t="s">
        <v>469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457</v>
      </c>
      <c r="AI403" s="32" t="s">
        <v>367</v>
      </c>
      <c r="AJ403" s="34">
        <f ca="1">IFERROR(PA[[#This Row],[Breakdown Time]]*PA[[#This Row],[Plant Equivalent Weightage]],"")</f>
        <v>1.9321453651685392E-3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595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363</v>
      </c>
      <c r="F404" s="36" t="s">
        <v>363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418</v>
      </c>
      <c r="M404" s="32" t="s">
        <v>403</v>
      </c>
      <c r="N404" s="32" t="s">
        <v>443</v>
      </c>
      <c r="O404" s="35" t="s">
        <v>440</v>
      </c>
      <c r="P404" s="35" t="s">
        <v>406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1.8668071161048689E-4</v>
      </c>
      <c r="W404" s="35" t="s">
        <v>447</v>
      </c>
      <c r="X404" s="38"/>
      <c r="Y404" s="38" t="s">
        <v>469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457</v>
      </c>
      <c r="AI404" s="32" t="s">
        <v>367</v>
      </c>
      <c r="AJ404" s="34">
        <f ca="1">IFERROR(PA[[#This Row],[Breakdown Time]]*PA[[#This Row],[Plant Equivalent Weightage]],"")</f>
        <v>1.9632588171036203E-3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595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363</v>
      </c>
      <c r="F405" s="36" t="s">
        <v>363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418</v>
      </c>
      <c r="M405" s="32" t="s">
        <v>403</v>
      </c>
      <c r="N405" s="32" t="s">
        <v>443</v>
      </c>
      <c r="O405" s="35" t="s">
        <v>440</v>
      </c>
      <c r="P405" s="35" t="s">
        <v>406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1.8668071161048689E-4</v>
      </c>
      <c r="W405" s="35" t="s">
        <v>447</v>
      </c>
      <c r="X405" s="38"/>
      <c r="Y405" s="38" t="s">
        <v>469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457</v>
      </c>
      <c r="AI405" s="32" t="s">
        <v>367</v>
      </c>
      <c r="AJ405" s="34">
        <f ca="1">IFERROR(PA[[#This Row],[Breakdown Time]]*PA[[#This Row],[Plant Equivalent Weightage]],"")</f>
        <v>1.9943722690387018E-3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595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363</v>
      </c>
      <c r="F406" s="36" t="s">
        <v>363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418</v>
      </c>
      <c r="M406" s="32" t="s">
        <v>403</v>
      </c>
      <c r="N406" s="32" t="s">
        <v>443</v>
      </c>
      <c r="O406" s="35" t="s">
        <v>446</v>
      </c>
      <c r="P406" s="35" t="s">
        <v>406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1.8668071161048689E-4</v>
      </c>
      <c r="W406" s="35" t="s">
        <v>447</v>
      </c>
      <c r="X406" s="39"/>
      <c r="Y406" s="38" t="s">
        <v>469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457</v>
      </c>
      <c r="AI406" s="32" t="s">
        <v>367</v>
      </c>
      <c r="AJ406" s="175">
        <f ca="1">IFERROR(PA[[#This Row],[Breakdown Time]]*PA[[#This Row],[Plant Equivalent Weightage]],"")</f>
        <v>2.0254857209737829E-3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595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363</v>
      </c>
      <c r="F407" s="36" t="s">
        <v>363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418</v>
      </c>
      <c r="M407" s="32" t="s">
        <v>403</v>
      </c>
      <c r="N407" s="32" t="s">
        <v>443</v>
      </c>
      <c r="O407" s="35" t="s">
        <v>446</v>
      </c>
      <c r="P407" s="35" t="s">
        <v>406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1.8668071161048689E-4</v>
      </c>
      <c r="W407" s="35" t="s">
        <v>447</v>
      </c>
      <c r="X407" s="38"/>
      <c r="Y407" s="38" t="s">
        <v>469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457</v>
      </c>
      <c r="AI407" s="32" t="s">
        <v>367</v>
      </c>
      <c r="AJ407" s="34">
        <f ca="1">IFERROR(PA[[#This Row],[Breakdown Time]]*PA[[#This Row],[Plant Equivalent Weightage]],"")</f>
        <v>2.056599172908864E-3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595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363</v>
      </c>
      <c r="F408" s="36" t="s">
        <v>363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418</v>
      </c>
      <c r="M408" s="32" t="s">
        <v>410</v>
      </c>
      <c r="N408" s="32" t="s">
        <v>416</v>
      </c>
      <c r="O408" s="35" t="s">
        <v>458</v>
      </c>
      <c r="P408" s="35" t="s">
        <v>406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1.8668071161048689E-4</v>
      </c>
      <c r="W408" s="35" t="s">
        <v>447</v>
      </c>
      <c r="X408" s="38"/>
      <c r="Y408" s="38" t="s">
        <v>469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493</v>
      </c>
      <c r="AI408" s="32" t="s">
        <v>367</v>
      </c>
      <c r="AJ408" s="34">
        <f ca="1">IFERROR(PA[[#This Row],[Breakdown Time]]*PA[[#This Row],[Plant Equivalent Weightage]],"")</f>
        <v>2.0877126248439446E-3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595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363</v>
      </c>
      <c r="F409" s="36" t="s">
        <v>363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418</v>
      </c>
      <c r="M409" s="32" t="s">
        <v>410</v>
      </c>
      <c r="N409" s="32" t="s">
        <v>416</v>
      </c>
      <c r="O409" s="35" t="s">
        <v>456</v>
      </c>
      <c r="P409" s="35" t="s">
        <v>406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1.8668071161048689E-4</v>
      </c>
      <c r="W409" s="35" t="s">
        <v>447</v>
      </c>
      <c r="X409" s="38"/>
      <c r="Y409" s="38" t="s">
        <v>469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457</v>
      </c>
      <c r="AI409" s="32" t="s">
        <v>367</v>
      </c>
      <c r="AJ409" s="34">
        <f ca="1">IFERROR(PA[[#This Row],[Breakdown Time]]*PA[[#This Row],[Plant Equivalent Weightage]],"")</f>
        <v>2.1188260767790266E-3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595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363</v>
      </c>
      <c r="F410" s="36" t="s">
        <v>363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418</v>
      </c>
      <c r="M410" s="32" t="s">
        <v>410</v>
      </c>
      <c r="N410" s="32" t="s">
        <v>416</v>
      </c>
      <c r="O410" s="35" t="s">
        <v>456</v>
      </c>
      <c r="P410" s="35" t="s">
        <v>406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1.8668071161048689E-4</v>
      </c>
      <c r="W410" s="35" t="s">
        <v>447</v>
      </c>
      <c r="X410" s="38"/>
      <c r="Y410" s="38" t="s">
        <v>469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457</v>
      </c>
      <c r="AI410" s="32" t="s">
        <v>367</v>
      </c>
      <c r="AJ410" s="34">
        <f ca="1">IFERROR(PA[[#This Row],[Breakdown Time]]*PA[[#This Row],[Plant Equivalent Weightage]],"")</f>
        <v>2.1499395287141077E-3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595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363</v>
      </c>
      <c r="F411" s="36" t="s">
        <v>363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423</v>
      </c>
      <c r="M411" s="32" t="s">
        <v>410</v>
      </c>
      <c r="N411" s="32" t="s">
        <v>443</v>
      </c>
      <c r="O411" s="35" t="s">
        <v>458</v>
      </c>
      <c r="P411" s="35" t="s">
        <v>406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1.8668071161048689E-4</v>
      </c>
      <c r="W411" s="35" t="s">
        <v>447</v>
      </c>
      <c r="X411" s="38"/>
      <c r="Y411" s="38" t="s">
        <v>469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554</v>
      </c>
      <c r="AI411" s="32" t="s">
        <v>367</v>
      </c>
      <c r="AJ411" s="34">
        <f ca="1">IFERROR(PA[[#This Row],[Breakdown Time]]*PA[[#This Row],[Plant Equivalent Weightage]],"")</f>
        <v>1.8076915574282151E-3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6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363</v>
      </c>
      <c r="F412" s="36" t="s">
        <v>363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423</v>
      </c>
      <c r="M412" s="32" t="s">
        <v>410</v>
      </c>
      <c r="N412" s="32" t="s">
        <v>404</v>
      </c>
      <c r="O412" s="35" t="s">
        <v>456</v>
      </c>
      <c r="P412" s="35" t="s">
        <v>406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1.8668071161048689E-4</v>
      </c>
      <c r="W412" s="35" t="s">
        <v>481</v>
      </c>
      <c r="X412" s="38"/>
      <c r="Y412" s="38" t="s">
        <v>469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596</v>
      </c>
      <c r="AI412" s="32" t="s">
        <v>367</v>
      </c>
      <c r="AJ412" s="34">
        <f ca="1">IFERROR(PA[[#This Row],[Breakdown Time]]*PA[[#This Row],[Plant Equivalent Weightage]],"")</f>
        <v>1.8699184612983772E-3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363</v>
      </c>
      <c r="F413" s="36" t="s">
        <v>363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478</v>
      </c>
      <c r="M413" s="36" t="s">
        <v>403</v>
      </c>
      <c r="N413" s="32" t="s">
        <v>416</v>
      </c>
      <c r="O413" s="35" t="s">
        <v>440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1.4934456928838952E-3</v>
      </c>
      <c r="W413" s="37" t="s">
        <v>433</v>
      </c>
      <c r="X413" s="39"/>
      <c r="Y413" s="39" t="s">
        <v>597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487</v>
      </c>
      <c r="AI413" s="36" t="s">
        <v>552</v>
      </c>
      <c r="AJ413" s="175">
        <f ca="1">IFERROR(PA[[#This Row],[Breakdown Time]]*PA[[#This Row],[Plant Equivalent Weightage]],"")</f>
        <v>7.0689762796504359E-3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598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363</v>
      </c>
      <c r="F414" s="36" t="s">
        <v>363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478</v>
      </c>
      <c r="M414" s="36" t="s">
        <v>403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2.4921875000000003E-2</v>
      </c>
      <c r="W414" s="35" t="s">
        <v>474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599</v>
      </c>
      <c r="AI414" s="32" t="s">
        <v>367</v>
      </c>
      <c r="AJ414" s="34">
        <f ca="1">IFERROR(PA[[#This Row],[Breakdown Time]]*PA[[#This Row],[Plant Equivalent Weightage]],"")</f>
        <v>7.1027343750000027E-2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598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363</v>
      </c>
      <c r="F415" s="36" t="s">
        <v>363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478</v>
      </c>
      <c r="M415" s="36" t="s">
        <v>403</v>
      </c>
      <c r="N415" s="32" t="s">
        <v>416</v>
      </c>
      <c r="O415" s="35" t="s">
        <v>440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1.4934456928838952E-3</v>
      </c>
      <c r="W415" s="37" t="s">
        <v>433</v>
      </c>
      <c r="X415" s="38"/>
      <c r="Y415" s="38" t="s">
        <v>600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601</v>
      </c>
      <c r="AI415" s="32" t="s">
        <v>367</v>
      </c>
      <c r="AJ415" s="34">
        <f ca="1">IFERROR(PA[[#This Row],[Breakdown Time]]*PA[[#This Row],[Plant Equivalent Weightage]],"")</f>
        <v>1.8020911360799002E-2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6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363</v>
      </c>
      <c r="F416" s="36" t="s">
        <v>363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426</v>
      </c>
      <c r="M416" s="32" t="s">
        <v>403</v>
      </c>
      <c r="N416" s="32" t="s">
        <v>412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7.2143609550561795E-3</v>
      </c>
      <c r="W416" s="35" t="s">
        <v>413</v>
      </c>
      <c r="X416" s="38"/>
      <c r="Y416" s="38" t="s">
        <v>602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444</v>
      </c>
      <c r="AI416" s="32" t="s">
        <v>367</v>
      </c>
      <c r="AJ416" s="34">
        <f ca="1">IFERROR(PA[[#This Row],[Breakdown Time]]*PA[[#This Row],[Plant Equivalent Weightage]],"")</f>
        <v>7.8155577013108522E-3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363</v>
      </c>
      <c r="F417" s="36" t="s">
        <v>363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402</v>
      </c>
      <c r="M417" s="36" t="s">
        <v>403</v>
      </c>
      <c r="N417" s="32" t="s">
        <v>416</v>
      </c>
      <c r="O417" s="35" t="s">
        <v>446</v>
      </c>
      <c r="P417" s="35" t="s">
        <v>406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1.8668071161048689E-4</v>
      </c>
      <c r="W417" s="35" t="s">
        <v>447</v>
      </c>
      <c r="X417" s="38"/>
      <c r="Y417" s="38" t="s">
        <v>469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593</v>
      </c>
      <c r="AI417" s="32" t="s">
        <v>367</v>
      </c>
      <c r="AJ417" s="34">
        <f ca="1">IFERROR(PA[[#This Row],[Breakdown Time]]*PA[[#This Row],[Plant Equivalent Weightage]],"")</f>
        <v>2.0130403401997501E-3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363</v>
      </c>
      <c r="F418" s="36" t="s">
        <v>363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402</v>
      </c>
      <c r="M418" s="36" t="s">
        <v>410</v>
      </c>
      <c r="N418" s="32" t="s">
        <v>443</v>
      </c>
      <c r="O418" s="35" t="s">
        <v>458</v>
      </c>
      <c r="P418" s="35" t="s">
        <v>406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1.8668071161048689E-4</v>
      </c>
      <c r="W418" s="35" t="s">
        <v>447</v>
      </c>
      <c r="X418" s="38"/>
      <c r="Y418" s="38" t="s">
        <v>469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603</v>
      </c>
      <c r="AI418" s="32" t="s">
        <v>367</v>
      </c>
      <c r="AJ418" s="34">
        <f ca="1">IFERROR(PA[[#This Row],[Breakdown Time]]*PA[[#This Row],[Plant Equivalent Weightage]],"")</f>
        <v>2.0441537921348312E-3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363</v>
      </c>
      <c r="F419" s="36" t="s">
        <v>363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402</v>
      </c>
      <c r="M419" s="36" t="s">
        <v>410</v>
      </c>
      <c r="N419" s="32" t="s">
        <v>443</v>
      </c>
      <c r="O419" s="35" t="s">
        <v>458</v>
      </c>
      <c r="P419" s="35" t="s">
        <v>406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1.8668071161048689E-4</v>
      </c>
      <c r="W419" s="35" t="s">
        <v>447</v>
      </c>
      <c r="X419" s="38"/>
      <c r="Y419" s="38" t="s">
        <v>469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603</v>
      </c>
      <c r="AI419" s="32" t="s">
        <v>367</v>
      </c>
      <c r="AJ419" s="34">
        <f ca="1">IFERROR(PA[[#This Row],[Breakdown Time]]*PA[[#This Row],[Plant Equivalent Weightage]],"")</f>
        <v>2.0752672440699123E-3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363</v>
      </c>
      <c r="F420" s="36" t="s">
        <v>363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450</v>
      </c>
      <c r="M420" s="36" t="s">
        <v>410</v>
      </c>
      <c r="N420" s="32" t="s">
        <v>404</v>
      </c>
      <c r="O420" s="35" t="s">
        <v>446</v>
      </c>
      <c r="P420" s="35" t="s">
        <v>406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1.8668071161048689E-4</v>
      </c>
      <c r="W420" s="35" t="s">
        <v>447</v>
      </c>
      <c r="X420" s="38"/>
      <c r="Y420" s="38" t="s">
        <v>469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604</v>
      </c>
      <c r="AI420" s="32" t="s">
        <v>367</v>
      </c>
      <c r="AJ420" s="34">
        <f ca="1">IFERROR(PA[[#This Row],[Breakdown Time]]*PA[[#This Row],[Plant Equivalent Weightage]],"")</f>
        <v>2.1063806960049934E-3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363</v>
      </c>
      <c r="F421" s="36" t="s">
        <v>363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423</v>
      </c>
      <c r="M421" s="32" t="s">
        <v>410</v>
      </c>
      <c r="N421" s="32" t="s">
        <v>443</v>
      </c>
      <c r="O421" s="35" t="s">
        <v>440</v>
      </c>
      <c r="P421" s="35" t="s">
        <v>406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1.8668071161048689E-4</v>
      </c>
      <c r="W421" s="35" t="s">
        <v>447</v>
      </c>
      <c r="X421" s="38"/>
      <c r="Y421" s="38" t="s">
        <v>469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605</v>
      </c>
      <c r="AI421" s="32" t="s">
        <v>367</v>
      </c>
      <c r="AJ421" s="34">
        <f ca="1">IFERROR(PA[[#This Row],[Breakdown Time]]*PA[[#This Row],[Plant Equivalent Weightage]],"")</f>
        <v>2.1374941479400753E-3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363</v>
      </c>
      <c r="F422" s="36" t="s">
        <v>363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418</v>
      </c>
      <c r="M422" s="36" t="s">
        <v>403</v>
      </c>
      <c r="N422" s="32" t="s">
        <v>443</v>
      </c>
      <c r="O422" s="35" t="s">
        <v>446</v>
      </c>
      <c r="P422" s="35" t="s">
        <v>406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1.8668071161048689E-4</v>
      </c>
      <c r="W422" s="35" t="s">
        <v>447</v>
      </c>
      <c r="X422" s="38"/>
      <c r="Y422" s="38" t="s">
        <v>469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594</v>
      </c>
      <c r="AI422" s="32" t="s">
        <v>367</v>
      </c>
      <c r="AJ422" s="34">
        <f ca="1">IFERROR(PA[[#This Row],[Breakdown Time]]*PA[[#This Row],[Plant Equivalent Weightage]],"")</f>
        <v>2.168607599875156E-3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363</v>
      </c>
      <c r="F423" s="36" t="s">
        <v>363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423</v>
      </c>
      <c r="M423" s="32" t="s">
        <v>410</v>
      </c>
      <c r="N423" s="32" t="s">
        <v>443</v>
      </c>
      <c r="O423" s="35" t="s">
        <v>458</v>
      </c>
      <c r="P423" s="35" t="s">
        <v>406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1.8668071161048689E-4</v>
      </c>
      <c r="W423" s="35" t="s">
        <v>481</v>
      </c>
      <c r="X423" s="38"/>
      <c r="Y423" s="38" t="s">
        <v>469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596</v>
      </c>
      <c r="AI423" s="32" t="s">
        <v>367</v>
      </c>
      <c r="AJ423" s="34">
        <f ca="1">IFERROR(PA[[#This Row],[Breakdown Time]]*PA[[#This Row],[Plant Equivalent Weightage]],"")</f>
        <v>2.1997210518102371E-3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363</v>
      </c>
      <c r="F424" s="36" t="s">
        <v>363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478</v>
      </c>
      <c r="M424" s="36" t="s">
        <v>403</v>
      </c>
      <c r="N424" s="32" t="s">
        <v>416</v>
      </c>
      <c r="O424" s="35" t="s">
        <v>440</v>
      </c>
      <c r="P424" s="35" t="s">
        <v>406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1.8668071161048689E-4</v>
      </c>
      <c r="W424" s="35" t="s">
        <v>447</v>
      </c>
      <c r="X424" s="38"/>
      <c r="Y424" s="38" t="s">
        <v>469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606</v>
      </c>
      <c r="AI424" s="32" t="s">
        <v>367</v>
      </c>
      <c r="AJ424" s="175">
        <f ca="1">IFERROR(PA[[#This Row],[Breakdown Time]]*PA[[#This Row],[Plant Equivalent Weightage]],"")</f>
        <v>1.701905820848939E-3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607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363</v>
      </c>
      <c r="F425" s="36" t="s">
        <v>363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478</v>
      </c>
      <c r="M425" s="36" t="s">
        <v>403</v>
      </c>
      <c r="N425" s="32" t="s">
        <v>416</v>
      </c>
      <c r="O425" s="35" t="s">
        <v>440</v>
      </c>
      <c r="P425" s="35" t="s">
        <v>406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1.8668071161048689E-4</v>
      </c>
      <c r="W425" s="35" t="s">
        <v>447</v>
      </c>
      <c r="X425" s="38"/>
      <c r="Y425" s="38" t="s">
        <v>469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606</v>
      </c>
      <c r="AI425" s="32" t="s">
        <v>367</v>
      </c>
      <c r="AJ425" s="34">
        <f ca="1">IFERROR(PA[[#This Row],[Breakdown Time]]*PA[[#This Row],[Plant Equivalent Weightage]],"")</f>
        <v>1.7330192727840199E-3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607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363</v>
      </c>
      <c r="F426" s="36" t="s">
        <v>363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608</v>
      </c>
      <c r="M426" s="36" t="s">
        <v>403</v>
      </c>
      <c r="N426" s="32" t="s">
        <v>416</v>
      </c>
      <c r="O426" s="35" t="s">
        <v>458</v>
      </c>
      <c r="P426" s="35" t="s">
        <v>471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1.8498361423220975E-4</v>
      </c>
      <c r="W426" s="35" t="s">
        <v>447</v>
      </c>
      <c r="X426" s="38"/>
      <c r="Y426" s="38" t="s">
        <v>469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609</v>
      </c>
      <c r="AI426" s="32" t="s">
        <v>367</v>
      </c>
      <c r="AJ426" s="34">
        <f ca="1">IFERROR(PA[[#This Row],[Breakdown Time]]*PA[[#This Row],[Plant Equivalent Weightage]],"")</f>
        <v>1.748095154494382E-3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607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363</v>
      </c>
      <c r="F427" s="36" t="s">
        <v>363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424</v>
      </c>
      <c r="M427" s="36" t="s">
        <v>483</v>
      </c>
      <c r="N427" s="32" t="s">
        <v>412</v>
      </c>
      <c r="O427" s="35" t="s">
        <v>470</v>
      </c>
      <c r="P427" s="35" t="s">
        <v>480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9.2491807116104873E-5</v>
      </c>
      <c r="W427" s="35" t="s">
        <v>407</v>
      </c>
      <c r="X427" s="38"/>
      <c r="Y427" s="38" t="s">
        <v>469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532</v>
      </c>
      <c r="AI427" s="32" t="s">
        <v>367</v>
      </c>
      <c r="AJ427" s="34">
        <f ca="1">IFERROR(PA[[#This Row],[Breakdown Time]]*PA[[#This Row],[Plant Equivalent Weightage]],"")</f>
        <v>8.2009402309612977E-4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363</v>
      </c>
      <c r="F428" s="36" t="s">
        <v>363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424</v>
      </c>
      <c r="M428" s="36" t="s">
        <v>483</v>
      </c>
      <c r="N428" s="32" t="s">
        <v>412</v>
      </c>
      <c r="O428" s="35" t="s">
        <v>405</v>
      </c>
      <c r="P428" s="35" t="s">
        <v>471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1.8498361423220975E-4</v>
      </c>
      <c r="W428" s="35" t="s">
        <v>407</v>
      </c>
      <c r="X428" s="38"/>
      <c r="Y428" s="38" t="s">
        <v>469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610</v>
      </c>
      <c r="AI428" s="32" t="s">
        <v>367</v>
      </c>
      <c r="AJ428" s="34">
        <f ca="1">IFERROR(PA[[#This Row],[Breakdown Time]]*PA[[#This Row],[Plant Equivalent Weightage]],"")</f>
        <v>1.671018648564295E-3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363</v>
      </c>
      <c r="F429" s="36" t="s">
        <v>363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424</v>
      </c>
      <c r="M429" s="36" t="s">
        <v>436</v>
      </c>
      <c r="N429" s="32" t="s">
        <v>416</v>
      </c>
      <c r="O429" s="35" t="s">
        <v>440</v>
      </c>
      <c r="P429" s="35" t="s">
        <v>480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9.2491807116104873E-5</v>
      </c>
      <c r="W429" s="35" t="s">
        <v>407</v>
      </c>
      <c r="X429" s="38"/>
      <c r="Y429" s="38" t="s">
        <v>469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532</v>
      </c>
      <c r="AI429" s="32" t="s">
        <v>367</v>
      </c>
      <c r="AJ429" s="34">
        <f ca="1">IFERROR(PA[[#This Row],[Breakdown Time]]*PA[[#This Row],[Plant Equivalent Weightage]],"")</f>
        <v>8.5092462546816497E-4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363</v>
      </c>
      <c r="F430" s="36" t="s">
        <v>363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424</v>
      </c>
      <c r="M430" s="36" t="s">
        <v>410</v>
      </c>
      <c r="N430" s="32" t="s">
        <v>412</v>
      </c>
      <c r="O430" s="35" t="s">
        <v>456</v>
      </c>
      <c r="P430" s="35" t="s">
        <v>471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1.8498361423220975E-4</v>
      </c>
      <c r="W430" s="35" t="s">
        <v>407</v>
      </c>
      <c r="X430" s="39"/>
      <c r="Y430" s="38" t="s">
        <v>469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532</v>
      </c>
      <c r="AI430" s="32" t="s">
        <v>367</v>
      </c>
      <c r="AJ430" s="175">
        <f ca="1">IFERROR(PA[[#This Row],[Breakdown Time]]*PA[[#This Row],[Plant Equivalent Weightage]],"")</f>
        <v>1.7326798533083647E-3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363</v>
      </c>
      <c r="F431" s="36" t="s">
        <v>363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608</v>
      </c>
      <c r="M431" s="36" t="s">
        <v>403</v>
      </c>
      <c r="N431" s="32" t="s">
        <v>404</v>
      </c>
      <c r="O431" s="35" t="s">
        <v>458</v>
      </c>
      <c r="P431" s="35" t="s">
        <v>471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1.8498361423220975E-4</v>
      </c>
      <c r="W431" s="35" t="s">
        <v>407</v>
      </c>
      <c r="X431" s="38"/>
      <c r="Y431" s="38" t="s">
        <v>469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611</v>
      </c>
      <c r="AI431" s="32" t="s">
        <v>367</v>
      </c>
      <c r="AJ431" s="34">
        <f ca="1">IFERROR(PA[[#This Row],[Breakdown Time]]*PA[[#This Row],[Plant Equivalent Weightage]],"")</f>
        <v>1.9885738529962548E-3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363</v>
      </c>
      <c r="F432" s="36" t="s">
        <v>363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427</v>
      </c>
      <c r="M432" s="36" t="s">
        <v>403</v>
      </c>
      <c r="N432" s="32" t="s">
        <v>412</v>
      </c>
      <c r="O432" s="35" t="s">
        <v>405</v>
      </c>
      <c r="P432" s="35" t="s">
        <v>480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9.2491807116104873E-5</v>
      </c>
      <c r="W432" s="35" t="s">
        <v>407</v>
      </c>
      <c r="X432" s="38"/>
      <c r="Y432" s="38" t="s">
        <v>469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532</v>
      </c>
      <c r="AI432" s="32" t="s">
        <v>367</v>
      </c>
      <c r="AJ432" s="34">
        <f ca="1">IFERROR(PA[[#This Row],[Breakdown Time]]*PA[[#This Row],[Plant Equivalent Weightage]],"")</f>
        <v>1.0097022276841449E-3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363</v>
      </c>
      <c r="F433" s="36" t="s">
        <v>363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450</v>
      </c>
      <c r="M433" s="36" t="s">
        <v>410</v>
      </c>
      <c r="N433" s="32" t="s">
        <v>443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8.7739934456928844E-3</v>
      </c>
      <c r="W433" s="35" t="s">
        <v>413</v>
      </c>
      <c r="X433" s="39"/>
      <c r="Y433" s="39" t="s">
        <v>438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561</v>
      </c>
      <c r="AI433" s="32" t="s">
        <v>367</v>
      </c>
      <c r="AJ433" s="175">
        <f ca="1">IFERROR(PA[[#This Row],[Breakdown Time]]*PA[[#This Row],[Plant Equivalent Weightage]],"")</f>
        <v>3.8020638264669266E-3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363</v>
      </c>
      <c r="F434" s="36" t="s">
        <v>363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411</v>
      </c>
      <c r="M434" s="36" t="s">
        <v>403</v>
      </c>
      <c r="N434" s="32" t="s">
        <v>412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1.3534351591760299E-2</v>
      </c>
      <c r="W434" s="35" t="s">
        <v>413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7" t="s">
        <v>518</v>
      </c>
      <c r="AI434" s="32" t="s">
        <v>367</v>
      </c>
      <c r="AJ434" s="34">
        <f ca="1">IFERROR(PA[[#This Row],[Breakdown Time]]*PA[[#This Row],[Plant Equivalent Weightage]],"")</f>
        <v>2.5715268024344567E-2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363</v>
      </c>
      <c r="F435" s="36" t="s">
        <v>363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411</v>
      </c>
      <c r="M435" s="36" t="s">
        <v>403</v>
      </c>
      <c r="N435" s="32" t="s">
        <v>416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1.3627691947565542E-2</v>
      </c>
      <c r="W435" s="35" t="s">
        <v>413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7" t="s">
        <v>518</v>
      </c>
      <c r="AI435" s="32" t="s">
        <v>367</v>
      </c>
      <c r="AJ435" s="34">
        <f ca="1">IFERROR(PA[[#This Row],[Breakdown Time]]*PA[[#This Row],[Plant Equivalent Weightage]],"")</f>
        <v>4.9968203807740329E-3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363</v>
      </c>
      <c r="F436" s="36" t="s">
        <v>363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473</v>
      </c>
      <c r="M436" s="36" t="s">
        <v>410</v>
      </c>
      <c r="N436" s="32" t="s">
        <v>416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1.3318820224719101E-2</v>
      </c>
      <c r="W436" s="35" t="s">
        <v>413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561</v>
      </c>
      <c r="AI436" s="32" t="s">
        <v>367</v>
      </c>
      <c r="AJ436" s="34">
        <f ca="1">IFERROR(PA[[#This Row],[Breakdown Time]]*PA[[#This Row],[Plant Equivalent Weightage]],"")</f>
        <v>1.3096839887640439E-2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363</v>
      </c>
      <c r="F437" s="36" t="s">
        <v>363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402</v>
      </c>
      <c r="M437" s="36" t="s">
        <v>403</v>
      </c>
      <c r="N437" s="32" t="s">
        <v>412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7.6539091760299618E-3</v>
      </c>
      <c r="W437" s="35" t="s">
        <v>413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7" t="s">
        <v>502</v>
      </c>
      <c r="AI437" s="32" t="s">
        <v>367</v>
      </c>
      <c r="AJ437" s="34">
        <f ca="1">IFERROR(PA[[#This Row],[Breakdown Time]]*PA[[#This Row],[Plant Equivalent Weightage]],"")</f>
        <v>3.3166939762796486E-3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363</v>
      </c>
      <c r="F438" s="36" t="s">
        <v>363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402</v>
      </c>
      <c r="M438" s="36" t="s">
        <v>410</v>
      </c>
      <c r="N438" s="32" t="s">
        <v>416</v>
      </c>
      <c r="O438" s="35" t="s">
        <v>456</v>
      </c>
      <c r="P438" s="35" t="s">
        <v>406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1.8668071161048689E-4</v>
      </c>
      <c r="W438" s="35" t="s">
        <v>447</v>
      </c>
      <c r="X438" s="38"/>
      <c r="Y438" s="38" t="s">
        <v>469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612</v>
      </c>
      <c r="AI438" s="32" t="s">
        <v>367</v>
      </c>
      <c r="AJ438" s="34">
        <f ca="1">IFERROR(PA[[#This Row],[Breakdown Time]]*PA[[#This Row],[Plant Equivalent Weightage]],"")</f>
        <v>1.9974836142322098E-3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363</v>
      </c>
      <c r="F439" s="36" t="s">
        <v>363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402</v>
      </c>
      <c r="M439" s="36" t="s">
        <v>410</v>
      </c>
      <c r="N439" s="32" t="s">
        <v>404</v>
      </c>
      <c r="O439" s="35" t="s">
        <v>405</v>
      </c>
      <c r="P439" s="35" t="s">
        <v>406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1.8668071161048689E-4</v>
      </c>
      <c r="W439" s="35" t="s">
        <v>447</v>
      </c>
      <c r="X439" s="38"/>
      <c r="Y439" s="38" t="s">
        <v>469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613</v>
      </c>
      <c r="AI439" s="32" t="s">
        <v>367</v>
      </c>
      <c r="AJ439" s="34">
        <f ca="1">IFERROR(PA[[#This Row],[Breakdown Time]]*PA[[#This Row],[Plant Equivalent Weightage]],"")</f>
        <v>2.0285970661672909E-3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363</v>
      </c>
      <c r="F440" s="36" t="s">
        <v>363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402</v>
      </c>
      <c r="M440" s="36" t="s">
        <v>403</v>
      </c>
      <c r="N440" s="32" t="s">
        <v>412</v>
      </c>
      <c r="O440" s="35" t="s">
        <v>472</v>
      </c>
      <c r="P440" s="35" t="s">
        <v>406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1.8668071161048689E-4</v>
      </c>
      <c r="W440" s="35" t="s">
        <v>447</v>
      </c>
      <c r="X440" s="38"/>
      <c r="Y440" s="38" t="s">
        <v>469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613</v>
      </c>
      <c r="AI440" s="32" t="s">
        <v>367</v>
      </c>
      <c r="AJ440" s="34">
        <f ca="1">IFERROR(PA[[#This Row],[Breakdown Time]]*PA[[#This Row],[Plant Equivalent Weightage]],"")</f>
        <v>2.059710518102372E-3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363</v>
      </c>
      <c r="F441" s="36" t="s">
        <v>363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411</v>
      </c>
      <c r="M441" s="36" t="s">
        <v>403</v>
      </c>
      <c r="N441" s="32" t="s">
        <v>412</v>
      </c>
      <c r="O441" s="35" t="s">
        <v>446</v>
      </c>
      <c r="P441" s="35" t="s">
        <v>406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1.8668071161048689E-4</v>
      </c>
      <c r="W441" s="35" t="s">
        <v>447</v>
      </c>
      <c r="X441" s="38"/>
      <c r="Y441" s="38" t="s">
        <v>469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614</v>
      </c>
      <c r="AI441" s="32" t="s">
        <v>367</v>
      </c>
      <c r="AJ441" s="34">
        <f ca="1">IFERROR(PA[[#This Row],[Breakdown Time]]*PA[[#This Row],[Plant Equivalent Weightage]],"")</f>
        <v>1.9508134363295879E-3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363</v>
      </c>
      <c r="F442" s="36" t="s">
        <v>363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411</v>
      </c>
      <c r="M442" s="36" t="s">
        <v>403</v>
      </c>
      <c r="N442" s="32" t="s">
        <v>412</v>
      </c>
      <c r="O442" s="35" t="s">
        <v>467</v>
      </c>
      <c r="P442" s="35" t="s">
        <v>406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1.8668071161048689E-4</v>
      </c>
      <c r="W442" s="35" t="s">
        <v>447</v>
      </c>
      <c r="X442" s="38"/>
      <c r="Y442" s="38" t="s">
        <v>469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614</v>
      </c>
      <c r="AI442" s="32" t="s">
        <v>367</v>
      </c>
      <c r="AJ442" s="34">
        <f ca="1">IFERROR(PA[[#This Row],[Breakdown Time]]*PA[[#This Row],[Plant Equivalent Weightage]],"")</f>
        <v>1.9974836142322098E-3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363</v>
      </c>
      <c r="F443" s="36" t="s">
        <v>363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411</v>
      </c>
      <c r="M443" s="36" t="s">
        <v>403</v>
      </c>
      <c r="N443" s="32" t="s">
        <v>412</v>
      </c>
      <c r="O443" s="35" t="s">
        <v>526</v>
      </c>
      <c r="P443" s="35" t="s">
        <v>406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1.8668071161048689E-4</v>
      </c>
      <c r="W443" s="35" t="s">
        <v>447</v>
      </c>
      <c r="X443" s="38"/>
      <c r="Y443" s="38" t="s">
        <v>469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615</v>
      </c>
      <c r="AI443" s="32" t="s">
        <v>367</v>
      </c>
      <c r="AJ443" s="175">
        <f ca="1">IFERROR(PA[[#This Row],[Breakdown Time]]*PA[[#This Row],[Plant Equivalent Weightage]],"")</f>
        <v>2.0441537921348312E-3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363</v>
      </c>
      <c r="F444" s="36" t="s">
        <v>363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424</v>
      </c>
      <c r="M444" s="36" t="s">
        <v>436</v>
      </c>
      <c r="N444" s="32" t="s">
        <v>412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1.0636557818352061E-2</v>
      </c>
      <c r="W444" s="35" t="s">
        <v>413</v>
      </c>
      <c r="X444" s="38"/>
      <c r="Y444" s="312" t="s">
        <v>438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7" t="s">
        <v>466</v>
      </c>
      <c r="AI444" s="32" t="s">
        <v>367</v>
      </c>
      <c r="AJ444" s="34">
        <f ca="1">IFERROR(PA[[#This Row],[Breakdown Time]]*PA[[#This Row],[Plant Equivalent Weightage]],"")</f>
        <v>2.2159495454900133E-2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363</v>
      </c>
      <c r="F445" s="36" t="s">
        <v>363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426</v>
      </c>
      <c r="M445" s="36" t="s">
        <v>403</v>
      </c>
      <c r="N445" s="32" t="s">
        <v>412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7.2143609550561795E-3</v>
      </c>
      <c r="W445" s="35" t="s">
        <v>413</v>
      </c>
      <c r="X445" s="38"/>
      <c r="Y445" s="312" t="s">
        <v>602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444</v>
      </c>
      <c r="AI445" s="32" t="s">
        <v>367</v>
      </c>
      <c r="AJ445" s="34">
        <f ca="1">IFERROR(PA[[#This Row],[Breakdown Time]]*PA[[#This Row],[Plant Equivalent Weightage]],"")</f>
        <v>7.214360955056183E-3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363</v>
      </c>
      <c r="F446" s="36" t="s">
        <v>363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427</v>
      </c>
      <c r="M446" s="36" t="s">
        <v>410</v>
      </c>
      <c r="N446" s="32" t="s">
        <v>416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9.8966233614232214E-3</v>
      </c>
      <c r="W446" s="35" t="s">
        <v>413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561</v>
      </c>
      <c r="AI446" s="32" t="s">
        <v>367</v>
      </c>
      <c r="AJ446" s="34">
        <f ca="1">IFERROR(PA[[#This Row],[Breakdown Time]]*PA[[#This Row],[Plant Equivalent Weightage]],"")</f>
        <v>1.2865610369850195E-2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363</v>
      </c>
      <c r="F447" s="36" t="s">
        <v>363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402</v>
      </c>
      <c r="M447" s="36" t="s">
        <v>403</v>
      </c>
      <c r="N447" s="32" t="s">
        <v>416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9.4273759363295868E-3</v>
      </c>
      <c r="W447" s="35" t="s">
        <v>413</v>
      </c>
      <c r="X447" s="38"/>
      <c r="Y447" s="312" t="s">
        <v>438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561</v>
      </c>
      <c r="AI447" s="32" t="s">
        <v>367</v>
      </c>
      <c r="AJ447" s="34">
        <f ca="1">IFERROR(PA[[#This Row],[Breakdown Time]]*PA[[#This Row],[Plant Equivalent Weightage]],"")</f>
        <v>3.2995815777153437E-3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363</v>
      </c>
      <c r="F448" s="36" t="s">
        <v>363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450</v>
      </c>
      <c r="M448" s="36" t="s">
        <v>403</v>
      </c>
      <c r="N448" s="32" t="s">
        <v>443</v>
      </c>
      <c r="O448" s="35" t="s">
        <v>446</v>
      </c>
      <c r="P448" s="35" t="s">
        <v>406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1.8668071161048689E-4</v>
      </c>
      <c r="W448" s="35" t="s">
        <v>447</v>
      </c>
      <c r="X448" s="38"/>
      <c r="Y448" s="38" t="s">
        <v>469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615</v>
      </c>
      <c r="AI448" s="32" t="s">
        <v>367</v>
      </c>
      <c r="AJ448" s="175">
        <f ca="1">IFERROR(PA[[#This Row],[Breakdown Time]]*PA[[#This Row],[Plant Equivalent Weightage]],"")</f>
        <v>1.9632588171036207E-3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363</v>
      </c>
      <c r="F449" s="36" t="s">
        <v>363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402</v>
      </c>
      <c r="M449" s="36" t="s">
        <v>410</v>
      </c>
      <c r="N449" s="32" t="s">
        <v>416</v>
      </c>
      <c r="O449" s="35" t="s">
        <v>456</v>
      </c>
      <c r="P449" s="35" t="s">
        <v>406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1.8668071161048689E-4</v>
      </c>
      <c r="W449" s="35" t="s">
        <v>447</v>
      </c>
      <c r="X449" s="38"/>
      <c r="Y449" s="38" t="s">
        <v>469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616</v>
      </c>
      <c r="AI449" s="32" t="s">
        <v>367</v>
      </c>
      <c r="AJ449" s="34">
        <f ca="1">IFERROR(PA[[#This Row],[Breakdown Time]]*PA[[#This Row],[Plant Equivalent Weightage]],"")</f>
        <v>2.056599172908864E-3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363</v>
      </c>
      <c r="F450" s="36" t="s">
        <v>363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450</v>
      </c>
      <c r="M450" s="36" t="s">
        <v>403</v>
      </c>
      <c r="N450" s="32" t="s">
        <v>416</v>
      </c>
      <c r="O450" s="35" t="s">
        <v>472</v>
      </c>
      <c r="P450" s="35" t="s">
        <v>406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1.8668071161048689E-4</v>
      </c>
      <c r="W450" s="35" t="s">
        <v>447</v>
      </c>
      <c r="X450" s="38"/>
      <c r="Y450" s="38" t="s">
        <v>469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617</v>
      </c>
      <c r="AI450" s="32" t="s">
        <v>367</v>
      </c>
      <c r="AJ450" s="34">
        <f ca="1">IFERROR(PA[[#This Row],[Breakdown Time]]*PA[[#This Row],[Plant Equivalent Weightage]],"")</f>
        <v>1.9383680555555556E-3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618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363</v>
      </c>
      <c r="F451" s="36" t="s">
        <v>363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450</v>
      </c>
      <c r="M451" s="36" t="s">
        <v>403</v>
      </c>
      <c r="N451" s="32" t="s">
        <v>443</v>
      </c>
      <c r="O451" s="35" t="s">
        <v>458</v>
      </c>
      <c r="P451" s="35" t="s">
        <v>406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1.8668071161048689E-4</v>
      </c>
      <c r="W451" s="35" t="s">
        <v>447</v>
      </c>
      <c r="X451" s="38"/>
      <c r="Y451" s="38" t="s">
        <v>469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615</v>
      </c>
      <c r="AI451" s="32" t="s">
        <v>367</v>
      </c>
      <c r="AJ451" s="34">
        <f ca="1">IFERROR(PA[[#This Row],[Breakdown Time]]*PA[[#This Row],[Plant Equivalent Weightage]],"")</f>
        <v>1.9694815074906367E-3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618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363</v>
      </c>
      <c r="F452" s="36" t="s">
        <v>363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450</v>
      </c>
      <c r="M452" s="36" t="s">
        <v>410</v>
      </c>
      <c r="N452" s="32" t="s">
        <v>404</v>
      </c>
      <c r="O452" s="35" t="s">
        <v>446</v>
      </c>
      <c r="P452" s="35" t="s">
        <v>406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1.8668071161048689E-4</v>
      </c>
      <c r="W452" s="35" t="s">
        <v>447</v>
      </c>
      <c r="X452" s="38"/>
      <c r="Y452" s="38" t="s">
        <v>469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615</v>
      </c>
      <c r="AI452" s="32" t="s">
        <v>367</v>
      </c>
      <c r="AJ452" s="34">
        <f ca="1">IFERROR(PA[[#This Row],[Breakdown Time]]*PA[[#This Row],[Plant Equivalent Weightage]],"")</f>
        <v>2.0005949594257178E-3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618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363</v>
      </c>
      <c r="F453" s="36" t="s">
        <v>363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450</v>
      </c>
      <c r="M453" s="36" t="s">
        <v>403</v>
      </c>
      <c r="N453" s="32" t="s">
        <v>416</v>
      </c>
      <c r="O453" s="35" t="s">
        <v>405</v>
      </c>
      <c r="P453" s="35" t="s">
        <v>406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1.8668071161048689E-4</v>
      </c>
      <c r="W453" s="35" t="s">
        <v>447</v>
      </c>
      <c r="X453" s="38"/>
      <c r="Y453" s="38" t="s">
        <v>469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615</v>
      </c>
      <c r="AI453" s="32" t="s">
        <v>367</v>
      </c>
      <c r="AJ453" s="34">
        <f ca="1">IFERROR(PA[[#This Row],[Breakdown Time]]*PA[[#This Row],[Plant Equivalent Weightage]],"")</f>
        <v>2.0317084113607988E-3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618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363</v>
      </c>
      <c r="F454" s="36" t="s">
        <v>363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402</v>
      </c>
      <c r="M454" s="36" t="s">
        <v>410</v>
      </c>
      <c r="N454" s="32" t="s">
        <v>416</v>
      </c>
      <c r="O454" s="35" t="s">
        <v>446</v>
      </c>
      <c r="P454" s="35" t="s">
        <v>406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1.8668071161048689E-4</v>
      </c>
      <c r="W454" s="35" t="s">
        <v>407</v>
      </c>
      <c r="X454" s="39"/>
      <c r="Y454" s="38" t="s">
        <v>469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460</v>
      </c>
      <c r="AI454" s="32" t="s">
        <v>367</v>
      </c>
      <c r="AJ454" s="34">
        <f ca="1">IFERROR(PA[[#This Row],[Breakdown Time]]*PA[[#This Row],[Plant Equivalent Weightage]],"")</f>
        <v>2.0628218632958799E-3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618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363</v>
      </c>
      <c r="F455" s="36" t="s">
        <v>363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402</v>
      </c>
      <c r="M455" s="36" t="s">
        <v>403</v>
      </c>
      <c r="N455" s="32" t="s">
        <v>416</v>
      </c>
      <c r="O455" s="35" t="s">
        <v>446</v>
      </c>
      <c r="P455" s="35" t="s">
        <v>406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1.8668071161048689E-4</v>
      </c>
      <c r="W455" s="35" t="s">
        <v>407</v>
      </c>
      <c r="X455" s="39"/>
      <c r="Y455" s="38" t="s">
        <v>469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460</v>
      </c>
      <c r="AI455" s="32" t="s">
        <v>367</v>
      </c>
      <c r="AJ455" s="175">
        <f ca="1">IFERROR(PA[[#This Row],[Breakdown Time]]*PA[[#This Row],[Plant Equivalent Weightage]],"")</f>
        <v>2.093935315230961E-3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618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363</v>
      </c>
      <c r="F456" s="36" t="s">
        <v>363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411</v>
      </c>
      <c r="M456" s="36" t="s">
        <v>410</v>
      </c>
      <c r="N456" s="32" t="s">
        <v>416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1.2227586610486892E-2</v>
      </c>
      <c r="W456" s="35" t="s">
        <v>413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7" t="s">
        <v>494</v>
      </c>
      <c r="AI456" s="32" t="s">
        <v>367</v>
      </c>
      <c r="AJ456" s="34">
        <f ca="1">IFERROR(PA[[#This Row],[Breakdown Time]]*PA[[#This Row],[Plant Equivalent Weightage]],"")</f>
        <v>1.5692069483458172E-2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6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363</v>
      </c>
      <c r="F457" s="36" t="s">
        <v>363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465</v>
      </c>
      <c r="M457" s="32"/>
      <c r="N457" s="32"/>
      <c r="O457" s="35"/>
      <c r="P457" s="35"/>
      <c r="Q457" s="32" t="s">
        <v>520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2.4828534644194759E-2</v>
      </c>
      <c r="W457" s="35" t="s">
        <v>428</v>
      </c>
      <c r="X457" s="38"/>
      <c r="Y457" s="38" t="s">
        <v>521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422</v>
      </c>
      <c r="AI457" s="32" t="s">
        <v>367</v>
      </c>
      <c r="AJ457" s="34">
        <f ca="1">IFERROR(PA[[#This Row],[Breakdown Time]]*PA[[#This Row],[Plant Equivalent Weightage]],"")</f>
        <v>8.6899871254681686E-3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363</v>
      </c>
      <c r="F458" s="36" t="s">
        <v>363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411</v>
      </c>
      <c r="M458" s="36" t="s">
        <v>410</v>
      </c>
      <c r="N458" s="32" t="s">
        <v>416</v>
      </c>
      <c r="O458" s="35" t="s">
        <v>440</v>
      </c>
      <c r="P458" s="35" t="s">
        <v>406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1.8668071161048689E-4</v>
      </c>
      <c r="W458" s="35" t="s">
        <v>447</v>
      </c>
      <c r="X458" s="38"/>
      <c r="Y458" s="38" t="s">
        <v>469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615</v>
      </c>
      <c r="AI458" s="32" t="s">
        <v>367</v>
      </c>
      <c r="AJ458" s="34">
        <f ca="1">IFERROR(PA[[#This Row],[Breakdown Time]]*PA[[#This Row],[Plant Equivalent Weightage]],"")</f>
        <v>1.8761411516853934E-3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619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363</v>
      </c>
      <c r="F459" s="36" t="s">
        <v>363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478</v>
      </c>
      <c r="M459" s="36" t="s">
        <v>410</v>
      </c>
      <c r="N459" s="32" t="s">
        <v>412</v>
      </c>
      <c r="O459" s="35" t="s">
        <v>405</v>
      </c>
      <c r="P459" s="35" t="s">
        <v>406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1.8668071161048689E-4</v>
      </c>
      <c r="W459" s="35" t="s">
        <v>447</v>
      </c>
      <c r="X459" s="38"/>
      <c r="Y459" s="38" t="s">
        <v>469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620</v>
      </c>
      <c r="AI459" s="32" t="s">
        <v>367</v>
      </c>
      <c r="AJ459" s="34">
        <f ca="1">IFERROR(PA[[#This Row],[Breakdown Time]]*PA[[#This Row],[Plant Equivalent Weightage]],"")</f>
        <v>1.9383680555555556E-3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619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363</v>
      </c>
      <c r="F460" s="36" t="s">
        <v>363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450</v>
      </c>
      <c r="M460" s="36" t="s">
        <v>410</v>
      </c>
      <c r="N460" s="32" t="s">
        <v>412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8.9606741573033718E-3</v>
      </c>
      <c r="W460" s="35" t="s">
        <v>413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7" t="s">
        <v>518</v>
      </c>
      <c r="AI460" s="32" t="s">
        <v>367</v>
      </c>
      <c r="AJ460" s="34">
        <f ca="1">IFERROR(PA[[#This Row],[Breakdown Time]]*PA[[#This Row],[Plant Equivalent Weightage]],"")</f>
        <v>7.1685393258426955E-3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363</v>
      </c>
      <c r="F461" s="36" t="s">
        <v>363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450</v>
      </c>
      <c r="M461" s="36" t="s">
        <v>410</v>
      </c>
      <c r="N461" s="32" t="s">
        <v>443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8.7739934456928844E-3</v>
      </c>
      <c r="W461" s="35" t="s">
        <v>413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7" t="s">
        <v>518</v>
      </c>
      <c r="AI461" s="32" t="s">
        <v>367</v>
      </c>
      <c r="AJ461" s="34">
        <f ca="1">IFERROR(PA[[#This Row],[Breakdown Time]]*PA[[#This Row],[Plant Equivalent Weightage]],"")</f>
        <v>5.9955621878901395E-3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363</v>
      </c>
      <c r="F462" s="36" t="s">
        <v>363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402</v>
      </c>
      <c r="M462" s="36" t="s">
        <v>403</v>
      </c>
      <c r="N462" s="32" t="s">
        <v>416</v>
      </c>
      <c r="O462" s="35" t="s">
        <v>458</v>
      </c>
      <c r="P462" s="35" t="s">
        <v>406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1.8668071161048689E-4</v>
      </c>
      <c r="W462" s="35" t="s">
        <v>447</v>
      </c>
      <c r="X462" s="38"/>
      <c r="Y462" s="38" t="s">
        <v>469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621</v>
      </c>
      <c r="AI462" s="32" t="s">
        <v>367</v>
      </c>
      <c r="AJ462" s="34">
        <f ca="1">IFERROR(PA[[#This Row],[Breakdown Time]]*PA[[#This Row],[Plant Equivalent Weightage]],"")</f>
        <v>1.8450276997503123E-3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622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363</v>
      </c>
      <c r="F463" s="36" t="s">
        <v>363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402</v>
      </c>
      <c r="M463" s="36" t="s">
        <v>403</v>
      </c>
      <c r="N463" s="32" t="s">
        <v>416</v>
      </c>
      <c r="O463" s="35" t="s">
        <v>458</v>
      </c>
      <c r="P463" s="35" t="s">
        <v>406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1.8668071161048689E-4</v>
      </c>
      <c r="W463" s="35" t="s">
        <v>447</v>
      </c>
      <c r="X463" s="38"/>
      <c r="Y463" s="38" t="s">
        <v>469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621</v>
      </c>
      <c r="AI463" s="32" t="s">
        <v>367</v>
      </c>
      <c r="AJ463" s="175">
        <f ca="1">IFERROR(PA[[#This Row],[Breakdown Time]]*PA[[#This Row],[Plant Equivalent Weightage]],"")</f>
        <v>1.8761411516853934E-3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622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363</v>
      </c>
      <c r="F464" s="36" t="s">
        <v>363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402</v>
      </c>
      <c r="M464" s="36" t="s">
        <v>403</v>
      </c>
      <c r="N464" s="36" t="s">
        <v>412</v>
      </c>
      <c r="O464" s="37" t="s">
        <v>456</v>
      </c>
      <c r="P464" s="37" t="s">
        <v>406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1.8668071161048689E-4</v>
      </c>
      <c r="W464" s="35" t="s">
        <v>447</v>
      </c>
      <c r="X464" s="38"/>
      <c r="Y464" s="38" t="s">
        <v>469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616</v>
      </c>
      <c r="AI464" s="32" t="s">
        <v>367</v>
      </c>
      <c r="AJ464" s="175">
        <f ca="1">IFERROR(PA[[#This Row],[Breakdown Time]]*PA[[#This Row],[Plant Equivalent Weightage]],"")</f>
        <v>1.9072546036204745E-3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622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363</v>
      </c>
      <c r="F465" s="36" t="s">
        <v>363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402</v>
      </c>
      <c r="M465" s="36" t="s">
        <v>403</v>
      </c>
      <c r="N465" s="36" t="s">
        <v>412</v>
      </c>
      <c r="O465" s="37" t="s">
        <v>472</v>
      </c>
      <c r="P465" s="37" t="s">
        <v>406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1.8668071161048689E-4</v>
      </c>
      <c r="W465" s="35" t="s">
        <v>447</v>
      </c>
      <c r="X465" s="38"/>
      <c r="Y465" s="38" t="s">
        <v>469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621</v>
      </c>
      <c r="AI465" s="32" t="s">
        <v>367</v>
      </c>
      <c r="AJ465" s="175">
        <f ca="1">IFERROR(PA[[#This Row],[Breakdown Time]]*PA[[#This Row],[Plant Equivalent Weightage]],"")</f>
        <v>1.9383680555555556E-3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622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363</v>
      </c>
      <c r="F466" s="36" t="s">
        <v>363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402</v>
      </c>
      <c r="M466" s="36" t="s">
        <v>403</v>
      </c>
      <c r="N466" s="36" t="s">
        <v>412</v>
      </c>
      <c r="O466" s="37" t="s">
        <v>472</v>
      </c>
      <c r="P466" s="37" t="s">
        <v>406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1.8668071161048689E-4</v>
      </c>
      <c r="W466" s="35" t="s">
        <v>447</v>
      </c>
      <c r="X466" s="38"/>
      <c r="Y466" s="38" t="s">
        <v>469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621</v>
      </c>
      <c r="AI466" s="32" t="s">
        <v>367</v>
      </c>
      <c r="AJ466" s="175">
        <f ca="1">IFERROR(PA[[#This Row],[Breakdown Time]]*PA[[#This Row],[Plant Equivalent Weightage]],"")</f>
        <v>1.9694815074906367E-3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622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363</v>
      </c>
      <c r="F467" s="36" t="s">
        <v>363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418</v>
      </c>
      <c r="M467" s="36" t="s">
        <v>410</v>
      </c>
      <c r="N467" s="32" t="s">
        <v>443</v>
      </c>
      <c r="O467" s="37" t="s">
        <v>456</v>
      </c>
      <c r="P467" s="37" t="s">
        <v>406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1.8668071161048689E-4</v>
      </c>
      <c r="W467" s="35" t="s">
        <v>447</v>
      </c>
      <c r="X467" s="38"/>
      <c r="Y467" s="38" t="s">
        <v>469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623</v>
      </c>
      <c r="AI467" s="32" t="s">
        <v>367</v>
      </c>
      <c r="AJ467" s="175">
        <f ca="1">IFERROR(PA[[#This Row],[Breakdown Time]]*PA[[#This Row],[Plant Equivalent Weightage]],"")</f>
        <v>2.0005949594257178E-3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622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363</v>
      </c>
      <c r="F468" s="36" t="s">
        <v>363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426</v>
      </c>
      <c r="M468" s="36" t="s">
        <v>403</v>
      </c>
      <c r="N468" s="36" t="s">
        <v>404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6.6594101123595506E-3</v>
      </c>
      <c r="W468" s="35" t="s">
        <v>413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7" t="s">
        <v>466</v>
      </c>
      <c r="AI468" s="32" t="s">
        <v>367</v>
      </c>
      <c r="AJ468" s="34">
        <f ca="1">IFERROR(PA[[#This Row],[Breakdown Time]]*PA[[#This Row],[Plant Equivalent Weightage]],"")</f>
        <v>9.9891151685393264E-3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6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363</v>
      </c>
      <c r="F469" s="36" t="s">
        <v>363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473</v>
      </c>
      <c r="M469" s="36" t="s">
        <v>410</v>
      </c>
      <c r="N469" s="32" t="s">
        <v>416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1.3318820224719101E-2</v>
      </c>
      <c r="W469" s="35" t="s">
        <v>413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7" t="s">
        <v>561</v>
      </c>
      <c r="AI469" s="32" t="s">
        <v>367</v>
      </c>
      <c r="AJ469" s="34">
        <f ca="1">IFERROR(PA[[#This Row],[Breakdown Time]]*PA[[#This Row],[Plant Equivalent Weightage]],"")</f>
        <v>3.662675561797752E-2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363</v>
      </c>
      <c r="F470" s="36" t="s">
        <v>363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424</v>
      </c>
      <c r="M470" s="32" t="s">
        <v>436</v>
      </c>
      <c r="N470" s="36" t="s">
        <v>412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1.0636557818352061E-2</v>
      </c>
      <c r="W470" s="35" t="s">
        <v>413</v>
      </c>
      <c r="X470" s="38"/>
      <c r="Y470" s="38" t="s">
        <v>438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7" t="s">
        <v>466</v>
      </c>
      <c r="AI470" s="32" t="s">
        <v>367</v>
      </c>
      <c r="AJ470" s="34">
        <f ca="1">IFERROR(PA[[#This Row],[Breakdown Time]]*PA[[#This Row],[Plant Equivalent Weightage]],"")</f>
        <v>5.1410029455368255E-3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363</v>
      </c>
      <c r="F471" s="36" t="s">
        <v>363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424</v>
      </c>
      <c r="M471" s="32" t="s">
        <v>483</v>
      </c>
      <c r="N471" s="32" t="s">
        <v>416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1.1746459503745319E-2</v>
      </c>
      <c r="W471" s="35" t="s">
        <v>413</v>
      </c>
      <c r="X471" s="39"/>
      <c r="Y471" s="38" t="s">
        <v>438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7" t="s">
        <v>466</v>
      </c>
      <c r="AI471" s="32" t="s">
        <v>367</v>
      </c>
      <c r="AJ471" s="175">
        <f ca="1">IFERROR(PA[[#This Row],[Breakdown Time]]*PA[[#This Row],[Plant Equivalent Weightage]],"")</f>
        <v>5.6774554268102326E-3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363</v>
      </c>
      <c r="F472" s="36" t="s">
        <v>363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450</v>
      </c>
      <c r="M472" s="36" t="s">
        <v>410</v>
      </c>
      <c r="N472" s="36" t="s">
        <v>412</v>
      </c>
      <c r="O472" s="37" t="s">
        <v>446</v>
      </c>
      <c r="P472" s="37" t="s">
        <v>406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1.8668071161048689E-4</v>
      </c>
      <c r="W472" s="35" t="s">
        <v>447</v>
      </c>
      <c r="X472" s="38"/>
      <c r="Y472" s="38" t="s">
        <v>469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624</v>
      </c>
      <c r="AI472" s="32" t="s">
        <v>367</v>
      </c>
      <c r="AJ472" s="34">
        <f ca="1">IFERROR(PA[[#This Row],[Breakdown Time]]*PA[[#This Row],[Plant Equivalent Weightage]],"")</f>
        <v>2.053487827715356E-3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625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363</v>
      </c>
      <c r="F473" s="36" t="s">
        <v>363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424</v>
      </c>
      <c r="M473" s="32" t="s">
        <v>436</v>
      </c>
      <c r="N473" s="36" t="s">
        <v>412</v>
      </c>
      <c r="O473" s="37" t="s">
        <v>456</v>
      </c>
      <c r="P473" s="37" t="s">
        <v>471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1.8498361423220975E-4</v>
      </c>
      <c r="W473" s="35" t="s">
        <v>447</v>
      </c>
      <c r="X473" s="38"/>
      <c r="Y473" s="38" t="s">
        <v>469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626</v>
      </c>
      <c r="AI473" s="32" t="s">
        <v>367</v>
      </c>
      <c r="AJ473" s="34">
        <f ca="1">IFERROR(PA[[#This Row],[Breakdown Time]]*PA[[#This Row],[Plant Equivalent Weightage]],"")</f>
        <v>2.0810656601123593E-3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625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363</v>
      </c>
      <c r="F474" s="36" t="s">
        <v>363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426</v>
      </c>
      <c r="M474" s="36" t="s">
        <v>403</v>
      </c>
      <c r="N474" s="36" t="s">
        <v>416</v>
      </c>
      <c r="O474" s="37" t="s">
        <v>456</v>
      </c>
      <c r="P474" s="37" t="s">
        <v>471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1.8498361423220975E-4</v>
      </c>
      <c r="W474" s="35" t="s">
        <v>447</v>
      </c>
      <c r="X474" s="39"/>
      <c r="Y474" s="38" t="s">
        <v>469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627</v>
      </c>
      <c r="AI474" s="32" t="s">
        <v>367</v>
      </c>
      <c r="AJ474" s="175">
        <f ca="1">IFERROR(PA[[#This Row],[Breakdown Time]]*PA[[#This Row],[Plant Equivalent Weightage]],"")</f>
        <v>2.1273115636704122E-3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625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363</v>
      </c>
      <c r="F475" s="36" t="s">
        <v>363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424</v>
      </c>
      <c r="M475" s="36" t="s">
        <v>403</v>
      </c>
      <c r="N475" s="32" t="s">
        <v>416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1.2578885767790262E-2</v>
      </c>
      <c r="W475" s="35" t="s">
        <v>413</v>
      </c>
      <c r="X475" s="38"/>
      <c r="Y475" s="38" t="s">
        <v>438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7" t="s">
        <v>561</v>
      </c>
      <c r="AI475" s="32" t="s">
        <v>367</v>
      </c>
      <c r="AJ475" s="34">
        <f ca="1">IFERROR(PA[[#This Row],[Breakdown Time]]*PA[[#This Row],[Plant Equivalent Weightage]],"")</f>
        <v>6.2894428838951256E-3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6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363</v>
      </c>
      <c r="F476" s="36" t="s">
        <v>363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424</v>
      </c>
      <c r="M476" s="32" t="s">
        <v>436</v>
      </c>
      <c r="N476" s="36" t="s">
        <v>412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1.0636557818352061E-2</v>
      </c>
      <c r="W476" s="35" t="s">
        <v>413</v>
      </c>
      <c r="X476" s="38"/>
      <c r="Y476" s="38" t="s">
        <v>438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7" t="s">
        <v>561</v>
      </c>
      <c r="AI476" s="32" t="s">
        <v>367</v>
      </c>
      <c r="AJ476" s="34">
        <f ca="1">IFERROR(PA[[#This Row],[Breakdown Time]]*PA[[#This Row],[Plant Equivalent Weightage]],"")</f>
        <v>5.4955548728152261E-3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363</v>
      </c>
      <c r="F477" s="36" t="s">
        <v>363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424</v>
      </c>
      <c r="M477" s="32" t="s">
        <v>483</v>
      </c>
      <c r="N477" s="32" t="s">
        <v>416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1.1746459503745319E-2</v>
      </c>
      <c r="W477" s="35" t="s">
        <v>413</v>
      </c>
      <c r="X477" s="38"/>
      <c r="Y477" s="38" t="s">
        <v>438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7" t="s">
        <v>561</v>
      </c>
      <c r="AI477" s="32" t="s">
        <v>367</v>
      </c>
      <c r="AJ477" s="34">
        <f ca="1">IFERROR(PA[[#This Row],[Breakdown Time]]*PA[[#This Row],[Plant Equivalent Weightage]],"")</f>
        <v>6.2647784019974964E-3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363</v>
      </c>
      <c r="F478" s="36" t="s">
        <v>363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402</v>
      </c>
      <c r="M478" s="36" t="s">
        <v>403</v>
      </c>
      <c r="N478" s="32" t="s">
        <v>416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9.4273759363295868E-3</v>
      </c>
      <c r="W478" s="35" t="s">
        <v>413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7" t="s">
        <v>561</v>
      </c>
      <c r="AI478" s="32" t="s">
        <v>367</v>
      </c>
      <c r="AJ478" s="34">
        <f ca="1">IFERROR(PA[[#This Row],[Breakdown Time]]*PA[[#This Row],[Plant Equivalent Weightage]],"")</f>
        <v>1.382681803995005E-2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363</v>
      </c>
      <c r="F479" s="36" t="s">
        <v>363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473</v>
      </c>
      <c r="M479" s="36" t="s">
        <v>410</v>
      </c>
      <c r="N479" s="32" t="s">
        <v>416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1.3318820224719101E-2</v>
      </c>
      <c r="W479" s="35" t="s">
        <v>413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7" t="s">
        <v>561</v>
      </c>
      <c r="AI479" s="32" t="s">
        <v>367</v>
      </c>
      <c r="AJ479" s="175">
        <f ca="1">IFERROR(PA[[#This Row],[Breakdown Time]]*PA[[#This Row],[Plant Equivalent Weightage]],"")</f>
        <v>3.0189325842696627E-2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363</v>
      </c>
      <c r="F480" s="36" t="s">
        <v>363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426</v>
      </c>
      <c r="M480" s="36" t="s">
        <v>403</v>
      </c>
      <c r="N480" s="36" t="s">
        <v>412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7.2143609550561795E-3</v>
      </c>
      <c r="W480" s="35" t="s">
        <v>413</v>
      </c>
      <c r="X480" s="38"/>
      <c r="Y480" s="38" t="s">
        <v>602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444</v>
      </c>
      <c r="AI480" s="32" t="s">
        <v>367</v>
      </c>
      <c r="AJ480" s="34">
        <f ca="1">IFERROR(PA[[#This Row],[Breakdown Time]]*PA[[#This Row],[Plant Equivalent Weightage]],"")</f>
        <v>1.1542977528089885E-2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363</v>
      </c>
      <c r="F481" s="36" t="s">
        <v>363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514</v>
      </c>
      <c r="M481" s="32"/>
      <c r="N481" s="32"/>
      <c r="O481" s="35"/>
      <c r="P481" s="35"/>
      <c r="Q481" s="32" t="s">
        <v>419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4.8817006086142326E-2</v>
      </c>
      <c r="W481" s="35" t="s">
        <v>420</v>
      </c>
      <c r="X481" s="38"/>
      <c r="Y481" s="38" t="s">
        <v>628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422</v>
      </c>
      <c r="AI481" s="32" t="s">
        <v>367</v>
      </c>
      <c r="AJ481" s="34">
        <f ca="1">IFERROR(PA[[#This Row],[Breakdown Time]]*PA[[#This Row],[Plant Equivalent Weightage]],"")</f>
        <v>1.3831485057740277E-2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363</v>
      </c>
      <c r="F482" s="36" t="s">
        <v>363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478</v>
      </c>
      <c r="M482" s="32"/>
      <c r="N482" s="32"/>
      <c r="O482" s="35"/>
      <c r="P482" s="35"/>
      <c r="Q482" s="32" t="s">
        <v>520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4.9470388576779024E-2</v>
      </c>
      <c r="W482" s="35" t="s">
        <v>428</v>
      </c>
      <c r="X482" s="38"/>
      <c r="Y482" s="38" t="s">
        <v>629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630</v>
      </c>
      <c r="AI482" s="32" t="s">
        <v>367</v>
      </c>
      <c r="AJ482" s="34">
        <f ca="1">IFERROR(PA[[#This Row],[Breakdown Time]]*PA[[#This Row],[Plant Equivalent Weightage]],"")</f>
        <v>3.627828495630462E-2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363</v>
      </c>
      <c r="F483" s="36" t="s">
        <v>363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524</v>
      </c>
      <c r="M483" s="32"/>
      <c r="N483" s="32"/>
      <c r="O483" s="35"/>
      <c r="P483" s="35"/>
      <c r="Q483" s="32" t="s">
        <v>419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4.8928165964419505E-2</v>
      </c>
      <c r="W483" s="35" t="s">
        <v>420</v>
      </c>
      <c r="X483" s="38"/>
      <c r="Y483" s="38" t="s">
        <v>631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422</v>
      </c>
      <c r="AI483" s="32" t="s">
        <v>367</v>
      </c>
      <c r="AJ483" s="34">
        <f ca="1">IFERROR(PA[[#This Row],[Breakdown Time]]*PA[[#This Row],[Plant Equivalent Weightage]],"")</f>
        <v>2.4464082982209666E-2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363</v>
      </c>
      <c r="F484" s="36" t="s">
        <v>363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608</v>
      </c>
      <c r="M484" s="32"/>
      <c r="N484" s="32"/>
      <c r="O484" s="35"/>
      <c r="P484" s="35"/>
      <c r="Q484" s="32" t="s">
        <v>419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3.4591935861423229E-2</v>
      </c>
      <c r="W484" s="35" t="s">
        <v>420</v>
      </c>
      <c r="X484" s="38"/>
      <c r="Y484" s="38" t="s">
        <v>628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422</v>
      </c>
      <c r="AI484" s="32" t="s">
        <v>367</v>
      </c>
      <c r="AJ484" s="34">
        <f ca="1">IFERROR(PA[[#This Row],[Breakdown Time]]*PA[[#This Row],[Plant Equivalent Weightage]],"")</f>
        <v>1.9602096988139851E-2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363</v>
      </c>
      <c r="F485" s="36" t="s">
        <v>363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427</v>
      </c>
      <c r="M485" s="36" t="s">
        <v>410</v>
      </c>
      <c r="N485" s="32" t="s">
        <v>416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9.8966233614232214E-3</v>
      </c>
      <c r="W485" s="35" t="s">
        <v>413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7" t="s">
        <v>561</v>
      </c>
      <c r="AI485" s="32" t="s">
        <v>367</v>
      </c>
      <c r="AJ485" s="175">
        <f ca="1">IFERROR(PA[[#This Row],[Breakdown Time]]*PA[[#This Row],[Plant Equivalent Weightage]],"")</f>
        <v>8.4121298572097346E-3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363</v>
      </c>
      <c r="F486" s="36" t="s">
        <v>363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426</v>
      </c>
      <c r="M486" s="36" t="s">
        <v>403</v>
      </c>
      <c r="N486" s="36" t="s">
        <v>412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7.2143609550561795E-3</v>
      </c>
      <c r="W486" s="35" t="s">
        <v>413</v>
      </c>
      <c r="X486" s="38"/>
      <c r="Y486" s="38" t="s">
        <v>602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444</v>
      </c>
      <c r="AI486" s="32" t="s">
        <v>367</v>
      </c>
      <c r="AJ486" s="34">
        <f ca="1">IFERROR(PA[[#This Row],[Breakdown Time]]*PA[[#This Row],[Plant Equivalent Weightage]],"")</f>
        <v>3.5831326076779024E-2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363</v>
      </c>
      <c r="F487" s="36" t="s">
        <v>363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473</v>
      </c>
      <c r="M487" s="36" t="s">
        <v>410</v>
      </c>
      <c r="N487" s="32" t="s">
        <v>416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1.3318820224719101E-2</v>
      </c>
      <c r="W487" s="35" t="s">
        <v>413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7" t="s">
        <v>561</v>
      </c>
      <c r="AI487" s="32" t="s">
        <v>367</v>
      </c>
      <c r="AJ487" s="34">
        <f ca="1">IFERROR(PA[[#This Row],[Breakdown Time]]*PA[[#This Row],[Plant Equivalent Weightage]],"")</f>
        <v>2.3085955056179764E-2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363</v>
      </c>
      <c r="F488" s="36" t="s">
        <v>363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427</v>
      </c>
      <c r="M488" s="36" t="s">
        <v>410</v>
      </c>
      <c r="N488" s="32" t="s">
        <v>416</v>
      </c>
      <c r="O488" s="37" t="s">
        <v>467</v>
      </c>
      <c r="P488" s="37" t="s">
        <v>406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1.8668071161048689E-4</v>
      </c>
      <c r="W488" s="35" t="s">
        <v>447</v>
      </c>
      <c r="X488" s="38"/>
      <c r="Y488" s="38" t="s">
        <v>469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632</v>
      </c>
      <c r="AI488" s="32" t="s">
        <v>367</v>
      </c>
      <c r="AJ488" s="34">
        <f ca="1">IFERROR(PA[[#This Row],[Breakdown Time]]*PA[[#This Row],[Plant Equivalent Weightage]],"")</f>
        <v>2.0130403401997501E-3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363</v>
      </c>
      <c r="F489" s="36" t="s">
        <v>363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427</v>
      </c>
      <c r="M489" s="36" t="s">
        <v>410</v>
      </c>
      <c r="N489" s="32" t="s">
        <v>416</v>
      </c>
      <c r="O489" s="37" t="s">
        <v>467</v>
      </c>
      <c r="P489" s="37" t="s">
        <v>406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1.8668071161048689E-4</v>
      </c>
      <c r="W489" s="35" t="s">
        <v>447</v>
      </c>
      <c r="X489" s="39"/>
      <c r="Y489" s="38" t="s">
        <v>469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519</v>
      </c>
      <c r="AI489" s="32" t="s">
        <v>367</v>
      </c>
      <c r="AJ489" s="175">
        <f ca="1">IFERROR(PA[[#This Row],[Breakdown Time]]*PA[[#This Row],[Plant Equivalent Weightage]],"")</f>
        <v>2.1063806960049934E-3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363</v>
      </c>
      <c r="F490" s="36" t="s">
        <v>363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424</v>
      </c>
      <c r="M490" s="36" t="s">
        <v>436</v>
      </c>
      <c r="N490" s="32" t="s">
        <v>412</v>
      </c>
      <c r="O490" s="37" t="s">
        <v>458</v>
      </c>
      <c r="P490" s="37" t="s">
        <v>471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1.8498361423220975E-4</v>
      </c>
      <c r="W490" s="35" t="s">
        <v>447</v>
      </c>
      <c r="X490" s="38"/>
      <c r="Y490" s="38" t="s">
        <v>469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519</v>
      </c>
      <c r="AI490" s="32" t="s">
        <v>367</v>
      </c>
      <c r="AJ490" s="34">
        <f ca="1">IFERROR(PA[[#This Row],[Breakdown Time]]*PA[[#This Row],[Plant Equivalent Weightage]],"")</f>
        <v>2.0409858770287143E-3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363</v>
      </c>
      <c r="F491" s="36" t="s">
        <v>363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424</v>
      </c>
      <c r="M491" s="36" t="s">
        <v>483</v>
      </c>
      <c r="N491" s="32" t="s">
        <v>416</v>
      </c>
      <c r="O491" s="37" t="s">
        <v>458</v>
      </c>
      <c r="P491" s="37" t="s">
        <v>471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1.8498361423220975E-4</v>
      </c>
      <c r="W491" s="35" t="s">
        <v>447</v>
      </c>
      <c r="X491" s="38"/>
      <c r="Y491" s="38" t="s">
        <v>469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566</v>
      </c>
      <c r="AI491" s="32" t="s">
        <v>367</v>
      </c>
      <c r="AJ491" s="34">
        <f ca="1">IFERROR(PA[[#This Row],[Breakdown Time]]*PA[[#This Row],[Plant Equivalent Weightage]],"")</f>
        <v>2.1334776841448189E-3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363</v>
      </c>
      <c r="F492" s="36" t="s">
        <v>363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608</v>
      </c>
      <c r="M492" s="36" t="s">
        <v>403</v>
      </c>
      <c r="N492" s="36" t="s">
        <v>443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8.786721676029962E-3</v>
      </c>
      <c r="W492" s="35" t="s">
        <v>413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7" t="s">
        <v>561</v>
      </c>
      <c r="AI492" s="32" t="s">
        <v>367</v>
      </c>
      <c r="AJ492" s="34">
        <f ca="1">IFERROR(PA[[#This Row],[Breakdown Time]]*PA[[#This Row],[Plant Equivalent Weightage]],"")</f>
        <v>8.0544948696941263E-3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363</v>
      </c>
      <c r="F493" s="36" t="s">
        <v>363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411</v>
      </c>
      <c r="M493" s="36" t="s">
        <v>483</v>
      </c>
      <c r="N493" s="32" t="s">
        <v>412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1.1947565543071161E-2</v>
      </c>
      <c r="W493" s="35" t="s">
        <v>413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7" t="s">
        <v>633</v>
      </c>
      <c r="AI493" s="32" t="s">
        <v>367</v>
      </c>
      <c r="AJ493" s="34">
        <f ca="1">IFERROR(PA[[#This Row],[Breakdown Time]]*PA[[#This Row],[Plant Equivalent Weightage]],"")</f>
        <v>1.8319600499375779E-2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363</v>
      </c>
      <c r="F494" s="36" t="s">
        <v>363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402</v>
      </c>
      <c r="M494" s="36" t="s">
        <v>403</v>
      </c>
      <c r="N494" s="32" t="s">
        <v>416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9.4273759363295868E-3</v>
      </c>
      <c r="W494" s="35" t="s">
        <v>413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7" t="s">
        <v>518</v>
      </c>
      <c r="AI494" s="32" t="s">
        <v>367</v>
      </c>
      <c r="AJ494" s="34">
        <f ca="1">IFERROR(PA[[#This Row],[Breakdown Time]]*PA[[#This Row],[Plant Equivalent Weightage]],"")</f>
        <v>7.6990236813358273E-3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363</v>
      </c>
      <c r="F495" s="36" t="s">
        <v>363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424</v>
      </c>
      <c r="M495" s="36" t="s">
        <v>403</v>
      </c>
      <c r="N495" s="32" t="s">
        <v>416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1.2578885767790262E-2</v>
      </c>
      <c r="W495" s="35" t="s">
        <v>413</v>
      </c>
      <c r="X495" s="38"/>
      <c r="Y495" s="38" t="s">
        <v>438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7" t="s">
        <v>634</v>
      </c>
      <c r="AI495" s="32" t="s">
        <v>367</v>
      </c>
      <c r="AJ495" s="34">
        <f ca="1">IFERROR(PA[[#This Row],[Breakdown Time]]*PA[[#This Row],[Plant Equivalent Weightage]],"")</f>
        <v>1.719114388264668E-2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363</v>
      </c>
      <c r="F496" s="36" t="s">
        <v>363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411</v>
      </c>
      <c r="M496" s="36" t="s">
        <v>483</v>
      </c>
      <c r="N496" s="32" t="s">
        <v>416</v>
      </c>
      <c r="O496" s="37" t="s">
        <v>458</v>
      </c>
      <c r="P496" s="37" t="s">
        <v>406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1.8668071161048689E-4</v>
      </c>
      <c r="W496" s="35" t="s">
        <v>447</v>
      </c>
      <c r="X496" s="38"/>
      <c r="Y496" s="38" t="s">
        <v>469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519</v>
      </c>
      <c r="AI496" s="32" t="s">
        <v>367</v>
      </c>
      <c r="AJ496" s="34">
        <f ca="1">IFERROR(PA[[#This Row],[Breakdown Time]]*PA[[#This Row],[Plant Equivalent Weightage]],"")</f>
        <v>2.0068176498127342E-3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635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363</v>
      </c>
      <c r="F497" s="36" t="s">
        <v>363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411</v>
      </c>
      <c r="M497" s="36" t="s">
        <v>403</v>
      </c>
      <c r="N497" s="36" t="s">
        <v>412</v>
      </c>
      <c r="O497" s="37" t="s">
        <v>467</v>
      </c>
      <c r="P497" s="37" t="s">
        <v>406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1.8668071161048689E-4</v>
      </c>
      <c r="W497" s="35" t="s">
        <v>447</v>
      </c>
      <c r="X497" s="38"/>
      <c r="Y497" s="38" t="s">
        <v>469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554</v>
      </c>
      <c r="AI497" s="32" t="s">
        <v>367</v>
      </c>
      <c r="AJ497" s="34">
        <f ca="1">IFERROR(PA[[#This Row],[Breakdown Time]]*PA[[#This Row],[Plant Equivalent Weightage]],"")</f>
        <v>2.1001580056179774E-3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635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363</v>
      </c>
      <c r="F498" s="36" t="s">
        <v>363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402</v>
      </c>
      <c r="M498" s="36" t="s">
        <v>403</v>
      </c>
      <c r="N498" s="32" t="s">
        <v>416</v>
      </c>
      <c r="O498" s="37" t="s">
        <v>446</v>
      </c>
      <c r="P498" s="37" t="s">
        <v>406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1.8668071161048689E-4</v>
      </c>
      <c r="W498" s="35" t="s">
        <v>447</v>
      </c>
      <c r="X498" s="38"/>
      <c r="Y498" s="38" t="s">
        <v>469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575</v>
      </c>
      <c r="AI498" s="32" t="s">
        <v>367</v>
      </c>
      <c r="AJ498" s="34">
        <f ca="1">IFERROR(PA[[#This Row],[Breakdown Time]]*PA[[#This Row],[Plant Equivalent Weightage]],"")</f>
        <v>2.053487827715356E-3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363</v>
      </c>
      <c r="F499" s="36" t="s">
        <v>363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424</v>
      </c>
      <c r="M499" s="36" t="s">
        <v>403</v>
      </c>
      <c r="N499" s="32" t="s">
        <v>416</v>
      </c>
      <c r="O499" s="37" t="s">
        <v>470</v>
      </c>
      <c r="P499" s="37" t="s">
        <v>471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1.8498361423220975E-4</v>
      </c>
      <c r="W499" s="35" t="s">
        <v>447</v>
      </c>
      <c r="X499" s="39"/>
      <c r="Y499" s="38" t="s">
        <v>469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636</v>
      </c>
      <c r="AI499" s="32" t="s">
        <v>367</v>
      </c>
      <c r="AJ499" s="175">
        <f ca="1">IFERROR(PA[[#This Row],[Breakdown Time]]*PA[[#This Row],[Plant Equivalent Weightage]],"")</f>
        <v>2.1273115636704122E-3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363</v>
      </c>
      <c r="F500" s="36" t="s">
        <v>363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427</v>
      </c>
      <c r="M500" s="32"/>
      <c r="N500" s="32"/>
      <c r="O500" s="35"/>
      <c r="P500" s="35"/>
      <c r="Q500" s="32" t="s">
        <v>520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4.3746079119850199E-2</v>
      </c>
      <c r="W500" s="35" t="s">
        <v>428</v>
      </c>
      <c r="X500" s="38"/>
      <c r="Y500" s="38" t="s">
        <v>637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638</v>
      </c>
      <c r="AI500" s="32" t="s">
        <v>367</v>
      </c>
      <c r="AJ500" s="34">
        <f ca="1">IFERROR(PA[[#This Row],[Breakdown Time]]*PA[[#This Row],[Plant Equivalent Weightage]],"")</f>
        <v>1.6769330329275908E-2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363</v>
      </c>
      <c r="F501" s="36" t="s">
        <v>363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411</v>
      </c>
      <c r="M501" s="36" t="s">
        <v>403</v>
      </c>
      <c r="N501" s="36" t="s">
        <v>412</v>
      </c>
      <c r="O501" s="37" t="s">
        <v>446</v>
      </c>
      <c r="P501" s="37" t="s">
        <v>406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1.8668071161048689E-4</v>
      </c>
      <c r="W501" s="35" t="s">
        <v>447</v>
      </c>
      <c r="X501" s="38"/>
      <c r="Y501" s="38" t="s">
        <v>469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519</v>
      </c>
      <c r="AI501" s="32" t="s">
        <v>367</v>
      </c>
      <c r="AJ501" s="34">
        <f ca="1">IFERROR(PA[[#This Row],[Breakdown Time]]*PA[[#This Row],[Plant Equivalent Weightage]],"")</f>
        <v>2.0068176498127342E-3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639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363</v>
      </c>
      <c r="F502" s="36" t="s">
        <v>363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418</v>
      </c>
      <c r="M502" s="32" t="s">
        <v>410</v>
      </c>
      <c r="N502" s="32" t="s">
        <v>416</v>
      </c>
      <c r="O502" s="37" t="s">
        <v>440</v>
      </c>
      <c r="P502" s="37" t="s">
        <v>406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1.8668071161048689E-4</v>
      </c>
      <c r="W502" s="35" t="s">
        <v>447</v>
      </c>
      <c r="X502" s="38"/>
      <c r="Y502" s="38" t="s">
        <v>469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575</v>
      </c>
      <c r="AI502" s="32" t="s">
        <v>367</v>
      </c>
      <c r="AJ502" s="34">
        <f ca="1">IFERROR(PA[[#This Row],[Breakdown Time]]*PA[[#This Row],[Plant Equivalent Weightage]],"")</f>
        <v>1.9134772940074907E-3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639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363</v>
      </c>
      <c r="F503" s="36" t="s">
        <v>363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524</v>
      </c>
      <c r="M503" s="32" t="s">
        <v>410</v>
      </c>
      <c r="N503" s="36" t="s">
        <v>412</v>
      </c>
      <c r="O503" s="37" t="s">
        <v>405</v>
      </c>
      <c r="P503" s="37" t="s">
        <v>471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1.8498361423220975E-4</v>
      </c>
      <c r="W503" s="35" t="s">
        <v>413</v>
      </c>
      <c r="X503" s="38"/>
      <c r="Y503" s="38" t="s">
        <v>469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640</v>
      </c>
      <c r="AI503" s="32" t="s">
        <v>367</v>
      </c>
      <c r="AJ503" s="34">
        <f ca="1">IFERROR(PA[[#This Row],[Breakdown Time]]*PA[[#This Row],[Plant Equivalent Weightage]],"")</f>
        <v>2.0502350577403243E-3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639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363</v>
      </c>
      <c r="F504" s="36" t="s">
        <v>363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473</v>
      </c>
      <c r="M504" s="36" t="s">
        <v>403</v>
      </c>
      <c r="N504" s="32" t="s">
        <v>416</v>
      </c>
      <c r="O504" s="37" t="s">
        <v>456</v>
      </c>
      <c r="P504" s="37" t="s">
        <v>471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1.8498361423220975E-4</v>
      </c>
      <c r="W504" s="35" t="s">
        <v>447</v>
      </c>
      <c r="X504" s="38"/>
      <c r="Y504" s="38" t="s">
        <v>469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506</v>
      </c>
      <c r="AI504" s="32" t="s">
        <v>367</v>
      </c>
      <c r="AJ504" s="34">
        <f ca="1">IFERROR(PA[[#This Row],[Breakdown Time]]*PA[[#This Row],[Plant Equivalent Weightage]],"")</f>
        <v>1.9269126482521848E-3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363</v>
      </c>
      <c r="F505" s="36" t="s">
        <v>363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473</v>
      </c>
      <c r="M505" s="36" t="s">
        <v>403</v>
      </c>
      <c r="N505" s="32" t="s">
        <v>416</v>
      </c>
      <c r="O505" s="37" t="s">
        <v>446</v>
      </c>
      <c r="P505" s="37" t="s">
        <v>471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1.8498361423220975E-4</v>
      </c>
      <c r="W505" s="35" t="s">
        <v>447</v>
      </c>
      <c r="X505" s="38"/>
      <c r="Y505" s="38" t="s">
        <v>469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506</v>
      </c>
      <c r="AI505" s="32" t="s">
        <v>367</v>
      </c>
      <c r="AJ505" s="34">
        <f ca="1">IFERROR(PA[[#This Row],[Breakdown Time]]*PA[[#This Row],[Plant Equivalent Weightage]],"")</f>
        <v>1.9577432506242198E-3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363</v>
      </c>
      <c r="F506" s="36" t="s">
        <v>363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473</v>
      </c>
      <c r="M506" s="36" t="s">
        <v>403</v>
      </c>
      <c r="N506" s="32" t="s">
        <v>416</v>
      </c>
      <c r="O506" s="37" t="s">
        <v>446</v>
      </c>
      <c r="P506" s="37" t="s">
        <v>471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1.8498361423220975E-4</v>
      </c>
      <c r="W506" s="35" t="s">
        <v>447</v>
      </c>
      <c r="X506" s="38"/>
      <c r="Y506" s="38" t="s">
        <v>469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506</v>
      </c>
      <c r="AI506" s="32" t="s">
        <v>367</v>
      </c>
      <c r="AJ506" s="34">
        <f ca="1">IFERROR(PA[[#This Row],[Breakdown Time]]*PA[[#This Row],[Plant Equivalent Weightage]],"")</f>
        <v>1.9885738529962548E-3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363</v>
      </c>
      <c r="F507" s="36" t="s">
        <v>363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473</v>
      </c>
      <c r="M507" s="36" t="s">
        <v>403</v>
      </c>
      <c r="N507" s="32" t="s">
        <v>416</v>
      </c>
      <c r="O507" s="37" t="s">
        <v>467</v>
      </c>
      <c r="P507" s="37" t="s">
        <v>471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1.8498361423220975E-4</v>
      </c>
      <c r="W507" s="37" t="s">
        <v>407</v>
      </c>
      <c r="X507" s="39"/>
      <c r="Y507" s="38" t="s">
        <v>469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506</v>
      </c>
      <c r="AI507" s="32" t="s">
        <v>367</v>
      </c>
      <c r="AJ507" s="175">
        <f ca="1">IFERROR(PA[[#This Row],[Breakdown Time]]*PA[[#This Row],[Plant Equivalent Weightage]],"")</f>
        <v>2.0194044553682898E-3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363</v>
      </c>
      <c r="F508" s="36" t="s">
        <v>363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473</v>
      </c>
      <c r="M508" s="36" t="s">
        <v>410</v>
      </c>
      <c r="N508" s="36" t="s">
        <v>416</v>
      </c>
      <c r="O508" s="37" t="s">
        <v>526</v>
      </c>
      <c r="P508" s="37" t="s">
        <v>471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1.8498361423220975E-4</v>
      </c>
      <c r="W508" s="37" t="s">
        <v>407</v>
      </c>
      <c r="X508" s="39"/>
      <c r="Y508" s="38" t="s">
        <v>469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506</v>
      </c>
      <c r="AI508" s="32" t="s">
        <v>367</v>
      </c>
      <c r="AJ508" s="175">
        <f ca="1">IFERROR(PA[[#This Row],[Breakdown Time]]*PA[[#This Row],[Plant Equivalent Weightage]],"")</f>
        <v>2.0502350577403243E-3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363</v>
      </c>
      <c r="F509" s="36" t="s">
        <v>363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473</v>
      </c>
      <c r="M509" s="36" t="s">
        <v>410</v>
      </c>
      <c r="N509" s="36" t="s">
        <v>416</v>
      </c>
      <c r="O509" s="37" t="s">
        <v>470</v>
      </c>
      <c r="P509" s="37" t="s">
        <v>471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1.8498361423220975E-4</v>
      </c>
      <c r="W509" s="37" t="s">
        <v>407</v>
      </c>
      <c r="X509" s="39"/>
      <c r="Y509" s="38" t="s">
        <v>469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506</v>
      </c>
      <c r="AI509" s="32" t="s">
        <v>367</v>
      </c>
      <c r="AJ509" s="175">
        <f ca="1">IFERROR(PA[[#This Row],[Breakdown Time]]*PA[[#This Row],[Plant Equivalent Weightage]],"")</f>
        <v>2.0810656601123593E-3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363</v>
      </c>
      <c r="F510" s="36" t="s">
        <v>363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608</v>
      </c>
      <c r="M510" s="36" t="s">
        <v>403</v>
      </c>
      <c r="N510" s="36" t="s">
        <v>416</v>
      </c>
      <c r="O510" s="37" t="s">
        <v>456</v>
      </c>
      <c r="P510" s="37" t="s">
        <v>471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1.8498361423220975E-4</v>
      </c>
      <c r="W510" s="35" t="s">
        <v>447</v>
      </c>
      <c r="X510" s="39"/>
      <c r="Y510" s="38" t="s">
        <v>469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641</v>
      </c>
      <c r="AI510" s="32" t="s">
        <v>367</v>
      </c>
      <c r="AJ510" s="175">
        <f ca="1">IFERROR(PA[[#This Row],[Breakdown Time]]*PA[[#This Row],[Plant Equivalent Weightage]],"")</f>
        <v>2.1118962624843947E-3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639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363</v>
      </c>
      <c r="F511" s="36" t="s">
        <v>363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426</v>
      </c>
      <c r="M511" s="36" t="s">
        <v>403</v>
      </c>
      <c r="N511" s="36" t="s">
        <v>412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7.2143609550561795E-3</v>
      </c>
      <c r="W511" s="35" t="s">
        <v>413</v>
      </c>
      <c r="X511" s="38"/>
      <c r="Y511" s="38" t="s">
        <v>602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642</v>
      </c>
      <c r="AI511" s="32" t="s">
        <v>367</v>
      </c>
      <c r="AJ511" s="34">
        <f ca="1">IFERROR(PA[[#This Row],[Breakdown Time]]*PA[[#This Row],[Plant Equivalent Weightage]],"")</f>
        <v>3.7755155664794003E-2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6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363</v>
      </c>
      <c r="F512" s="36" t="s">
        <v>363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426</v>
      </c>
      <c r="M512" s="36"/>
      <c r="N512" s="36"/>
      <c r="O512" s="37"/>
      <c r="P512" s="37"/>
      <c r="Q512" s="36" t="s">
        <v>419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2.6730132256554309E-2</v>
      </c>
      <c r="W512" s="37" t="s">
        <v>420</v>
      </c>
      <c r="X512" s="39"/>
      <c r="Y512" s="39" t="s">
        <v>643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644</v>
      </c>
      <c r="AI512" s="32" t="s">
        <v>367</v>
      </c>
      <c r="AJ512" s="175">
        <f ca="1">IFERROR(PA[[#This Row],[Breakdown Time]]*PA[[#This Row],[Plant Equivalent Weightage]],"")</f>
        <v>3.0294149890761551E-2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363</v>
      </c>
      <c r="F513" s="36" t="s">
        <v>363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427</v>
      </c>
      <c r="M513" s="32"/>
      <c r="N513" s="32"/>
      <c r="O513" s="35"/>
      <c r="P513" s="35"/>
      <c r="Q513" s="36" t="s">
        <v>419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4.3746079119850199E-2</v>
      </c>
      <c r="W513" s="37" t="s">
        <v>420</v>
      </c>
      <c r="X513" s="38"/>
      <c r="Y513" s="38" t="s">
        <v>645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422</v>
      </c>
      <c r="AI513" s="32" t="s">
        <v>367</v>
      </c>
      <c r="AJ513" s="34">
        <f ca="1">IFERROR(PA[[#This Row],[Breakdown Time]]*PA[[#This Row],[Plant Equivalent Weightage]],"")</f>
        <v>1.2394722417290904E-2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363</v>
      </c>
      <c r="F514" s="36" t="s">
        <v>363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411</v>
      </c>
      <c r="M514" s="32"/>
      <c r="N514" s="32"/>
      <c r="O514" s="35"/>
      <c r="P514" s="35"/>
      <c r="Q514" s="36" t="s">
        <v>419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9.3876638576778998E-2</v>
      </c>
      <c r="W514" s="37" t="s">
        <v>420</v>
      </c>
      <c r="X514" s="38"/>
      <c r="Y514" s="38" t="s">
        <v>645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422</v>
      </c>
      <c r="AI514" s="32" t="s">
        <v>367</v>
      </c>
      <c r="AJ514" s="34">
        <f ca="1">IFERROR(PA[[#This Row],[Breakdown Time]]*PA[[#This Row],[Plant Equivalent Weightage]],"")</f>
        <v>2.6598380930087415E-2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363</v>
      </c>
      <c r="F515" s="36" t="s">
        <v>363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478</v>
      </c>
      <c r="M515" s="36" t="s">
        <v>410</v>
      </c>
      <c r="N515" s="36" t="s">
        <v>416</v>
      </c>
      <c r="O515" s="37" t="s">
        <v>456</v>
      </c>
      <c r="P515" s="37" t="s">
        <v>406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1.8668071161048689E-4</v>
      </c>
      <c r="W515" s="35" t="s">
        <v>407</v>
      </c>
      <c r="X515" s="38"/>
      <c r="Y515" s="38" t="s">
        <v>469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646</v>
      </c>
      <c r="AI515" s="32" t="s">
        <v>367</v>
      </c>
      <c r="AJ515" s="34">
        <f ca="1">IFERROR(PA[[#This Row],[Breakdown Time]]*PA[[#This Row],[Plant Equivalent Weightage]],"")</f>
        <v>9.6451700998751572E-4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363</v>
      </c>
      <c r="F516" s="36" t="s">
        <v>363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478</v>
      </c>
      <c r="M516" s="36" t="s">
        <v>410</v>
      </c>
      <c r="N516" s="36" t="s">
        <v>416</v>
      </c>
      <c r="O516" s="37" t="s">
        <v>456</v>
      </c>
      <c r="P516" s="37" t="s">
        <v>406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1.8668071161048689E-4</v>
      </c>
      <c r="W516" s="37" t="s">
        <v>447</v>
      </c>
      <c r="X516" s="39"/>
      <c r="Y516" s="38" t="s">
        <v>469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646</v>
      </c>
      <c r="AI516" s="32" t="s">
        <v>367</v>
      </c>
      <c r="AJ516" s="175">
        <f ca="1">IFERROR(PA[[#This Row],[Breakdown Time]]*PA[[#This Row],[Plant Equivalent Weightage]],"")</f>
        <v>1.0578573657927589E-3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363</v>
      </c>
      <c r="F517" s="36" t="s">
        <v>363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424</v>
      </c>
      <c r="M517" s="36" t="s">
        <v>410</v>
      </c>
      <c r="N517" s="36" t="s">
        <v>412</v>
      </c>
      <c r="O517" s="37" t="s">
        <v>405</v>
      </c>
      <c r="P517" s="37" t="s">
        <v>471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1.8498361423220975E-4</v>
      </c>
      <c r="W517" s="37" t="s">
        <v>447</v>
      </c>
      <c r="X517" s="38"/>
      <c r="Y517" s="38" t="s">
        <v>469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647</v>
      </c>
      <c r="AI517" s="32" t="s">
        <v>367</v>
      </c>
      <c r="AJ517" s="34">
        <f ca="1">IFERROR(PA[[#This Row],[Breakdown Time]]*PA[[#This Row],[Plant Equivalent Weightage]],"")</f>
        <v>1.9269126482521848E-3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363</v>
      </c>
      <c r="F518" s="36" t="s">
        <v>363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424</v>
      </c>
      <c r="M518" s="36" t="s">
        <v>410</v>
      </c>
      <c r="N518" s="36" t="s">
        <v>412</v>
      </c>
      <c r="O518" s="37" t="s">
        <v>405</v>
      </c>
      <c r="P518" s="37" t="s">
        <v>471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1.8498361423220975E-4</v>
      </c>
      <c r="W518" s="35" t="s">
        <v>481</v>
      </c>
      <c r="X518" s="38"/>
      <c r="Y518" s="38" t="s">
        <v>469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544</v>
      </c>
      <c r="AI518" s="32" t="s">
        <v>367</v>
      </c>
      <c r="AJ518" s="34">
        <f ca="1">IFERROR(PA[[#This Row],[Breakdown Time]]*PA[[#This Row],[Plant Equivalent Weightage]],"")</f>
        <v>2.0070722144194756E-3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363</v>
      </c>
      <c r="F519" s="36" t="s">
        <v>363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424</v>
      </c>
      <c r="M519" s="32" t="s">
        <v>436</v>
      </c>
      <c r="N519" s="36" t="s">
        <v>412</v>
      </c>
      <c r="O519" s="37" t="s">
        <v>472</v>
      </c>
      <c r="P519" s="37" t="s">
        <v>471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1.8498361423220975E-4</v>
      </c>
      <c r="W519" s="37" t="s">
        <v>447</v>
      </c>
      <c r="X519" s="38"/>
      <c r="Y519" s="38" t="s">
        <v>469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457</v>
      </c>
      <c r="AI519" s="32" t="s">
        <v>367</v>
      </c>
      <c r="AJ519" s="34">
        <f ca="1">IFERROR(PA[[#This Row],[Breakdown Time]]*PA[[#This Row],[Plant Equivalent Weightage]],"")</f>
        <v>2.0687334191635456E-3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363</v>
      </c>
      <c r="F520" s="36" t="s">
        <v>363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478</v>
      </c>
      <c r="M520" s="36" t="s">
        <v>410</v>
      </c>
      <c r="N520" s="36" t="s">
        <v>416</v>
      </c>
      <c r="O520" s="37" t="s">
        <v>440</v>
      </c>
      <c r="P520" s="37" t="s">
        <v>406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1.8668071161048689E-4</v>
      </c>
      <c r="W520" s="37" t="s">
        <v>447</v>
      </c>
      <c r="X520" s="38"/>
      <c r="Y520" s="38" t="s">
        <v>469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648</v>
      </c>
      <c r="AI520" s="32" t="s">
        <v>367</v>
      </c>
      <c r="AJ520" s="34">
        <f ca="1">IFERROR(PA[[#This Row],[Breakdown Time]]*PA[[#This Row],[Plant Equivalent Weightage]],"")</f>
        <v>1.4467755149812735E-3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363</v>
      </c>
      <c r="F521" s="36" t="s">
        <v>363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478</v>
      </c>
      <c r="M521" s="36" t="s">
        <v>410</v>
      </c>
      <c r="N521" s="36" t="s">
        <v>416</v>
      </c>
      <c r="O521" s="37" t="s">
        <v>440</v>
      </c>
      <c r="P521" s="37" t="s">
        <v>406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1.8668071161048689E-4</v>
      </c>
      <c r="W521" s="37" t="s">
        <v>447</v>
      </c>
      <c r="X521" s="38"/>
      <c r="Y521" s="38" t="s">
        <v>469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648</v>
      </c>
      <c r="AI521" s="32" t="s">
        <v>367</v>
      </c>
      <c r="AJ521" s="34">
        <f ca="1">IFERROR(PA[[#This Row],[Breakdown Time]]*PA[[#This Row],[Plant Equivalent Weightage]],"")</f>
        <v>1.4934456928838952E-3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363</v>
      </c>
      <c r="F522" s="36" t="s">
        <v>363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424</v>
      </c>
      <c r="M522" s="36" t="s">
        <v>483</v>
      </c>
      <c r="N522" s="36" t="s">
        <v>412</v>
      </c>
      <c r="O522" s="37" t="s">
        <v>405</v>
      </c>
      <c r="P522" s="37" t="s">
        <v>480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9.2491807116104873E-5</v>
      </c>
      <c r="W522" s="35" t="s">
        <v>407</v>
      </c>
      <c r="X522" s="38"/>
      <c r="Y522" s="38" t="s">
        <v>469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460</v>
      </c>
      <c r="AI522" s="32" t="s">
        <v>367</v>
      </c>
      <c r="AJ522" s="175">
        <f ca="1">IFERROR(PA[[#This Row],[Breakdown Time]]*PA[[#This Row],[Plant Equivalent Weightage]],"")</f>
        <v>1.057489661360799E-3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363</v>
      </c>
      <c r="F523" s="36" t="s">
        <v>363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524</v>
      </c>
      <c r="M523" s="32" t="s">
        <v>403</v>
      </c>
      <c r="N523" s="36" t="s">
        <v>412</v>
      </c>
      <c r="O523" s="37" t="s">
        <v>526</v>
      </c>
      <c r="P523" s="37" t="s">
        <v>471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1.8498361423220975E-4</v>
      </c>
      <c r="W523" s="37" t="s">
        <v>447</v>
      </c>
      <c r="X523" s="38"/>
      <c r="Y523" s="38" t="s">
        <v>469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457</v>
      </c>
      <c r="AI523" s="32" t="s">
        <v>367</v>
      </c>
      <c r="AJ523" s="34">
        <f ca="1">IFERROR(PA[[#This Row],[Breakdown Time]]*PA[[#This Row],[Plant Equivalent Weightage]],"")</f>
        <v>1.970075491573034E-3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363</v>
      </c>
      <c r="F524" s="36" t="s">
        <v>363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524</v>
      </c>
      <c r="M524" s="32" t="s">
        <v>403</v>
      </c>
      <c r="N524" s="36" t="s">
        <v>412</v>
      </c>
      <c r="O524" s="37" t="s">
        <v>526</v>
      </c>
      <c r="P524" s="37" t="s">
        <v>471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1.8498361423220975E-4</v>
      </c>
      <c r="W524" s="37" t="s">
        <v>447</v>
      </c>
      <c r="X524" s="38"/>
      <c r="Y524" s="38" t="s">
        <v>469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457</v>
      </c>
      <c r="AI524" s="32" t="s">
        <v>367</v>
      </c>
      <c r="AJ524" s="34">
        <f ca="1">IFERROR(PA[[#This Row],[Breakdown Time]]*PA[[#This Row],[Plant Equivalent Weightage]],"")</f>
        <v>2.0163213951310864E-3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363</v>
      </c>
      <c r="F525" s="36" t="s">
        <v>363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426</v>
      </c>
      <c r="M525" s="36" t="s">
        <v>403</v>
      </c>
      <c r="N525" s="36" t="s">
        <v>404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6.6594101123595506E-3</v>
      </c>
      <c r="W525" s="35" t="s">
        <v>413</v>
      </c>
      <c r="X525" s="38"/>
      <c r="Y525" s="38" t="s">
        <v>602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649</v>
      </c>
      <c r="AI525" s="32" t="s">
        <v>367</v>
      </c>
      <c r="AJ525" s="34">
        <f ca="1">IFERROR(PA[[#This Row],[Breakdown Time]]*PA[[#This Row],[Plant Equivalent Weightage]],"")</f>
        <v>1.5094662921348314E-2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363</v>
      </c>
      <c r="F526" s="36" t="s">
        <v>363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426</v>
      </c>
      <c r="M526" s="32"/>
      <c r="N526" s="32"/>
      <c r="O526" s="35"/>
      <c r="P526" s="35"/>
      <c r="Q526" s="36" t="s">
        <v>419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2.6730132256554309E-2</v>
      </c>
      <c r="W526" s="37" t="s">
        <v>420</v>
      </c>
      <c r="X526" s="38"/>
      <c r="Y526" s="39" t="s">
        <v>650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644</v>
      </c>
      <c r="AI526" s="32" t="s">
        <v>367</v>
      </c>
      <c r="AJ526" s="34">
        <f ca="1">IFERROR(PA[[#This Row],[Breakdown Time]]*PA[[#This Row],[Plant Equivalent Weightage]],"")</f>
        <v>4.5886727040418247E-2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363</v>
      </c>
      <c r="F527" s="36" t="s">
        <v>363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418</v>
      </c>
      <c r="M527" s="36" t="s">
        <v>410</v>
      </c>
      <c r="N527" s="36" t="s">
        <v>404</v>
      </c>
      <c r="O527" s="37" t="s">
        <v>440</v>
      </c>
      <c r="P527" s="37" t="s">
        <v>406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1.8668071161048689E-4</v>
      </c>
      <c r="W527" s="35" t="s">
        <v>407</v>
      </c>
      <c r="X527" s="39"/>
      <c r="Y527" s="38" t="s">
        <v>469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460</v>
      </c>
      <c r="AI527" s="32" t="s">
        <v>367</v>
      </c>
      <c r="AJ527" s="175">
        <f ca="1">IFERROR(PA[[#This Row],[Breakdown Time]]*PA[[#This Row],[Plant Equivalent Weightage]],"")</f>
        <v>1.9414794007490634E-3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363</v>
      </c>
      <c r="F528" s="36" t="s">
        <v>363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426</v>
      </c>
      <c r="M528" s="36" t="s">
        <v>403</v>
      </c>
      <c r="N528" s="36" t="s">
        <v>412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7.2143609550561795E-3</v>
      </c>
      <c r="W528" s="35" t="s">
        <v>413</v>
      </c>
      <c r="X528" s="39"/>
      <c r="Y528" s="38" t="s">
        <v>602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651</v>
      </c>
      <c r="AI528" s="32" t="s">
        <v>367</v>
      </c>
      <c r="AJ528" s="175">
        <f ca="1">IFERROR(PA[[#This Row],[Breakdown Time]]*PA[[#This Row],[Plant Equivalent Weightage]],"")</f>
        <v>1.8035902387640444E-2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363</v>
      </c>
      <c r="F529" s="36" t="s">
        <v>363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426</v>
      </c>
      <c r="M529" s="32"/>
      <c r="N529" s="32"/>
      <c r="O529" s="35"/>
      <c r="P529" s="35"/>
      <c r="Q529" s="36" t="s">
        <v>419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2.6730132256554309E-2</v>
      </c>
      <c r="W529" s="37" t="s">
        <v>420</v>
      </c>
      <c r="X529" s="38"/>
      <c r="Y529" s="39" t="s">
        <v>643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644</v>
      </c>
      <c r="AI529" s="32" t="s">
        <v>367</v>
      </c>
      <c r="AJ529" s="34">
        <f ca="1">IFERROR(PA[[#This Row],[Breakdown Time]]*PA[[#This Row],[Plant Equivalent Weightage]],"")</f>
        <v>1.960209698813983E-2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363</v>
      </c>
      <c r="F530" s="36" t="s">
        <v>363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426</v>
      </c>
      <c r="M530" s="36" t="s">
        <v>403</v>
      </c>
      <c r="N530" s="36" t="s">
        <v>412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7.2143609550561795E-3</v>
      </c>
      <c r="W530" s="35" t="s">
        <v>413</v>
      </c>
      <c r="X530" s="38"/>
      <c r="Y530" s="38" t="s">
        <v>602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652</v>
      </c>
      <c r="AI530" s="32" t="s">
        <v>367</v>
      </c>
      <c r="AJ530" s="34">
        <f ca="1">IFERROR(PA[[#This Row],[Breakdown Time]]*PA[[#This Row],[Plant Equivalent Weightage]],"")</f>
        <v>1.4068003862359547E-2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363</v>
      </c>
      <c r="F531" s="36" t="s">
        <v>363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524</v>
      </c>
      <c r="M531" s="32"/>
      <c r="N531" s="32"/>
      <c r="O531" s="35"/>
      <c r="P531" s="35"/>
      <c r="Q531" s="32" t="s">
        <v>520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4.8928165964419505E-2</v>
      </c>
      <c r="W531" s="35" t="s">
        <v>428</v>
      </c>
      <c r="X531" s="38"/>
      <c r="Y531" s="38" t="s">
        <v>429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422</v>
      </c>
      <c r="AI531" s="32" t="s">
        <v>367</v>
      </c>
      <c r="AJ531" s="34">
        <f ca="1">IFERROR(PA[[#This Row],[Breakdown Time]]*PA[[#This Row],[Plant Equivalent Weightage]],"")</f>
        <v>1.2232041491104833E-2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363</v>
      </c>
      <c r="F532" s="36" t="s">
        <v>363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427</v>
      </c>
      <c r="M532" s="32"/>
      <c r="N532" s="32"/>
      <c r="O532" s="35"/>
      <c r="P532" s="35"/>
      <c r="Q532" s="32" t="s">
        <v>520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4.3746079119850199E-2</v>
      </c>
      <c r="W532" s="35" t="s">
        <v>428</v>
      </c>
      <c r="X532" s="38"/>
      <c r="Y532" s="38" t="s">
        <v>429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422</v>
      </c>
      <c r="AI532" s="32" t="s">
        <v>367</v>
      </c>
      <c r="AJ532" s="34">
        <f ca="1">IFERROR(PA[[#This Row],[Breakdown Time]]*PA[[#This Row],[Plant Equivalent Weightage]],"")</f>
        <v>1.8227532966604187E-2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363</v>
      </c>
      <c r="F533" s="36" t="s">
        <v>363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608</v>
      </c>
      <c r="M533" s="36" t="s">
        <v>403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3.4591935861423229E-2</v>
      </c>
      <c r="W533" s="37" t="s">
        <v>474</v>
      </c>
      <c r="X533" s="39"/>
      <c r="Y533" s="39" t="s">
        <v>653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654</v>
      </c>
      <c r="AI533" s="36" t="s">
        <v>367</v>
      </c>
      <c r="AJ533" s="175">
        <f ca="1">IFERROR(PA[[#This Row],[Breakdown Time]]*PA[[#This Row],[Plant Equivalent Weightage]],"")</f>
        <v>6.3418549079275691E-3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363</v>
      </c>
      <c r="F534" s="36" t="s">
        <v>363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426</v>
      </c>
      <c r="M534" s="36" t="s">
        <v>403</v>
      </c>
      <c r="N534" s="36" t="s">
        <v>412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7.2143609550561795E-3</v>
      </c>
      <c r="W534" s="35" t="s">
        <v>413</v>
      </c>
      <c r="X534" s="38"/>
      <c r="Y534" s="38" t="s">
        <v>602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652</v>
      </c>
      <c r="AI534" s="32" t="s">
        <v>367</v>
      </c>
      <c r="AJ534" s="34">
        <f ca="1">IFERROR(PA[[#This Row],[Breakdown Time]]*PA[[#This Row],[Plant Equivalent Weightage]],"")</f>
        <v>2.3446673103932586E-2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363</v>
      </c>
      <c r="F535" s="36" t="s">
        <v>363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582</v>
      </c>
      <c r="M535" s="32" t="s">
        <v>410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4.9945575842696632E-3</v>
      </c>
      <c r="W535" s="35" t="s">
        <v>413</v>
      </c>
      <c r="X535" s="38"/>
      <c r="Y535" s="38" t="s">
        <v>451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655</v>
      </c>
      <c r="AI535" s="32" t="s">
        <v>367</v>
      </c>
      <c r="AJ535" s="34">
        <f ca="1">IFERROR(PA[[#This Row],[Breakdown Time]]*PA[[#This Row],[Plant Equivalent Weightage]],"")</f>
        <v>2.3307935393258412E-3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363</v>
      </c>
      <c r="F536" s="36" t="s">
        <v>363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427</v>
      </c>
      <c r="M536" s="36" t="s">
        <v>403</v>
      </c>
      <c r="N536" s="36" t="s">
        <v>412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1.1284000468164794E-2</v>
      </c>
      <c r="W536" s="35" t="s">
        <v>413</v>
      </c>
      <c r="X536" s="38"/>
      <c r="Y536" s="38" t="s">
        <v>451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452</v>
      </c>
      <c r="AI536" s="32" t="s">
        <v>367</v>
      </c>
      <c r="AJ536" s="34">
        <f ca="1">IFERROR(PA[[#This Row],[Breakdown Time]]*PA[[#This Row],[Plant Equivalent Weightage]],"")</f>
        <v>3.949400163857664E-3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363</v>
      </c>
      <c r="F537" s="36" t="s">
        <v>363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411</v>
      </c>
      <c r="M537" s="32" t="s">
        <v>483</v>
      </c>
      <c r="N537" s="36" t="s">
        <v>412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1.1947565543071161E-2</v>
      </c>
      <c r="W537" s="35" t="s">
        <v>413</v>
      </c>
      <c r="X537" s="38"/>
      <c r="Y537" s="38" t="s">
        <v>451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452</v>
      </c>
      <c r="AI537" s="32" t="s">
        <v>367</v>
      </c>
      <c r="AJ537" s="34">
        <f ca="1">IFERROR(PA[[#This Row],[Breakdown Time]]*PA[[#This Row],[Plant Equivalent Weightage]],"")</f>
        <v>6.969413233458184E-3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363</v>
      </c>
      <c r="F538" s="36" t="s">
        <v>363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402</v>
      </c>
      <c r="M538" s="36" t="s">
        <v>403</v>
      </c>
      <c r="N538" s="36" t="s">
        <v>412</v>
      </c>
      <c r="O538" s="37" t="s">
        <v>472</v>
      </c>
      <c r="P538" s="37" t="s">
        <v>406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1.8668071161048689E-4</v>
      </c>
      <c r="W538" s="35" t="s">
        <v>447</v>
      </c>
      <c r="X538" s="38"/>
      <c r="Y538" s="38" t="s">
        <v>469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656</v>
      </c>
      <c r="AI538" s="32" t="s">
        <v>367</v>
      </c>
      <c r="AJ538" s="34">
        <f ca="1">IFERROR(PA[[#This Row],[Breakdown Time]]*PA[[#This Row],[Plant Equivalent Weightage]],"")</f>
        <v>1.9943722690387018E-3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363</v>
      </c>
      <c r="F539" s="36" t="s">
        <v>363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402</v>
      </c>
      <c r="M539" s="36" t="s">
        <v>403</v>
      </c>
      <c r="N539" s="36" t="s">
        <v>412</v>
      </c>
      <c r="O539" s="37" t="s">
        <v>472</v>
      </c>
      <c r="P539" s="37" t="s">
        <v>406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1.8668071161048689E-4</v>
      </c>
      <c r="W539" s="35" t="s">
        <v>447</v>
      </c>
      <c r="X539" s="38"/>
      <c r="Y539" s="38" t="s">
        <v>469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656</v>
      </c>
      <c r="AI539" s="32" t="s">
        <v>367</v>
      </c>
      <c r="AJ539" s="34">
        <f ca="1">IFERROR(PA[[#This Row],[Breakdown Time]]*PA[[#This Row],[Plant Equivalent Weightage]],"")</f>
        <v>2.0254857209737829E-3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363</v>
      </c>
      <c r="F540" s="36" t="s">
        <v>363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423</v>
      </c>
      <c r="M540" s="32" t="s">
        <v>410</v>
      </c>
      <c r="N540" s="36" t="s">
        <v>404</v>
      </c>
      <c r="O540" s="37" t="s">
        <v>405</v>
      </c>
      <c r="P540" s="37" t="s">
        <v>406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1.8668071161048689E-4</v>
      </c>
      <c r="W540" s="35" t="s">
        <v>447</v>
      </c>
      <c r="X540" s="38"/>
      <c r="Y540" s="38" t="s">
        <v>469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593</v>
      </c>
      <c r="AI540" s="32" t="s">
        <v>367</v>
      </c>
      <c r="AJ540" s="34">
        <f ca="1">IFERROR(PA[[#This Row],[Breakdown Time]]*PA[[#This Row],[Plant Equivalent Weightage]],"")</f>
        <v>2.056599172908864E-3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363</v>
      </c>
      <c r="F541" s="36" t="s">
        <v>363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423</v>
      </c>
      <c r="M541" s="32" t="s">
        <v>410</v>
      </c>
      <c r="N541" s="36" t="s">
        <v>443</v>
      </c>
      <c r="O541" s="37" t="s">
        <v>472</v>
      </c>
      <c r="P541" s="37" t="s">
        <v>406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1.8668071161048689E-4</v>
      </c>
      <c r="W541" s="35" t="s">
        <v>447</v>
      </c>
      <c r="X541" s="38"/>
      <c r="Y541" s="38" t="s">
        <v>469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455</v>
      </c>
      <c r="AI541" s="32" t="s">
        <v>367</v>
      </c>
      <c r="AJ541" s="34">
        <f ca="1">IFERROR(PA[[#This Row],[Breakdown Time]]*PA[[#This Row],[Plant Equivalent Weightage]],"")</f>
        <v>2.0877126248439446E-3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363</v>
      </c>
      <c r="F542" s="36" t="s">
        <v>363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423</v>
      </c>
      <c r="M542" s="36" t="s">
        <v>403</v>
      </c>
      <c r="N542" s="36" t="s">
        <v>412</v>
      </c>
      <c r="O542" s="37" t="s">
        <v>456</v>
      </c>
      <c r="P542" s="37" t="s">
        <v>406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1.8668071161048689E-4</v>
      </c>
      <c r="W542" s="35" t="s">
        <v>447</v>
      </c>
      <c r="X542" s="39"/>
      <c r="Y542" s="38" t="s">
        <v>469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468</v>
      </c>
      <c r="AI542" s="32" t="s">
        <v>367</v>
      </c>
      <c r="AJ542" s="175">
        <f ca="1">IFERROR(PA[[#This Row],[Breakdown Time]]*PA[[#This Row],[Plant Equivalent Weightage]],"")</f>
        <v>2.1188260767790266E-3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363</v>
      </c>
      <c r="F543" s="36" t="s">
        <v>363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426</v>
      </c>
      <c r="M543" s="36" t="s">
        <v>403</v>
      </c>
      <c r="N543" s="36" t="s">
        <v>412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7.2143609550561795E-3</v>
      </c>
      <c r="W543" s="35" t="s">
        <v>413</v>
      </c>
      <c r="X543" s="38"/>
      <c r="Y543" s="38" t="s">
        <v>602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652</v>
      </c>
      <c r="AI543" s="32" t="s">
        <v>367</v>
      </c>
      <c r="AJ543" s="34">
        <f ca="1">IFERROR(PA[[#This Row],[Breakdown Time]]*PA[[#This Row],[Plant Equivalent Weightage]],"")</f>
        <v>2.4288348548689137E-2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363</v>
      </c>
      <c r="F544" s="36" t="s">
        <v>363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418</v>
      </c>
      <c r="M544" s="32" t="s">
        <v>410</v>
      </c>
      <c r="N544" s="36" t="s">
        <v>404</v>
      </c>
      <c r="O544" s="37" t="s">
        <v>446</v>
      </c>
      <c r="P544" s="37" t="s">
        <v>406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1.8668071161048689E-4</v>
      </c>
      <c r="W544" s="35" t="s">
        <v>447</v>
      </c>
      <c r="X544" s="38"/>
      <c r="Y544" s="38" t="s">
        <v>469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656</v>
      </c>
      <c r="AI544" s="32" t="s">
        <v>367</v>
      </c>
      <c r="AJ544" s="34">
        <f ca="1">IFERROR(PA[[#This Row],[Breakdown Time]]*PA[[#This Row],[Plant Equivalent Weightage]],"")</f>
        <v>1.9974836142322098E-3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363</v>
      </c>
      <c r="F545" s="36" t="s">
        <v>363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426</v>
      </c>
      <c r="M545" s="36" t="s">
        <v>403</v>
      </c>
      <c r="N545" s="36" t="s">
        <v>412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7.2143609550561795E-3</v>
      </c>
      <c r="W545" s="35" t="s">
        <v>413</v>
      </c>
      <c r="X545" s="38"/>
      <c r="Y545" s="38" t="s">
        <v>602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657</v>
      </c>
      <c r="AI545" s="32" t="s">
        <v>367</v>
      </c>
      <c r="AJ545" s="175">
        <f ca="1">IFERROR(PA[[#This Row],[Breakdown Time]]*PA[[#This Row],[Plant Equivalent Weightage]],"")</f>
        <v>2.8857443820224711E-2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363</v>
      </c>
      <c r="F546" s="36" t="s">
        <v>363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473</v>
      </c>
      <c r="M546" s="32" t="s">
        <v>410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2.0718164794007492E-2</v>
      </c>
      <c r="W546" s="37" t="s">
        <v>474</v>
      </c>
      <c r="X546" s="38"/>
      <c r="Y546" s="38" t="s">
        <v>438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444</v>
      </c>
      <c r="AI546" s="32" t="s">
        <v>367</v>
      </c>
      <c r="AJ546" s="34">
        <f ca="1">IFERROR(PA[[#This Row],[Breakdown Time]]*PA[[#This Row],[Plant Equivalent Weightage]],"")</f>
        <v>2.0718164794007693E-3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363</v>
      </c>
      <c r="F547" s="36" t="s">
        <v>363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424</v>
      </c>
      <c r="M547" s="32" t="s">
        <v>436</v>
      </c>
      <c r="N547" s="36" t="s">
        <v>416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1.1561475889513111E-2</v>
      </c>
      <c r="W547" s="35" t="s">
        <v>413</v>
      </c>
      <c r="X547" s="38"/>
      <c r="Y547" s="38" t="s">
        <v>438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444</v>
      </c>
      <c r="AI547" s="32" t="s">
        <v>367</v>
      </c>
      <c r="AJ547" s="34">
        <f ca="1">IFERROR(PA[[#This Row],[Breakdown Time]]*PA[[#This Row],[Plant Equivalent Weightage]],"")</f>
        <v>1.1561475889513069E-3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363</v>
      </c>
      <c r="F548" s="36" t="s">
        <v>363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424</v>
      </c>
      <c r="M548" s="32" t="s">
        <v>436</v>
      </c>
      <c r="N548" s="36" t="s">
        <v>412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1.0636557818352061E-2</v>
      </c>
      <c r="W548" s="35" t="s">
        <v>413</v>
      </c>
      <c r="X548" s="39"/>
      <c r="Y548" s="38" t="s">
        <v>438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658</v>
      </c>
      <c r="AI548" s="32" t="s">
        <v>367</v>
      </c>
      <c r="AJ548" s="175">
        <f ca="1">IFERROR(PA[[#This Row],[Breakdown Time]]*PA[[#This Row],[Plant Equivalent Weightage]],"")</f>
        <v>7.4455904728464445E-3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363</v>
      </c>
      <c r="F549" s="36" t="s">
        <v>363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426</v>
      </c>
      <c r="M549" s="36" t="s">
        <v>403</v>
      </c>
      <c r="N549" s="36" t="s">
        <v>412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7.2143609550561795E-3</v>
      </c>
      <c r="W549" s="35" t="s">
        <v>413</v>
      </c>
      <c r="X549" s="38"/>
      <c r="Y549" s="38" t="s">
        <v>602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659</v>
      </c>
      <c r="AI549" s="32" t="s">
        <v>367</v>
      </c>
      <c r="AJ549" s="34">
        <f ca="1">IFERROR(PA[[#This Row],[Breakdown Time]]*PA[[#This Row],[Plant Equivalent Weightage]],"")</f>
        <v>3.4989650632022466E-2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363</v>
      </c>
      <c r="F550" s="36" t="s">
        <v>363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426</v>
      </c>
      <c r="M550" s="36" t="s">
        <v>403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3.0337312734082401E-2</v>
      </c>
      <c r="W550" s="37" t="s">
        <v>474</v>
      </c>
      <c r="X550" s="38"/>
      <c r="Y550" s="312" t="s">
        <v>660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513</v>
      </c>
      <c r="AI550" s="32" t="s">
        <v>367</v>
      </c>
      <c r="AJ550" s="34">
        <f ca="1">IFERROR(PA[[#This Row],[Breakdown Time]]*PA[[#This Row],[Plant Equivalent Weightage]],"")</f>
        <v>7.078706304619202E-3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363</v>
      </c>
      <c r="F551" s="36" t="s">
        <v>363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427</v>
      </c>
      <c r="M551" s="32"/>
      <c r="N551" s="32"/>
      <c r="O551" s="35"/>
      <c r="P551" s="35"/>
      <c r="Q551" s="32" t="s">
        <v>520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4.3746079119850199E-2</v>
      </c>
      <c r="W551" s="35" t="s">
        <v>428</v>
      </c>
      <c r="X551" s="38"/>
      <c r="Y551" s="312" t="s">
        <v>661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662</v>
      </c>
      <c r="AI551" s="32" t="s">
        <v>367</v>
      </c>
      <c r="AJ551" s="34">
        <f ca="1">IFERROR(PA[[#This Row],[Breakdown Time]]*PA[[#This Row],[Plant Equivalent Weightage]],"")</f>
        <v>1.4582026373283406E-2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363</v>
      </c>
      <c r="F552" s="36" t="s">
        <v>363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424</v>
      </c>
      <c r="M552" s="36" t="s">
        <v>403</v>
      </c>
      <c r="N552" s="36" t="s">
        <v>416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1.2578885767790262E-2</v>
      </c>
      <c r="W552" s="35" t="s">
        <v>413</v>
      </c>
      <c r="X552" s="38"/>
      <c r="Y552" s="312" t="s">
        <v>438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7" t="s">
        <v>491</v>
      </c>
      <c r="AI552" s="32" t="s">
        <v>367</v>
      </c>
      <c r="AJ552" s="34">
        <f ca="1">IFERROR(PA[[#This Row],[Breakdown Time]]*PA[[#This Row],[Plant Equivalent Weightage]],"")</f>
        <v>5.8701466916354682E-3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363</v>
      </c>
      <c r="F553" s="36" t="s">
        <v>363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424</v>
      </c>
      <c r="M553" s="36" t="s">
        <v>403</v>
      </c>
      <c r="N553" s="36" t="s">
        <v>412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1.1653967696629216E-2</v>
      </c>
      <c r="W553" s="35" t="s">
        <v>413</v>
      </c>
      <c r="X553" s="38"/>
      <c r="Y553" s="312" t="s">
        <v>438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7" t="s">
        <v>491</v>
      </c>
      <c r="AI553" s="32" t="s">
        <v>367</v>
      </c>
      <c r="AJ553" s="34">
        <f ca="1">IFERROR(PA[[#This Row],[Breakdown Time]]*PA[[#This Row],[Plant Equivalent Weightage]],"")</f>
        <v>9.1289413623595501E-3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363</v>
      </c>
      <c r="F554" s="36" t="s">
        <v>363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424</v>
      </c>
      <c r="M554" s="36" t="s">
        <v>403</v>
      </c>
      <c r="N554" s="36" t="s">
        <v>412</v>
      </c>
      <c r="O554" s="37" t="s">
        <v>405</v>
      </c>
      <c r="P554" s="37" t="s">
        <v>471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1.8498361423220975E-4</v>
      </c>
      <c r="W554" s="35" t="s">
        <v>447</v>
      </c>
      <c r="X554" s="38"/>
      <c r="Y554" s="38" t="s">
        <v>469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468</v>
      </c>
      <c r="AI554" s="32" t="s">
        <v>367</v>
      </c>
      <c r="AJ554" s="34">
        <f ca="1">IFERROR(PA[[#This Row],[Breakdown Time]]*PA[[#This Row],[Plant Equivalent Weightage]],"")</f>
        <v>7.3685139669163588E-4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363</v>
      </c>
      <c r="F555" s="36" t="s">
        <v>363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424</v>
      </c>
      <c r="M555" s="32" t="s">
        <v>410</v>
      </c>
      <c r="N555" s="36" t="s">
        <v>416</v>
      </c>
      <c r="O555" s="37" t="s">
        <v>456</v>
      </c>
      <c r="P555" s="37" t="s">
        <v>471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1.8498361423220975E-4</v>
      </c>
      <c r="W555" s="35" t="s">
        <v>407</v>
      </c>
      <c r="X555" s="38"/>
      <c r="Y555" s="38" t="s">
        <v>469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663</v>
      </c>
      <c r="AI555" s="32" t="s">
        <v>367</v>
      </c>
      <c r="AJ555" s="34">
        <f ca="1">IFERROR(PA[[#This Row],[Breakdown Time]]*PA[[#This Row],[Plant Equivalent Weightage]],"")</f>
        <v>2.0101552746566794E-3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363</v>
      </c>
      <c r="F556" s="36" t="s">
        <v>363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424</v>
      </c>
      <c r="M556" s="32" t="s">
        <v>410</v>
      </c>
      <c r="N556" s="36" t="s">
        <v>412</v>
      </c>
      <c r="O556" s="37" t="s">
        <v>456</v>
      </c>
      <c r="P556" s="37" t="s">
        <v>471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1.8498361423220975E-4</v>
      </c>
      <c r="W556" s="35" t="s">
        <v>407</v>
      </c>
      <c r="X556" s="38"/>
      <c r="Y556" s="38" t="s">
        <v>469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663</v>
      </c>
      <c r="AI556" s="32" t="s">
        <v>367</v>
      </c>
      <c r="AJ556" s="34">
        <f ca="1">IFERROR(PA[[#This Row],[Breakdown Time]]*PA[[#This Row],[Plant Equivalent Weightage]],"")</f>
        <v>2.0409858770287143E-3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363</v>
      </c>
      <c r="F557" s="36" t="s">
        <v>363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424</v>
      </c>
      <c r="M557" s="32" t="s">
        <v>410</v>
      </c>
      <c r="N557" s="36" t="s">
        <v>412</v>
      </c>
      <c r="O557" s="37" t="s">
        <v>405</v>
      </c>
      <c r="P557" s="37" t="s">
        <v>471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1.8498361423220975E-4</v>
      </c>
      <c r="W557" s="35" t="s">
        <v>407</v>
      </c>
      <c r="X557" s="39"/>
      <c r="Y557" s="38" t="s">
        <v>469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664</v>
      </c>
      <c r="AI557" s="32" t="s">
        <v>367</v>
      </c>
      <c r="AJ557" s="175">
        <f ca="1">IFERROR(PA[[#This Row],[Breakdown Time]]*PA[[#This Row],[Plant Equivalent Weightage]],"")</f>
        <v>2.0718164794007489E-3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363</v>
      </c>
      <c r="F558" s="36" t="s">
        <v>363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424</v>
      </c>
      <c r="M558" s="36" t="s">
        <v>410</v>
      </c>
      <c r="N558" s="36" t="s">
        <v>412</v>
      </c>
      <c r="O558" s="37" t="s">
        <v>440</v>
      </c>
      <c r="P558" s="37" t="s">
        <v>471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1.8498361423220975E-4</v>
      </c>
      <c r="W558" s="35" t="s">
        <v>407</v>
      </c>
      <c r="X558" s="39"/>
      <c r="Y558" s="38" t="s">
        <v>469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663</v>
      </c>
      <c r="AI558" s="32" t="s">
        <v>367</v>
      </c>
      <c r="AJ558" s="175">
        <f ca="1">IFERROR(PA[[#This Row],[Breakdown Time]]*PA[[#This Row],[Plant Equivalent Weightage]],"")</f>
        <v>2.1026470817727843E-3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363</v>
      </c>
      <c r="F559" s="36" t="s">
        <v>363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473</v>
      </c>
      <c r="M559" s="36" t="s">
        <v>410</v>
      </c>
      <c r="N559" s="36" t="s">
        <v>412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7.3993445692883903E-3</v>
      </c>
      <c r="W559" s="35" t="s">
        <v>413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7" t="s">
        <v>561</v>
      </c>
      <c r="AI559" s="32" t="s">
        <v>367</v>
      </c>
      <c r="AJ559" s="34">
        <f ca="1">IFERROR(PA[[#This Row],[Breakdown Time]]*PA[[#This Row],[Plant Equivalent Weightage]],"")</f>
        <v>1.0112437578027461E-2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363</v>
      </c>
      <c r="F560" s="36" t="s">
        <v>363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427</v>
      </c>
      <c r="M560" s="36" t="s">
        <v>403</v>
      </c>
      <c r="N560" s="36" t="s">
        <v>412</v>
      </c>
      <c r="O560" s="37" t="s">
        <v>440</v>
      </c>
      <c r="P560" s="37" t="s">
        <v>471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1.8498361423220975E-4</v>
      </c>
      <c r="W560" s="35" t="s">
        <v>447</v>
      </c>
      <c r="X560" s="39"/>
      <c r="Y560" s="38" t="s">
        <v>469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665</v>
      </c>
      <c r="AI560" s="32" t="s">
        <v>367</v>
      </c>
      <c r="AJ560" s="175">
        <f ca="1">IFERROR(PA[[#This Row],[Breakdown Time]]*PA[[#This Row],[Plant Equivalent Weightage]],"")</f>
        <v>1.9885738529962548E-3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363</v>
      </c>
      <c r="F561" s="36" t="s">
        <v>363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427</v>
      </c>
      <c r="M561" s="36" t="s">
        <v>403</v>
      </c>
      <c r="N561" s="36" t="s">
        <v>412</v>
      </c>
      <c r="O561" s="37" t="s">
        <v>440</v>
      </c>
      <c r="P561" s="37" t="s">
        <v>471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1.8498361423220975E-4</v>
      </c>
      <c r="W561" s="35" t="s">
        <v>447</v>
      </c>
      <c r="X561" s="39"/>
      <c r="Y561" s="38" t="s">
        <v>469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665</v>
      </c>
      <c r="AI561" s="32" t="s">
        <v>367</v>
      </c>
      <c r="AJ561" s="175">
        <f ca="1">IFERROR(PA[[#This Row],[Breakdown Time]]*PA[[#This Row],[Plant Equivalent Weightage]],"")</f>
        <v>2.0194044553682898E-3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363</v>
      </c>
      <c r="F562" s="36" t="s">
        <v>363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424</v>
      </c>
      <c r="M562" s="32" t="s">
        <v>436</v>
      </c>
      <c r="N562" s="36" t="s">
        <v>416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1.1561475889513111E-2</v>
      </c>
      <c r="W562" s="35" t="s">
        <v>413</v>
      </c>
      <c r="X562" s="38"/>
      <c r="Y562" s="312" t="s">
        <v>438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658</v>
      </c>
      <c r="AI562" s="32" t="s">
        <v>367</v>
      </c>
      <c r="AJ562" s="34">
        <f ca="1">IFERROR(PA[[#This Row],[Breakdown Time]]*PA[[#This Row],[Plant Equivalent Weightage]],"")</f>
        <v>3.4684427668539518E-3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363</v>
      </c>
      <c r="F563" s="36" t="s">
        <v>363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424</v>
      </c>
      <c r="M563" s="32" t="s">
        <v>436</v>
      </c>
      <c r="N563" s="36" t="s">
        <v>412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1.0636557818352061E-2</v>
      </c>
      <c r="W563" s="35" t="s">
        <v>413</v>
      </c>
      <c r="X563" s="39"/>
      <c r="Y563" s="312" t="s">
        <v>438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658</v>
      </c>
      <c r="AI563" s="32" t="s">
        <v>367</v>
      </c>
      <c r="AJ563" s="175">
        <f ca="1">IFERROR(PA[[#This Row],[Breakdown Time]]*PA[[#This Row],[Plant Equivalent Weightage]],"")</f>
        <v>7.6228664364856452E-3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363</v>
      </c>
      <c r="F564" s="36" t="s">
        <v>363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424</v>
      </c>
      <c r="M564" s="36" t="s">
        <v>403</v>
      </c>
      <c r="N564" s="36" t="s">
        <v>412</v>
      </c>
      <c r="O564" s="37" t="s">
        <v>446</v>
      </c>
      <c r="P564" s="37" t="s">
        <v>480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9.2491807116104873E-5</v>
      </c>
      <c r="W564" s="35" t="s">
        <v>407</v>
      </c>
      <c r="X564" s="38"/>
      <c r="Y564" s="38" t="s">
        <v>469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663</v>
      </c>
      <c r="AI564" s="32" t="s">
        <v>367</v>
      </c>
      <c r="AJ564" s="34">
        <f ca="1">IFERROR(PA[[#This Row],[Breakdown Time]]*PA[[#This Row],[Plant Equivalent Weightage]],"")</f>
        <v>9.989115168539326E-4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363</v>
      </c>
      <c r="F565" s="36" t="s">
        <v>363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424</v>
      </c>
      <c r="M565" s="32" t="s">
        <v>436</v>
      </c>
      <c r="N565" s="36" t="s">
        <v>416</v>
      </c>
      <c r="O565" s="37" t="s">
        <v>456</v>
      </c>
      <c r="P565" s="37" t="s">
        <v>471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1.8498361423220975E-4</v>
      </c>
      <c r="W565" s="35" t="s">
        <v>481</v>
      </c>
      <c r="X565" s="38"/>
      <c r="Y565" s="38" t="s">
        <v>469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666</v>
      </c>
      <c r="AI565" s="32" t="s">
        <v>367</v>
      </c>
      <c r="AJ565" s="34">
        <f ca="1">IFERROR(PA[[#This Row],[Breakdown Time]]*PA[[#This Row],[Plant Equivalent Weightage]],"")</f>
        <v>2.0286536360799002E-3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363</v>
      </c>
      <c r="F566" s="36" t="s">
        <v>363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424</v>
      </c>
      <c r="M566" s="32" t="s">
        <v>436</v>
      </c>
      <c r="N566" s="36" t="s">
        <v>416</v>
      </c>
      <c r="O566" s="37" t="s">
        <v>456</v>
      </c>
      <c r="P566" s="37" t="s">
        <v>471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1.8498361423220975E-4</v>
      </c>
      <c r="W566" s="35" t="s">
        <v>481</v>
      </c>
      <c r="X566" s="38"/>
      <c r="Y566" s="38" t="s">
        <v>469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667</v>
      </c>
      <c r="AI566" s="32" t="s">
        <v>367</v>
      </c>
      <c r="AJ566" s="34">
        <f ca="1">IFERROR(PA[[#This Row],[Breakdown Time]]*PA[[#This Row],[Plant Equivalent Weightage]],"")</f>
        <v>2.0594842384519352E-3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363</v>
      </c>
      <c r="F567" s="36" t="s">
        <v>363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424</v>
      </c>
      <c r="M567" s="32" t="s">
        <v>483</v>
      </c>
      <c r="N567" s="36" t="s">
        <v>412</v>
      </c>
      <c r="O567" s="37" t="s">
        <v>526</v>
      </c>
      <c r="P567" s="37" t="s">
        <v>471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1.8498361423220975E-4</v>
      </c>
      <c r="W567" s="35" t="s">
        <v>407</v>
      </c>
      <c r="X567" s="38"/>
      <c r="Y567" s="38" t="s">
        <v>469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663</v>
      </c>
      <c r="AI567" s="32" t="s">
        <v>367</v>
      </c>
      <c r="AJ567" s="34">
        <f ca="1">IFERROR(PA[[#This Row],[Breakdown Time]]*PA[[#This Row],[Plant Equivalent Weightage]],"")</f>
        <v>2.0903148408239701E-3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363</v>
      </c>
      <c r="F568" s="36" t="s">
        <v>363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426</v>
      </c>
      <c r="M568" s="36" t="s">
        <v>403</v>
      </c>
      <c r="N568" s="36" t="s">
        <v>412</v>
      </c>
      <c r="O568" s="37" t="s">
        <v>405</v>
      </c>
      <c r="P568" s="37" t="s">
        <v>471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1.8498361423220975E-4</v>
      </c>
      <c r="W568" s="35" t="s">
        <v>481</v>
      </c>
      <c r="X568" s="39"/>
      <c r="Y568" s="38" t="s">
        <v>469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667</v>
      </c>
      <c r="AI568" s="32" t="s">
        <v>367</v>
      </c>
      <c r="AJ568" s="175">
        <f ca="1">IFERROR(PA[[#This Row],[Breakdown Time]]*PA[[#This Row],[Plant Equivalent Weightage]],"")</f>
        <v>2.1211454431960051E-3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363</v>
      </c>
      <c r="F569" s="36" t="s">
        <v>363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450</v>
      </c>
      <c r="M569" s="36" t="s">
        <v>410</v>
      </c>
      <c r="N569" s="36" t="s">
        <v>443</v>
      </c>
      <c r="O569" s="37" t="s">
        <v>472</v>
      </c>
      <c r="P569" s="37" t="s">
        <v>406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1.8668071161048689E-4</v>
      </c>
      <c r="W569" s="35" t="s">
        <v>481</v>
      </c>
      <c r="X569" s="39"/>
      <c r="Y569" s="38" t="s">
        <v>469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666</v>
      </c>
      <c r="AI569" s="32" t="s">
        <v>367</v>
      </c>
      <c r="AJ569" s="175">
        <f ca="1">IFERROR(PA[[#This Row],[Breakdown Time]]*PA[[#This Row],[Plant Equivalent Weightage]],"")</f>
        <v>2.171718945068664E-3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363</v>
      </c>
      <c r="F570" s="36" t="s">
        <v>363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473</v>
      </c>
      <c r="M570" s="36" t="s">
        <v>410</v>
      </c>
      <c r="N570" s="36" t="s">
        <v>416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1.3318820224719101E-2</v>
      </c>
      <c r="W570" s="35" t="s">
        <v>413</v>
      </c>
      <c r="X570" s="38"/>
      <c r="Y570" s="312" t="s">
        <v>451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444</v>
      </c>
      <c r="AI570" s="32" t="s">
        <v>367</v>
      </c>
      <c r="AJ570" s="34">
        <f ca="1">IFERROR(PA[[#This Row],[Breakdown Time]]*PA[[#This Row],[Plant Equivalent Weightage]],"")</f>
        <v>6.8813904494382135E-3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363</v>
      </c>
      <c r="F571" s="36" t="s">
        <v>363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608</v>
      </c>
      <c r="M571" s="36" t="s">
        <v>403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3.4591935861423229E-2</v>
      </c>
      <c r="W571" s="35" t="s">
        <v>474</v>
      </c>
      <c r="X571" s="38"/>
      <c r="Y571" s="312" t="s">
        <v>438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668</v>
      </c>
      <c r="AI571" s="32" t="s">
        <v>367</v>
      </c>
      <c r="AJ571" s="34">
        <f ca="1">IFERROR(PA[[#This Row],[Breakdown Time]]*PA[[#This Row],[Plant Equivalent Weightage]],"")</f>
        <v>6.3418549079276151E-3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363</v>
      </c>
      <c r="F572" s="36" t="s">
        <v>363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608</v>
      </c>
      <c r="M572" s="36" t="s">
        <v>403</v>
      </c>
      <c r="N572" s="36" t="s">
        <v>404</v>
      </c>
      <c r="O572" s="37" t="s">
        <v>472</v>
      </c>
      <c r="P572" s="37" t="s">
        <v>471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1.8498361423220975E-4</v>
      </c>
      <c r="W572" s="35" t="s">
        <v>413</v>
      </c>
      <c r="X572" s="38"/>
      <c r="Y572" s="312" t="s">
        <v>669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670</v>
      </c>
      <c r="AI572" s="32" t="s">
        <v>367</v>
      </c>
      <c r="AJ572" s="34">
        <f ca="1">IFERROR(PA[[#This Row],[Breakdown Time]]*PA[[#This Row],[Plant Equivalent Weightage]],"")</f>
        <v>1.2332240948813983E-3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363</v>
      </c>
      <c r="F573" s="36" t="s">
        <v>363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424</v>
      </c>
      <c r="M573" s="36" t="s">
        <v>403</v>
      </c>
      <c r="N573" s="36" t="s">
        <v>416</v>
      </c>
      <c r="O573" s="37" t="s">
        <v>472</v>
      </c>
      <c r="P573" s="37" t="s">
        <v>471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1.8498361423220975E-4</v>
      </c>
      <c r="W573" s="35" t="s">
        <v>447</v>
      </c>
      <c r="X573" s="38"/>
      <c r="Y573" s="38" t="s">
        <v>469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495</v>
      </c>
      <c r="AI573" s="32" t="s">
        <v>367</v>
      </c>
      <c r="AJ573" s="34">
        <f ca="1">IFERROR(PA[[#This Row],[Breakdown Time]]*PA[[#This Row],[Plant Equivalent Weightage]],"")</f>
        <v>1.9238295880149811E-3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363</v>
      </c>
      <c r="F574" s="36" t="s">
        <v>363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424</v>
      </c>
      <c r="M574" s="36" t="s">
        <v>403</v>
      </c>
      <c r="N574" s="36" t="s">
        <v>416</v>
      </c>
      <c r="O574" s="37" t="s">
        <v>472</v>
      </c>
      <c r="P574" s="37" t="s">
        <v>471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1.8498361423220975E-4</v>
      </c>
      <c r="W574" s="35" t="s">
        <v>447</v>
      </c>
      <c r="X574" s="39"/>
      <c r="Y574" s="38" t="s">
        <v>469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495</v>
      </c>
      <c r="AI574" s="32" t="s">
        <v>367</v>
      </c>
      <c r="AJ574" s="175">
        <f ca="1">IFERROR(PA[[#This Row],[Breakdown Time]]*PA[[#This Row],[Plant Equivalent Weightage]],"")</f>
        <v>1.954660190387016E-3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363</v>
      </c>
      <c r="F575" s="36" t="s">
        <v>363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424</v>
      </c>
      <c r="M575" s="36" t="s">
        <v>403</v>
      </c>
      <c r="N575" s="36" t="s">
        <v>412</v>
      </c>
      <c r="O575" s="37" t="s">
        <v>405</v>
      </c>
      <c r="P575" s="37" t="s">
        <v>471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1.8498361423220975E-4</v>
      </c>
      <c r="W575" s="35" t="s">
        <v>447</v>
      </c>
      <c r="X575" s="38"/>
      <c r="Y575" s="38" t="s">
        <v>469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455</v>
      </c>
      <c r="AI575" s="32" t="s">
        <v>367</v>
      </c>
      <c r="AJ575" s="34">
        <f ca="1">IFERROR(PA[[#This Row],[Breakdown Time]]*PA[[#This Row],[Plant Equivalent Weightage]],"")</f>
        <v>1.9854907927590515E-3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363</v>
      </c>
      <c r="F576" s="36" t="s">
        <v>363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424</v>
      </c>
      <c r="M576" s="36" t="s">
        <v>403</v>
      </c>
      <c r="N576" s="36" t="s">
        <v>412</v>
      </c>
      <c r="O576" s="37" t="s">
        <v>472</v>
      </c>
      <c r="P576" s="37" t="s">
        <v>471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1.8498361423220975E-4</v>
      </c>
      <c r="W576" s="35" t="s">
        <v>447</v>
      </c>
      <c r="X576" s="38"/>
      <c r="Y576" s="38" t="s">
        <v>469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671</v>
      </c>
      <c r="AI576" s="32" t="s">
        <v>367</v>
      </c>
      <c r="AJ576" s="34">
        <f ca="1">IFERROR(PA[[#This Row],[Breakdown Time]]*PA[[#This Row],[Plant Equivalent Weightage]],"")</f>
        <v>2.0163213951310864E-3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363</v>
      </c>
      <c r="F577" s="36" t="s">
        <v>363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424</v>
      </c>
      <c r="M577" s="36" t="s">
        <v>483</v>
      </c>
      <c r="N577" s="36" t="s">
        <v>416</v>
      </c>
      <c r="O577" s="37" t="s">
        <v>467</v>
      </c>
      <c r="P577" s="37" t="s">
        <v>471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1.8498361423220975E-4</v>
      </c>
      <c r="W577" s="35" t="s">
        <v>481</v>
      </c>
      <c r="X577" s="38"/>
      <c r="Y577" s="38" t="s">
        <v>469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667</v>
      </c>
      <c r="AI577" s="32" t="s">
        <v>367</v>
      </c>
      <c r="AJ577" s="34">
        <f ca="1">IFERROR(PA[[#This Row],[Breakdown Time]]*PA[[#This Row],[Plant Equivalent Weightage]],"")</f>
        <v>2.047151997503121E-3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363</v>
      </c>
      <c r="F578" s="36" t="s">
        <v>363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424</v>
      </c>
      <c r="M578" s="36" t="s">
        <v>483</v>
      </c>
      <c r="N578" s="36" t="s">
        <v>412</v>
      </c>
      <c r="O578" s="37" t="s">
        <v>458</v>
      </c>
      <c r="P578" s="37" t="s">
        <v>471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1.8498361423220975E-4</v>
      </c>
      <c r="W578" s="35" t="s">
        <v>447</v>
      </c>
      <c r="X578" s="38"/>
      <c r="Y578" s="38" t="s">
        <v>469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457</v>
      </c>
      <c r="AI578" s="32" t="s">
        <v>367</v>
      </c>
      <c r="AJ578" s="34">
        <f ca="1">IFERROR(PA[[#This Row],[Breakdown Time]]*PA[[#This Row],[Plant Equivalent Weightage]],"")</f>
        <v>2.077982599875156E-3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363</v>
      </c>
      <c r="F579" s="36" t="s">
        <v>363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424</v>
      </c>
      <c r="M579" s="36" t="s">
        <v>483</v>
      </c>
      <c r="N579" s="36" t="s">
        <v>412</v>
      </c>
      <c r="O579" s="37" t="s">
        <v>472</v>
      </c>
      <c r="P579" s="37" t="s">
        <v>471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1.8498361423220975E-4</v>
      </c>
      <c r="W579" s="35" t="s">
        <v>447</v>
      </c>
      <c r="X579" s="39"/>
      <c r="Y579" s="38" t="s">
        <v>469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468</v>
      </c>
      <c r="AI579" s="32" t="s">
        <v>367</v>
      </c>
      <c r="AJ579" s="175">
        <f ca="1">IFERROR(PA[[#This Row],[Breakdown Time]]*PA[[#This Row],[Plant Equivalent Weightage]],"")</f>
        <v>2.108813202247191E-3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363</v>
      </c>
      <c r="F580" s="36" t="s">
        <v>363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424</v>
      </c>
      <c r="M580" s="36" t="s">
        <v>483</v>
      </c>
      <c r="N580" s="36" t="s">
        <v>412</v>
      </c>
      <c r="O580" s="37" t="s">
        <v>467</v>
      </c>
      <c r="P580" s="37" t="s">
        <v>471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1.8498361423220975E-4</v>
      </c>
      <c r="W580" s="35" t="s">
        <v>481</v>
      </c>
      <c r="X580" s="38"/>
      <c r="Y580" s="38" t="s">
        <v>469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667</v>
      </c>
      <c r="AI580" s="32" t="s">
        <v>367</v>
      </c>
      <c r="AJ580" s="34">
        <f ca="1">IFERROR(PA[[#This Row],[Breakdown Time]]*PA[[#This Row],[Plant Equivalent Weightage]],"")</f>
        <v>2.1396438046192259E-3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363</v>
      </c>
      <c r="F581" s="36" t="s">
        <v>363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424</v>
      </c>
      <c r="M581" s="36" t="s">
        <v>403</v>
      </c>
      <c r="N581" s="36" t="s">
        <v>412</v>
      </c>
      <c r="O581" s="37" t="s">
        <v>405</v>
      </c>
      <c r="P581" s="37" t="s">
        <v>471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1.8498361423220975E-4</v>
      </c>
      <c r="W581" s="35" t="s">
        <v>447</v>
      </c>
      <c r="X581" s="38"/>
      <c r="Y581" s="38" t="s">
        <v>469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566</v>
      </c>
      <c r="AI581" s="32" t="s">
        <v>367</v>
      </c>
      <c r="AJ581" s="34">
        <f ca="1">IFERROR(PA[[#This Row],[Breakdown Time]]*PA[[#This Row],[Plant Equivalent Weightage]],"")</f>
        <v>2.0810656601123593E-3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363</v>
      </c>
      <c r="F582" s="36" t="s">
        <v>363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426</v>
      </c>
      <c r="M582" s="36" t="s">
        <v>403</v>
      </c>
      <c r="N582" s="36" t="s">
        <v>412</v>
      </c>
      <c r="O582" s="37" t="s">
        <v>456</v>
      </c>
      <c r="P582" s="37" t="s">
        <v>471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1.8498361423220975E-4</v>
      </c>
      <c r="W582" s="35" t="s">
        <v>447</v>
      </c>
      <c r="X582" s="38"/>
      <c r="Y582" s="38" t="s">
        <v>469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457</v>
      </c>
      <c r="AI582" s="32" t="s">
        <v>367</v>
      </c>
      <c r="AJ582" s="175">
        <f ca="1">IFERROR(PA[[#This Row],[Breakdown Time]]*PA[[#This Row],[Plant Equivalent Weightage]],"")</f>
        <v>2.1273115636704122E-3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363</v>
      </c>
      <c r="F583" s="36" t="s">
        <v>363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424</v>
      </c>
      <c r="M583" s="32" t="s">
        <v>436</v>
      </c>
      <c r="N583" s="36" t="s">
        <v>416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1.1561475889513111E-2</v>
      </c>
      <c r="W583" s="35" t="s">
        <v>413</v>
      </c>
      <c r="X583" s="38"/>
      <c r="Y583" s="38" t="s">
        <v>438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658</v>
      </c>
      <c r="AI583" s="32" t="s">
        <v>367</v>
      </c>
      <c r="AJ583" s="34">
        <f ca="1">IFERROR(PA[[#This Row],[Breakdown Time]]*PA[[#This Row],[Plant Equivalent Weightage]],"")</f>
        <v>1.1368784624687914E-2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363</v>
      </c>
      <c r="F584" s="36" t="s">
        <v>363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424</v>
      </c>
      <c r="M584" s="32" t="s">
        <v>436</v>
      </c>
      <c r="N584" s="36" t="s">
        <v>412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1.0636557818352061E-2</v>
      </c>
      <c r="W584" s="35" t="s">
        <v>413</v>
      </c>
      <c r="X584" s="38"/>
      <c r="Y584" s="38" t="s">
        <v>438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658</v>
      </c>
      <c r="AI584" s="32" t="s">
        <v>367</v>
      </c>
      <c r="AJ584" s="34">
        <f ca="1">IFERROR(PA[[#This Row],[Breakdown Time]]*PA[[#This Row],[Plant Equivalent Weightage]],"")</f>
        <v>1.0459281854712879E-2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363</v>
      </c>
      <c r="F585" s="36" t="s">
        <v>363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423</v>
      </c>
      <c r="M585" s="36" t="s">
        <v>410</v>
      </c>
      <c r="N585" s="36" t="s">
        <v>404</v>
      </c>
      <c r="O585" s="37" t="s">
        <v>456</v>
      </c>
      <c r="P585" s="37" t="s">
        <v>406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1.8668071161048689E-4</v>
      </c>
      <c r="W585" s="35" t="s">
        <v>447</v>
      </c>
      <c r="X585" s="39"/>
      <c r="Y585" s="38" t="s">
        <v>469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457</v>
      </c>
      <c r="AI585" s="32" t="s">
        <v>367</v>
      </c>
      <c r="AJ585" s="175">
        <f ca="1">IFERROR(PA[[#This Row],[Breakdown Time]]*PA[[#This Row],[Plant Equivalent Weightage]],"")</f>
        <v>2.0130403401997501E-3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363</v>
      </c>
      <c r="F586" s="36" t="s">
        <v>363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423</v>
      </c>
      <c r="M586" s="32" t="s">
        <v>410</v>
      </c>
      <c r="N586" s="32" t="s">
        <v>404</v>
      </c>
      <c r="O586" s="35" t="s">
        <v>456</v>
      </c>
      <c r="P586" s="35" t="s">
        <v>406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1.8668071161048689E-4</v>
      </c>
      <c r="W586" s="35" t="s">
        <v>447</v>
      </c>
      <c r="X586" s="38"/>
      <c r="Y586" s="38" t="s">
        <v>469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457</v>
      </c>
      <c r="AI586" s="32" t="s">
        <v>367</v>
      </c>
      <c r="AJ586" s="34">
        <f ca="1">IFERROR(PA[[#This Row],[Breakdown Time]]*PA[[#This Row],[Plant Equivalent Weightage]],"")</f>
        <v>2.0441537921348312E-3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363</v>
      </c>
      <c r="F587" s="36" t="s">
        <v>363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423</v>
      </c>
      <c r="M587" s="32" t="s">
        <v>410</v>
      </c>
      <c r="N587" s="32" t="s">
        <v>404</v>
      </c>
      <c r="O587" s="35" t="s">
        <v>456</v>
      </c>
      <c r="P587" s="35" t="s">
        <v>406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1.8668071161048689E-4</v>
      </c>
      <c r="W587" s="35" t="s">
        <v>447</v>
      </c>
      <c r="X587" s="38"/>
      <c r="Y587" s="38" t="s">
        <v>469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457</v>
      </c>
      <c r="AI587" s="32" t="s">
        <v>367</v>
      </c>
      <c r="AJ587" s="34">
        <f ca="1">IFERROR(PA[[#This Row],[Breakdown Time]]*PA[[#This Row],[Plant Equivalent Weightage]],"")</f>
        <v>2.0752672440699123E-3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363</v>
      </c>
      <c r="F588" s="36" t="s">
        <v>363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423</v>
      </c>
      <c r="M588" s="36" t="s">
        <v>410</v>
      </c>
      <c r="N588" s="36" t="s">
        <v>404</v>
      </c>
      <c r="O588" s="37" t="s">
        <v>456</v>
      </c>
      <c r="P588" s="37" t="s">
        <v>406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1.8668071161048689E-4</v>
      </c>
      <c r="W588" s="35" t="s">
        <v>447</v>
      </c>
      <c r="X588" s="39"/>
      <c r="Y588" s="38" t="s">
        <v>469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575</v>
      </c>
      <c r="AI588" s="32" t="s">
        <v>367</v>
      </c>
      <c r="AJ588" s="175">
        <f ca="1">IFERROR(PA[[#This Row],[Breakdown Time]]*PA[[#This Row],[Plant Equivalent Weightage]],"")</f>
        <v>2.1063806960049934E-3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363</v>
      </c>
      <c r="F589" s="36" t="s">
        <v>363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411</v>
      </c>
      <c r="M589" s="32" t="s">
        <v>436</v>
      </c>
      <c r="N589" s="36" t="s">
        <v>416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1.2208918539325844E-2</v>
      </c>
      <c r="W589" s="35" t="s">
        <v>413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7" t="s">
        <v>561</v>
      </c>
      <c r="AI589" s="32" t="s">
        <v>367</v>
      </c>
      <c r="AJ589" s="34">
        <f ca="1">IFERROR(PA[[#This Row],[Breakdown Time]]*PA[[#This Row],[Plant Equivalent Weightage]],"")</f>
        <v>1.5871594101123605E-2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363</v>
      </c>
      <c r="F590" s="36" t="s">
        <v>363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424</v>
      </c>
      <c r="M590" s="36" t="s">
        <v>403</v>
      </c>
      <c r="N590" s="36" t="s">
        <v>416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1.2578885767790262E-2</v>
      </c>
      <c r="W590" s="35" t="s">
        <v>413</v>
      </c>
      <c r="X590" s="38"/>
      <c r="Y590" s="38" t="s">
        <v>438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7" t="s">
        <v>561</v>
      </c>
      <c r="AI590" s="32" t="s">
        <v>367</v>
      </c>
      <c r="AJ590" s="34">
        <f ca="1">IFERROR(PA[[#This Row],[Breakdown Time]]*PA[[#This Row],[Plant Equivalent Weightage]],"")</f>
        <v>4.5912933052434463E-2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363</v>
      </c>
      <c r="F591" s="36" t="s">
        <v>363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424</v>
      </c>
      <c r="M591" s="36" t="s">
        <v>410</v>
      </c>
      <c r="N591" s="36" t="s">
        <v>412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1.1468984082397004E-2</v>
      </c>
      <c r="W591" s="35" t="s">
        <v>413</v>
      </c>
      <c r="X591" s="38"/>
      <c r="Y591" s="38" t="s">
        <v>438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7" t="s">
        <v>561</v>
      </c>
      <c r="AI591" s="32" t="s">
        <v>367</v>
      </c>
      <c r="AJ591" s="34">
        <f ca="1">IFERROR(PA[[#This Row],[Breakdown Time]]*PA[[#This Row],[Plant Equivalent Weightage]],"")</f>
        <v>9.3663370006242322E-3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363</v>
      </c>
      <c r="F592" s="36" t="s">
        <v>363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424</v>
      </c>
      <c r="M592" s="32" t="s">
        <v>436</v>
      </c>
      <c r="N592" s="36" t="s">
        <v>412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1.0636557818352061E-2</v>
      </c>
      <c r="W592" s="35" t="s">
        <v>413</v>
      </c>
      <c r="X592" s="38"/>
      <c r="Y592" s="38" t="s">
        <v>438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7" t="s">
        <v>561</v>
      </c>
      <c r="AI592" s="32" t="s">
        <v>367</v>
      </c>
      <c r="AJ592" s="34">
        <f ca="1">IFERROR(PA[[#This Row],[Breakdown Time]]*PA[[#This Row],[Plant Equivalent Weightage]],"")</f>
        <v>4.4141714946161065E-2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363</v>
      </c>
      <c r="F593" s="36" t="s">
        <v>363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424</v>
      </c>
      <c r="M593" s="36" t="s">
        <v>483</v>
      </c>
      <c r="N593" s="36" t="s">
        <v>416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1.1746459503745319E-2</v>
      </c>
      <c r="W593" s="35" t="s">
        <v>413</v>
      </c>
      <c r="X593" s="39"/>
      <c r="Y593" s="38" t="s">
        <v>438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7" t="s">
        <v>561</v>
      </c>
      <c r="AI593" s="32" t="s">
        <v>367</v>
      </c>
      <c r="AJ593" s="175">
        <f ca="1">IFERROR(PA[[#This Row],[Breakdown Time]]*PA[[#This Row],[Plant Equivalent Weightage]],"")</f>
        <v>3.1519666335049955E-2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363</v>
      </c>
      <c r="F594" s="36" t="s">
        <v>363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424</v>
      </c>
      <c r="M594" s="36" t="s">
        <v>483</v>
      </c>
      <c r="N594" s="36" t="s">
        <v>412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1.2301410346441949E-2</v>
      </c>
      <c r="W594" s="35" t="s">
        <v>413</v>
      </c>
      <c r="X594" s="38"/>
      <c r="Y594" s="38" t="s">
        <v>438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7" t="s">
        <v>561</v>
      </c>
      <c r="AI594" s="32" t="s">
        <v>367</v>
      </c>
      <c r="AJ594" s="34">
        <f ca="1">IFERROR(PA[[#This Row],[Breakdown Time]]*PA[[#This Row],[Plant Equivalent Weightage]],"")</f>
        <v>3.3008784429619242E-2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363</v>
      </c>
      <c r="F595" s="36" t="s">
        <v>363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473</v>
      </c>
      <c r="M595" s="36" t="s">
        <v>410</v>
      </c>
      <c r="N595" s="36" t="s">
        <v>416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1.3318820224719101E-2</v>
      </c>
      <c r="W595" s="35" t="s">
        <v>413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7" t="s">
        <v>561</v>
      </c>
      <c r="AI595" s="32" t="s">
        <v>367</v>
      </c>
      <c r="AJ595" s="175">
        <f ca="1">IFERROR(PA[[#This Row],[Breakdown Time]]*PA[[#This Row],[Plant Equivalent Weightage]],"")</f>
        <v>4.1732303370786532E-2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363</v>
      </c>
      <c r="F596" s="36" t="s">
        <v>363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418</v>
      </c>
      <c r="M596" s="36" t="s">
        <v>403</v>
      </c>
      <c r="N596" s="36" t="s">
        <v>416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7.1872073970037443E-3</v>
      </c>
      <c r="W596" s="35" t="s">
        <v>413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7" t="s">
        <v>561</v>
      </c>
      <c r="AI596" s="32" t="s">
        <v>367</v>
      </c>
      <c r="AJ596" s="34">
        <f ca="1">IFERROR(PA[[#This Row],[Breakdown Time]]*PA[[#This Row],[Plant Equivalent Weightage]],"")</f>
        <v>1.832737886235955E-2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363</v>
      </c>
      <c r="F597" s="36" t="s">
        <v>363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510</v>
      </c>
      <c r="M597" s="36" t="s">
        <v>403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>
        <f ca="1">IFERROR(_xlfn.XLOOKUP(PA[[#This Row],[Affected Equipment ]],'Basic Data'!N:N,'Basic Data'!R:R),"")</f>
        <v>2.3770394428838954E-2</v>
      </c>
      <c r="W597" s="35" t="s">
        <v>474</v>
      </c>
      <c r="X597" s="38"/>
      <c r="Y597" s="38" t="s">
        <v>438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672</v>
      </c>
      <c r="AI597" s="32" t="s">
        <v>552</v>
      </c>
      <c r="AJ597" s="34">
        <f ca="1">IFERROR(PA[[#This Row],[Breakdown Time]]*PA[[#This Row],[Plant Equivalent Weightage]],"")</f>
        <v>0.2931681979556805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363</v>
      </c>
      <c r="F598" s="36" t="s">
        <v>363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510</v>
      </c>
      <c r="M598" s="36" t="s">
        <v>410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>
        <f ca="1">IFERROR(_xlfn.XLOOKUP(PA[[#This Row],[Affected Equipment ]],'Basic Data'!N:N,'Basic Data'!R:R),"")</f>
        <v>2.2752984550561798E-2</v>
      </c>
      <c r="W598" s="35" t="s">
        <v>474</v>
      </c>
      <c r="X598" s="39"/>
      <c r="Y598" s="38" t="s">
        <v>438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672</v>
      </c>
      <c r="AI598" s="32" t="s">
        <v>552</v>
      </c>
      <c r="AJ598" s="175">
        <f ca="1">IFERROR(PA[[#This Row],[Breakdown Time]]*PA[[#This Row],[Plant Equivalent Weightage]],"")</f>
        <v>0.28062014279026221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363</v>
      </c>
      <c r="F599" s="36" t="s">
        <v>363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510</v>
      </c>
      <c r="M599" s="36" t="s">
        <v>403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>
        <f ca="1">IFERROR(_xlfn.XLOOKUP(PA[[#This Row],[Affected Equipment ]],'Basic Data'!N:N,'Basic Data'!R:R),"")</f>
        <v>2.3770394428838954E-2</v>
      </c>
      <c r="W599" s="35" t="s">
        <v>474</v>
      </c>
      <c r="X599" s="38"/>
      <c r="Y599" s="38" t="s">
        <v>438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672</v>
      </c>
      <c r="AI599" s="32" t="s">
        <v>552</v>
      </c>
      <c r="AJ599" s="34">
        <f ca="1">IFERROR(PA[[#This Row],[Breakdown Time]]*PA[[#This Row],[Plant Equivalent Weightage]],"")</f>
        <v>0.2943567176771224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363</v>
      </c>
      <c r="F600" s="36" t="s">
        <v>363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510</v>
      </c>
      <c r="M600" s="36" t="s">
        <v>410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>
        <f ca="1">IFERROR(_xlfn.XLOOKUP(PA[[#This Row],[Affected Equipment ]],'Basic Data'!N:N,'Basic Data'!R:R),"")</f>
        <v>2.2752984550561798E-2</v>
      </c>
      <c r="W600" s="35" t="s">
        <v>474</v>
      </c>
      <c r="X600" s="38"/>
      <c r="Y600" s="38" t="s">
        <v>438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672</v>
      </c>
      <c r="AI600" s="32" t="s">
        <v>552</v>
      </c>
      <c r="AJ600" s="34">
        <f ca="1">IFERROR(PA[[#This Row],[Breakdown Time]]*PA[[#This Row],[Plant Equivalent Weightage]],"")</f>
        <v>0.28175779201779028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363</v>
      </c>
      <c r="F601" s="36" t="s">
        <v>363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424</v>
      </c>
      <c r="M601" s="36" t="s">
        <v>410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2.4232853464419481E-2</v>
      </c>
      <c r="W601" s="35" t="s">
        <v>474</v>
      </c>
      <c r="X601" s="38"/>
      <c r="Y601" s="38" t="s">
        <v>438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7" t="s">
        <v>673</v>
      </c>
      <c r="AI601" s="32" t="s">
        <v>367</v>
      </c>
      <c r="AJ601" s="34">
        <f ca="1">IFERROR(PA[[#This Row],[Breakdown Time]]*PA[[#This Row],[Plant Equivalent Weightage]],"")</f>
        <v>1.4539712078651701E-2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363</v>
      </c>
      <c r="F602" s="36" t="s">
        <v>363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424</v>
      </c>
      <c r="M602" s="32" t="s">
        <v>483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2.4047869850187267E-2</v>
      </c>
      <c r="W602" s="35" t="s">
        <v>474</v>
      </c>
      <c r="X602" s="38"/>
      <c r="Y602" s="38" t="s">
        <v>438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7" t="s">
        <v>673</v>
      </c>
      <c r="AI602" s="32" t="s">
        <v>367</v>
      </c>
      <c r="AJ602" s="34">
        <f ca="1">IFERROR(PA[[#This Row],[Breakdown Time]]*PA[[#This Row],[Plant Equivalent Weightage]],"")</f>
        <v>1.4428721910112373E-2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363</v>
      </c>
      <c r="F603" s="36" t="s">
        <v>363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418</v>
      </c>
      <c r="M603" s="36" t="s">
        <v>403</v>
      </c>
      <c r="N603" s="36" t="s">
        <v>443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8.6806530898876407E-3</v>
      </c>
      <c r="W603" s="35" t="s">
        <v>413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7" t="s">
        <v>561</v>
      </c>
      <c r="AI603" s="32" t="s">
        <v>367</v>
      </c>
      <c r="AJ603" s="34">
        <f ca="1">IFERROR(PA[[#This Row],[Breakdown Time]]*PA[[#This Row],[Plant Equivalent Weightage]],"")</f>
        <v>7.8125877808988831E-3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363</v>
      </c>
      <c r="F604" s="36" t="s">
        <v>363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402</v>
      </c>
      <c r="M604" s="36" t="s">
        <v>403</v>
      </c>
      <c r="N604" s="36" t="s">
        <v>412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7.6539091760299618E-3</v>
      </c>
      <c r="W604" s="35" t="s">
        <v>413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7" t="s">
        <v>561</v>
      </c>
      <c r="AI604" s="32" t="s">
        <v>367</v>
      </c>
      <c r="AJ604" s="34">
        <f ca="1">IFERROR(PA[[#This Row],[Breakdown Time]]*PA[[#This Row],[Plant Equivalent Weightage]],"")</f>
        <v>1.1225733458177279E-2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363</v>
      </c>
      <c r="F605" s="36" t="s">
        <v>363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450</v>
      </c>
      <c r="M605" s="36" t="s">
        <v>403</v>
      </c>
      <c r="N605" s="36" t="s">
        <v>443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7.8405898876404492E-3</v>
      </c>
      <c r="W605" s="35" t="s">
        <v>413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7" t="s">
        <v>561</v>
      </c>
      <c r="AI605" s="32" t="s">
        <v>367</v>
      </c>
      <c r="AJ605" s="34">
        <f ca="1">IFERROR(PA[[#This Row],[Breakdown Time]]*PA[[#This Row],[Plant Equivalent Weightage]],"")</f>
        <v>1.3198326310861428E-2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363</v>
      </c>
      <c r="F606" s="36" t="s">
        <v>363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423</v>
      </c>
      <c r="M606" s="36" t="s">
        <v>410</v>
      </c>
      <c r="N606" s="36" t="s">
        <v>412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7.6539091760299627E-3</v>
      </c>
      <c r="W606" s="35" t="s">
        <v>413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7" t="s">
        <v>561</v>
      </c>
      <c r="AI606" s="32" t="s">
        <v>367</v>
      </c>
      <c r="AJ606" s="34">
        <f ca="1">IFERROR(PA[[#This Row],[Breakdown Time]]*PA[[#This Row],[Plant Equivalent Weightage]],"")</f>
        <v>1.5435383504993764E-2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363</v>
      </c>
      <c r="F607" s="36" t="s">
        <v>363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473</v>
      </c>
      <c r="M607" s="36" t="s">
        <v>410</v>
      </c>
      <c r="N607" s="36" t="s">
        <v>416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1.3318820224719101E-2</v>
      </c>
      <c r="W607" s="35" t="s">
        <v>413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7" t="s">
        <v>561</v>
      </c>
      <c r="AI607" s="32" t="s">
        <v>367</v>
      </c>
      <c r="AJ607" s="175">
        <f ca="1">IFERROR(PA[[#This Row],[Breakdown Time]]*PA[[#This Row],[Plant Equivalent Weightage]],"")</f>
        <v>1.376278089887641E-2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363</v>
      </c>
      <c r="F608" s="36" t="s">
        <v>363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473</v>
      </c>
      <c r="M608" s="36" t="s">
        <v>403</v>
      </c>
      <c r="N608" s="36" t="s">
        <v>412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1.2208918539325844E-2</v>
      </c>
      <c r="W608" s="35" t="s">
        <v>413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7" t="s">
        <v>561</v>
      </c>
      <c r="AI608" s="32" t="s">
        <v>367</v>
      </c>
      <c r="AJ608" s="34">
        <f ca="1">IFERROR(PA[[#This Row],[Breakdown Time]]*PA[[#This Row],[Plant Equivalent Weightage]],"")</f>
        <v>3.8051129447565557E-2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363</v>
      </c>
      <c r="F609" s="36" t="s">
        <v>363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423</v>
      </c>
      <c r="M609" s="36" t="s">
        <v>410</v>
      </c>
      <c r="N609" s="36" t="s">
        <v>443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8.8673338014981281E-3</v>
      </c>
      <c r="W609" s="35" t="s">
        <v>413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7" t="s">
        <v>561</v>
      </c>
      <c r="AI609" s="32" t="s">
        <v>367</v>
      </c>
      <c r="AJ609" s="34">
        <f ca="1">IFERROR(PA[[#This Row],[Breakdown Time]]*PA[[#This Row],[Plant Equivalent Weightage]],"")</f>
        <v>5.4681891775905048E-3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363</v>
      </c>
      <c r="F610" s="36" t="s">
        <v>363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674</v>
      </c>
      <c r="M610" s="36" t="s">
        <v>403</v>
      </c>
      <c r="N610" s="36" t="s">
        <v>404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>
        <f ca="1">IFERROR(_xlfn.XLOOKUP(PA[[#This Row],[Affected Equipment ]],'Basic Data'!N:N,'Basic Data'!R:R),"")</f>
        <v>7.1218691479400745E-3</v>
      </c>
      <c r="W610" s="35" t="s">
        <v>413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7" t="s">
        <v>561</v>
      </c>
      <c r="AI610" s="32" t="s">
        <v>367</v>
      </c>
      <c r="AJ610" s="175">
        <f ca="1">IFERROR(PA[[#This Row],[Breakdown Time]]*PA[[#This Row],[Plant Equivalent Weightage]],"")</f>
        <v>1.2581968828027468E-2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363</v>
      </c>
      <c r="F611" s="36" t="s">
        <v>363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510</v>
      </c>
      <c r="M611" s="36" t="s">
        <v>403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>
        <f ca="1">IFERROR(_xlfn.XLOOKUP(PA[[#This Row],[Affected Equipment ]],'Basic Data'!N:N,'Basic Data'!R:R),"")</f>
        <v>2.3770394428838954E-2</v>
      </c>
      <c r="W611" s="35" t="s">
        <v>474</v>
      </c>
      <c r="X611" s="38"/>
      <c r="Y611" s="38" t="s">
        <v>438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672</v>
      </c>
      <c r="AI611" s="32" t="s">
        <v>552</v>
      </c>
      <c r="AJ611" s="34">
        <f ca="1">IFERROR(PA[[#This Row],[Breakdown Time]]*PA[[#This Row],[Plant Equivalent Weightage]],"")</f>
        <v>0.27930213453885766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363</v>
      </c>
      <c r="F612" s="36" t="s">
        <v>363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510</v>
      </c>
      <c r="M612" s="36" t="s">
        <v>410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>
        <f ca="1">IFERROR(_xlfn.XLOOKUP(PA[[#This Row],[Affected Equipment ]],'Basic Data'!N:N,'Basic Data'!R:R),"")</f>
        <v>2.2752984550561798E-2</v>
      </c>
      <c r="W612" s="35" t="s">
        <v>474</v>
      </c>
      <c r="X612" s="38"/>
      <c r="Y612" s="38" t="s">
        <v>438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672</v>
      </c>
      <c r="AI612" s="32" t="s">
        <v>552</v>
      </c>
      <c r="AJ612" s="34">
        <f ca="1">IFERROR(PA[[#This Row],[Breakdown Time]]*PA[[#This Row],[Plant Equivalent Weightage]],"")</f>
        <v>0.26734756846910107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363</v>
      </c>
      <c r="F613" s="36" t="s">
        <v>363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424</v>
      </c>
      <c r="M613" s="36" t="s">
        <v>410</v>
      </c>
      <c r="N613" s="36" t="s">
        <v>416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1.2763869382022473E-2</v>
      </c>
      <c r="W613" s="35" t="s">
        <v>413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7" t="s">
        <v>561</v>
      </c>
      <c r="AI613" s="32" t="s">
        <v>367</v>
      </c>
      <c r="AJ613" s="34">
        <f ca="1">IFERROR(PA[[#This Row],[Breakdown Time]]*PA[[#This Row],[Plant Equivalent Weightage]],"")</f>
        <v>2.9995093047752809E-2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363</v>
      </c>
      <c r="F614" s="36" t="s">
        <v>363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424</v>
      </c>
      <c r="M614" s="36" t="s">
        <v>410</v>
      </c>
      <c r="N614" s="36" t="s">
        <v>412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1.1468984082397004E-2</v>
      </c>
      <c r="W614" s="35" t="s">
        <v>413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7" t="s">
        <v>561</v>
      </c>
      <c r="AI614" s="32" t="s">
        <v>367</v>
      </c>
      <c r="AJ614" s="175">
        <f ca="1">IFERROR(PA[[#This Row],[Breakdown Time]]*PA[[#This Row],[Plant Equivalent Weightage]],"")</f>
        <v>2.6952112593632956E-2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363</v>
      </c>
      <c r="F615" s="36" t="s">
        <v>363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424</v>
      </c>
      <c r="M615" s="36" t="s">
        <v>483</v>
      </c>
      <c r="N615" s="36" t="s">
        <v>416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1.1746459503745319E-2</v>
      </c>
      <c r="W615" s="35" t="s">
        <v>413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7" t="s">
        <v>561</v>
      </c>
      <c r="AI615" s="32" t="s">
        <v>367</v>
      </c>
      <c r="AJ615" s="34">
        <f ca="1">IFERROR(PA[[#This Row],[Breakdown Time]]*PA[[#This Row],[Plant Equivalent Weightage]],"")</f>
        <v>7.830973002496867E-3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363</v>
      </c>
      <c r="F616" s="36" t="s">
        <v>363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424</v>
      </c>
      <c r="M616" s="36" t="s">
        <v>483</v>
      </c>
      <c r="N616" s="36" t="s">
        <v>412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1.2301410346441949E-2</v>
      </c>
      <c r="W616" s="35" t="s">
        <v>413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7" t="s">
        <v>561</v>
      </c>
      <c r="AI616" s="32" t="s">
        <v>367</v>
      </c>
      <c r="AJ616" s="34">
        <f ca="1">IFERROR(PA[[#This Row],[Breakdown Time]]*PA[[#This Row],[Plant Equivalent Weightage]],"")</f>
        <v>8.2009402309612869E-3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363</v>
      </c>
      <c r="F617" s="36" t="s">
        <v>363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424</v>
      </c>
      <c r="M617" s="36" t="s">
        <v>403</v>
      </c>
      <c r="N617" s="36" t="s">
        <v>412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1.1653967696629216E-2</v>
      </c>
      <c r="W617" s="35" t="s">
        <v>413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7" t="s">
        <v>561</v>
      </c>
      <c r="AI617" s="32" t="s">
        <v>367</v>
      </c>
      <c r="AJ617" s="175">
        <f ca="1">IFERROR(PA[[#This Row],[Breakdown Time]]*PA[[#This Row],[Plant Equivalent Weightage]],"")</f>
        <v>6.9923806179775201E-3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363</v>
      </c>
      <c r="F618" s="36" t="s">
        <v>363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418</v>
      </c>
      <c r="M618" s="36" t="s">
        <v>410</v>
      </c>
      <c r="N618" s="36" t="s">
        <v>416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9.2406952247190994E-3</v>
      </c>
      <c r="W618" s="35" t="s">
        <v>413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7" t="s">
        <v>561</v>
      </c>
      <c r="AI618" s="32" t="s">
        <v>367</v>
      </c>
      <c r="AJ618" s="175">
        <f ca="1">IFERROR(PA[[#This Row],[Breakdown Time]]*PA[[#This Row],[Plant Equivalent Weightage]],"")</f>
        <v>1.6017205056179765E-2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363</v>
      </c>
      <c r="F619" s="36" t="s">
        <v>363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402</v>
      </c>
      <c r="M619" s="36" t="s">
        <v>403</v>
      </c>
      <c r="N619" s="36" t="s">
        <v>416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9.4273759363295868E-3</v>
      </c>
      <c r="W619" s="35" t="s">
        <v>413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7" t="s">
        <v>561</v>
      </c>
      <c r="AI619" s="32" t="s">
        <v>367</v>
      </c>
      <c r="AJ619" s="34">
        <f ca="1">IFERROR(PA[[#This Row],[Breakdown Time]]*PA[[#This Row],[Plant Equivalent Weightage]],"")</f>
        <v>3.4567045099875141E-2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363</v>
      </c>
      <c r="F620" s="36" t="s">
        <v>363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423</v>
      </c>
      <c r="M620" s="36" t="s">
        <v>410</v>
      </c>
      <c r="N620" s="36" t="s">
        <v>412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7.6539091760299627E-3</v>
      </c>
      <c r="W620" s="35" t="s">
        <v>413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7" t="s">
        <v>561</v>
      </c>
      <c r="AI620" s="32" t="s">
        <v>367</v>
      </c>
      <c r="AJ620" s="34">
        <f ca="1">IFERROR(PA[[#This Row],[Breakdown Time]]*PA[[#This Row],[Plant Equivalent Weightage]],"")</f>
        <v>2.1813641151685388E-2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363</v>
      </c>
      <c r="F621" s="36" t="s">
        <v>363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424</v>
      </c>
      <c r="M621" s="32" t="s">
        <v>436</v>
      </c>
      <c r="N621" s="36" t="s">
        <v>416</v>
      </c>
      <c r="O621" s="37" t="s">
        <v>472</v>
      </c>
      <c r="P621" s="37" t="s">
        <v>471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1.8498361423220975E-4</v>
      </c>
      <c r="W621" s="35" t="s">
        <v>447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594</v>
      </c>
      <c r="AI621" s="32" t="s">
        <v>367</v>
      </c>
      <c r="AJ621" s="34">
        <f ca="1">IFERROR(PA[[#This Row],[Breakdown Time]]*PA[[#This Row],[Plant Equivalent Weightage]],"")</f>
        <v>1.9299957084893884E-3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363</v>
      </c>
      <c r="F622" s="36" t="s">
        <v>363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424</v>
      </c>
      <c r="M622" s="32" t="s">
        <v>436</v>
      </c>
      <c r="N622" s="32" t="s">
        <v>416</v>
      </c>
      <c r="O622" s="35" t="s">
        <v>472</v>
      </c>
      <c r="P622" s="35" t="s">
        <v>471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1.8498361423220975E-4</v>
      </c>
      <c r="W622" s="35" t="s">
        <v>447</v>
      </c>
      <c r="X622" s="38"/>
      <c r="Y622" s="38" t="s">
        <v>469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594</v>
      </c>
      <c r="AI622" s="32" t="s">
        <v>367</v>
      </c>
      <c r="AJ622" s="34">
        <f ca="1">IFERROR(PA[[#This Row],[Breakdown Time]]*PA[[#This Row],[Plant Equivalent Weightage]],"")</f>
        <v>1.9608263108614231E-3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363</v>
      </c>
      <c r="F623" s="36" t="s">
        <v>363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424</v>
      </c>
      <c r="M623" s="36" t="s">
        <v>436</v>
      </c>
      <c r="N623" s="36" t="s">
        <v>416</v>
      </c>
      <c r="O623" s="37" t="s">
        <v>472</v>
      </c>
      <c r="P623" s="37" t="s">
        <v>471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1.8498361423220975E-4</v>
      </c>
      <c r="W623" s="35" t="s">
        <v>447</v>
      </c>
      <c r="X623" s="39"/>
      <c r="Y623" s="38" t="s">
        <v>469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594</v>
      </c>
      <c r="AI623" s="32" t="s">
        <v>367</v>
      </c>
      <c r="AJ623" s="175">
        <f ca="1">IFERROR(PA[[#This Row],[Breakdown Time]]*PA[[#This Row],[Plant Equivalent Weightage]],"")</f>
        <v>1.9916569132334581E-3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363</v>
      </c>
      <c r="F624" s="36" t="s">
        <v>363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424</v>
      </c>
      <c r="M624" s="36" t="s">
        <v>483</v>
      </c>
      <c r="N624" s="36" t="s">
        <v>416</v>
      </c>
      <c r="O624" s="37" t="s">
        <v>440</v>
      </c>
      <c r="P624" s="37" t="s">
        <v>471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1.8498361423220975E-4</v>
      </c>
      <c r="W624" s="35" t="s">
        <v>447</v>
      </c>
      <c r="X624" s="39"/>
      <c r="Y624" s="38" t="s">
        <v>469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593</v>
      </c>
      <c r="AI624" s="32" t="s">
        <v>367</v>
      </c>
      <c r="AJ624" s="175">
        <f ca="1">IFERROR(PA[[#This Row],[Breakdown Time]]*PA[[#This Row],[Plant Equivalent Weightage]],"")</f>
        <v>2.0224875156054931E-3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363</v>
      </c>
      <c r="F625" s="36" t="s">
        <v>363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424</v>
      </c>
      <c r="M625" s="36" t="s">
        <v>483</v>
      </c>
      <c r="N625" s="36" t="s">
        <v>416</v>
      </c>
      <c r="O625" s="37" t="s">
        <v>440</v>
      </c>
      <c r="P625" s="37" t="s">
        <v>471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1.8498361423220975E-4</v>
      </c>
      <c r="W625" s="35" t="s">
        <v>447</v>
      </c>
      <c r="X625" s="39"/>
      <c r="Y625" s="38" t="s">
        <v>469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593</v>
      </c>
      <c r="AI625" s="32" t="s">
        <v>367</v>
      </c>
      <c r="AJ625" s="175">
        <f ca="1">IFERROR(PA[[#This Row],[Breakdown Time]]*PA[[#This Row],[Plant Equivalent Weightage]],"")</f>
        <v>2.0533181179775285E-3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363</v>
      </c>
      <c r="F626" s="36" t="s">
        <v>363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478</v>
      </c>
      <c r="M626" s="32" t="s">
        <v>410</v>
      </c>
      <c r="N626" s="36" t="s">
        <v>416</v>
      </c>
      <c r="O626" s="35" t="s">
        <v>458</v>
      </c>
      <c r="P626" s="35" t="s">
        <v>406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1.8668071161048689E-4</v>
      </c>
      <c r="W626" s="35" t="s">
        <v>447</v>
      </c>
      <c r="X626" s="39"/>
      <c r="Y626" s="38" t="s">
        <v>469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455</v>
      </c>
      <c r="AI626" s="32" t="s">
        <v>367</v>
      </c>
      <c r="AJ626" s="34">
        <f ca="1">IFERROR(PA[[#This Row],[Breakdown Time]]*PA[[#This Row],[Plant Equivalent Weightage]],"")</f>
        <v>1.9943722690387018E-3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363</v>
      </c>
      <c r="F627" s="36" t="s">
        <v>363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411</v>
      </c>
      <c r="M627" s="36" t="s">
        <v>403</v>
      </c>
      <c r="N627" s="36" t="s">
        <v>416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1.3627691947565542E-2</v>
      </c>
      <c r="W627" s="35" t="s">
        <v>413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7" t="s">
        <v>675</v>
      </c>
      <c r="AI627" s="32" t="s">
        <v>367</v>
      </c>
      <c r="AJ627" s="34">
        <f ca="1">IFERROR(PA[[#This Row],[Breakdown Time]]*PA[[#This Row],[Plant Equivalent Weightage]],"")</f>
        <v>5.6782049781523075E-3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363</v>
      </c>
      <c r="F628" s="36" t="s">
        <v>363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427</v>
      </c>
      <c r="M628" s="36" t="s">
        <v>403</v>
      </c>
      <c r="N628" s="36" t="s">
        <v>416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1.1653967696629214E-2</v>
      </c>
      <c r="W628" s="35" t="s">
        <v>413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7" t="s">
        <v>561</v>
      </c>
      <c r="AI628" s="32" t="s">
        <v>367</v>
      </c>
      <c r="AJ628" s="34">
        <f ca="1">IFERROR(PA[[#This Row],[Breakdown Time]]*PA[[#This Row],[Plant Equivalent Weightage]],"")</f>
        <v>1.4761692415730332E-2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363</v>
      </c>
      <c r="F629" s="36" t="s">
        <v>363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427</v>
      </c>
      <c r="M629" s="32"/>
      <c r="N629" s="32"/>
      <c r="O629" s="35"/>
      <c r="P629" s="35"/>
      <c r="Q629" s="32" t="s">
        <v>419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4.3746079119850199E-2</v>
      </c>
      <c r="W629" s="35" t="s">
        <v>420</v>
      </c>
      <c r="X629" s="38"/>
      <c r="Y629" s="38" t="s">
        <v>676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422</v>
      </c>
      <c r="AI629" s="32" t="s">
        <v>367</v>
      </c>
      <c r="AJ629" s="34">
        <f ca="1">IFERROR(PA[[#This Row],[Breakdown Time]]*PA[[#This Row],[Plant Equivalent Weightage]],"")</f>
        <v>2.1143938241260912E-2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363</v>
      </c>
      <c r="F630" s="36" t="s">
        <v>363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411</v>
      </c>
      <c r="M630" s="32"/>
      <c r="N630" s="32"/>
      <c r="O630" s="35"/>
      <c r="P630" s="35"/>
      <c r="Q630" s="32" t="s">
        <v>419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9.3876638576778998E-2</v>
      </c>
      <c r="W630" s="35" t="s">
        <v>420</v>
      </c>
      <c r="X630" s="38"/>
      <c r="Y630" s="38" t="s">
        <v>676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422</v>
      </c>
      <c r="AI630" s="32" t="s">
        <v>367</v>
      </c>
      <c r="AJ630" s="34">
        <f ca="1">IFERROR(PA[[#This Row],[Breakdown Time]]*PA[[#This Row],[Plant Equivalent Weightage]],"")</f>
        <v>4.5373708645443149E-2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363</v>
      </c>
      <c r="F631" s="36" t="s">
        <v>363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524</v>
      </c>
      <c r="M631" s="32" t="s">
        <v>410</v>
      </c>
      <c r="N631" s="36" t="s">
        <v>412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1.294885299625468E-2</v>
      </c>
      <c r="W631" s="35" t="s">
        <v>413</v>
      </c>
      <c r="X631" s="39"/>
      <c r="Y631" s="38" t="s">
        <v>438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7" t="s">
        <v>561</v>
      </c>
      <c r="AI631" s="32" t="s">
        <v>367</v>
      </c>
      <c r="AJ631" s="175">
        <f ca="1">IFERROR(PA[[#This Row],[Breakdown Time]]*PA[[#This Row],[Plant Equivalent Weightage]],"")</f>
        <v>2.9566547674781517E-2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363</v>
      </c>
      <c r="F632" s="36" t="s">
        <v>363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424</v>
      </c>
      <c r="M632" s="32" t="s">
        <v>483</v>
      </c>
      <c r="N632" s="36" t="s">
        <v>416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1.1746459503745319E-2</v>
      </c>
      <c r="W632" s="35" t="s">
        <v>413</v>
      </c>
      <c r="X632" s="38"/>
      <c r="Y632" s="38" t="s">
        <v>438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7" t="s">
        <v>561</v>
      </c>
      <c r="AI632" s="32" t="s">
        <v>367</v>
      </c>
      <c r="AJ632" s="34">
        <f ca="1">IFERROR(PA[[#This Row],[Breakdown Time]]*PA[[#This Row],[Plant Equivalent Weightage]],"")</f>
        <v>4.8943581265605473E-3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363</v>
      </c>
      <c r="F633" s="36" t="s">
        <v>363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510</v>
      </c>
      <c r="M633" s="36" t="s">
        <v>403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>
        <f ca="1">IFERROR(_xlfn.XLOOKUP(PA[[#This Row],[Affected Equipment ]],'Basic Data'!N:N,'Basic Data'!R:R),"")</f>
        <v>2.3770394428838954E-2</v>
      </c>
      <c r="W633" s="35" t="s">
        <v>474</v>
      </c>
      <c r="X633" s="38"/>
      <c r="Y633" s="38" t="s">
        <v>438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672</v>
      </c>
      <c r="AI633" s="32" t="s">
        <v>552</v>
      </c>
      <c r="AJ633" s="34">
        <f ca="1">IFERROR(PA[[#This Row],[Breakdown Time]]*PA[[#This Row],[Plant Equivalent Weightage]],"")</f>
        <v>0.27335953593164797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363</v>
      </c>
      <c r="F634" s="36" t="s">
        <v>363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510</v>
      </c>
      <c r="M634" s="36" t="s">
        <v>410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>
        <f ca="1">IFERROR(_xlfn.XLOOKUP(PA[[#This Row],[Affected Equipment ]],'Basic Data'!N:N,'Basic Data'!R:R),"")</f>
        <v>2.2752984550561798E-2</v>
      </c>
      <c r="W634" s="35" t="s">
        <v>474</v>
      </c>
      <c r="X634" s="38"/>
      <c r="Y634" s="38" t="s">
        <v>438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672</v>
      </c>
      <c r="AI634" s="32" t="s">
        <v>552</v>
      </c>
      <c r="AJ634" s="175">
        <f ca="1">IFERROR(PA[[#This Row],[Breakdown Time]]*PA[[#This Row],[Plant Equivalent Weightage]],"")</f>
        <v>0.26165932233146066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363</v>
      </c>
      <c r="F635" s="36" t="s">
        <v>363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424</v>
      </c>
      <c r="M635" s="36" t="s">
        <v>436</v>
      </c>
      <c r="N635" s="36" t="s">
        <v>412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1.0636557818352061E-2</v>
      </c>
      <c r="W635" s="35" t="s">
        <v>413</v>
      </c>
      <c r="X635" s="38"/>
      <c r="Y635" s="38" t="s">
        <v>438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7" t="s">
        <v>561</v>
      </c>
      <c r="AI635" s="32" t="s">
        <v>367</v>
      </c>
      <c r="AJ635" s="34">
        <f ca="1">IFERROR(PA[[#This Row],[Breakdown Time]]*PA[[#This Row],[Plant Equivalent Weightage]],"")</f>
        <v>1.1522937636548054E-2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363</v>
      </c>
      <c r="F636" s="36" t="s">
        <v>363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427</v>
      </c>
      <c r="M636" s="36" t="s">
        <v>410</v>
      </c>
      <c r="N636" s="36" t="s">
        <v>416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9.8966233614232214E-3</v>
      </c>
      <c r="W636" s="35" t="s">
        <v>413</v>
      </c>
      <c r="X636" s="38"/>
      <c r="Y636" s="38" t="s">
        <v>438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677</v>
      </c>
      <c r="AI636" s="32" t="s">
        <v>367</v>
      </c>
      <c r="AJ636" s="34">
        <f ca="1">IFERROR(PA[[#This Row],[Breakdown Time]]*PA[[#This Row],[Plant Equivalent Weightage]],"")</f>
        <v>3.9421549723002491E-2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363</v>
      </c>
      <c r="F637" s="36" t="s">
        <v>363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427</v>
      </c>
      <c r="M637" s="36" t="s">
        <v>410</v>
      </c>
      <c r="N637" s="36" t="s">
        <v>412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1.1480863764044943E-2</v>
      </c>
      <c r="W637" s="35" t="s">
        <v>413</v>
      </c>
      <c r="X637" s="38"/>
      <c r="Y637" s="38" t="s">
        <v>438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677</v>
      </c>
      <c r="AI637" s="32" t="s">
        <v>367</v>
      </c>
      <c r="AJ637" s="34">
        <f ca="1">IFERROR(PA[[#This Row],[Breakdown Time]]*PA[[#This Row],[Plant Equivalent Weightage]],"")</f>
        <v>5.4725450608614216E-2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363</v>
      </c>
      <c r="F638" s="36" t="s">
        <v>363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424</v>
      </c>
      <c r="M638" s="32" t="s">
        <v>410</v>
      </c>
      <c r="N638" s="36" t="s">
        <v>416</v>
      </c>
      <c r="O638" s="37" t="s">
        <v>526</v>
      </c>
      <c r="P638" s="37" t="s">
        <v>471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1.8498361423220975E-4</v>
      </c>
      <c r="W638" s="35" t="s">
        <v>447</v>
      </c>
      <c r="X638" s="38"/>
      <c r="Y638" s="38" t="s">
        <v>469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678</v>
      </c>
      <c r="AI638" s="32" t="s">
        <v>367</v>
      </c>
      <c r="AJ638" s="34">
        <f ca="1">IFERROR(PA[[#This Row],[Breakdown Time]]*PA[[#This Row],[Plant Equivalent Weightage]],"")</f>
        <v>1.926912648252185E-3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363</v>
      </c>
      <c r="F639" s="36" t="s">
        <v>363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424</v>
      </c>
      <c r="M639" s="32" t="s">
        <v>410</v>
      </c>
      <c r="N639" s="36" t="s">
        <v>416</v>
      </c>
      <c r="O639" s="37" t="s">
        <v>470</v>
      </c>
      <c r="P639" s="37" t="s">
        <v>471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1.8498361423220975E-4</v>
      </c>
      <c r="W639" s="35" t="s">
        <v>447</v>
      </c>
      <c r="X639" s="38"/>
      <c r="Y639" s="38" t="s">
        <v>469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678</v>
      </c>
      <c r="AI639" s="32" t="s">
        <v>367</v>
      </c>
      <c r="AJ639" s="34">
        <f ca="1">IFERROR(PA[[#This Row],[Breakdown Time]]*PA[[#This Row],[Plant Equivalent Weightage]],"")</f>
        <v>1.9577432506242198E-3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363</v>
      </c>
      <c r="F640" s="36" t="s">
        <v>363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424</v>
      </c>
      <c r="M640" s="32" t="s">
        <v>410</v>
      </c>
      <c r="N640" s="36" t="s">
        <v>416</v>
      </c>
      <c r="O640" s="37" t="s">
        <v>470</v>
      </c>
      <c r="P640" s="37" t="s">
        <v>471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1.8498361423220975E-4</v>
      </c>
      <c r="W640" s="35" t="s">
        <v>447</v>
      </c>
      <c r="X640" s="38"/>
      <c r="Y640" s="38" t="s">
        <v>469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678</v>
      </c>
      <c r="AI640" s="32" t="s">
        <v>367</v>
      </c>
      <c r="AJ640" s="175">
        <f ca="1">IFERROR(PA[[#This Row],[Breakdown Time]]*PA[[#This Row],[Plant Equivalent Weightage]],"")</f>
        <v>1.9885738529962548E-3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363</v>
      </c>
      <c r="F641" s="36" t="s">
        <v>363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510</v>
      </c>
      <c r="M641" s="32" t="s">
        <v>403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>
        <f ca="1">IFERROR(_xlfn.XLOOKUP(PA[[#This Row],[Affected Equipment ]],'Basic Data'!N:N,'Basic Data'!R:R),"")</f>
        <v>2.3770394428838954E-2</v>
      </c>
      <c r="W641" s="35" t="s">
        <v>474</v>
      </c>
      <c r="X641" s="38"/>
      <c r="Y641" s="38" t="s">
        <v>438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672</v>
      </c>
      <c r="AI641" s="32" t="s">
        <v>552</v>
      </c>
      <c r="AJ641" s="34">
        <f ca="1">IFERROR(PA[[#This Row],[Breakdown Time]]*PA[[#This Row],[Plant Equivalent Weightage]],"")</f>
        <v>0.28286769370318354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363</v>
      </c>
      <c r="F642" s="36" t="s">
        <v>363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510</v>
      </c>
      <c r="M642" s="36" t="s">
        <v>410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>
        <f ca="1">IFERROR(_xlfn.XLOOKUP(PA[[#This Row],[Affected Equipment ]],'Basic Data'!N:N,'Basic Data'!R:R),"")</f>
        <v>2.2752984550561798E-2</v>
      </c>
      <c r="W642" s="35" t="s">
        <v>474</v>
      </c>
      <c r="X642" s="38"/>
      <c r="Y642" s="38" t="s">
        <v>438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672</v>
      </c>
      <c r="AI642" s="32" t="s">
        <v>552</v>
      </c>
      <c r="AJ642" s="175">
        <f ca="1">IFERROR(PA[[#This Row],[Breakdown Time]]*PA[[#This Row],[Plant Equivalent Weightage]],"")</f>
        <v>0.27076051615168539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363</v>
      </c>
      <c r="F643" s="36" t="s">
        <v>363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427</v>
      </c>
      <c r="M643" s="36" t="s">
        <v>410</v>
      </c>
      <c r="N643" s="36" t="s">
        <v>412</v>
      </c>
      <c r="O643" s="37" t="s">
        <v>405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1.6801264044943821E-3</v>
      </c>
      <c r="W643" s="35" t="s">
        <v>433</v>
      </c>
      <c r="X643" s="38"/>
      <c r="Y643" s="38" t="s">
        <v>679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551</v>
      </c>
      <c r="AI643" s="32" t="s">
        <v>552</v>
      </c>
      <c r="AJ643" s="34">
        <f ca="1">IFERROR(PA[[#This Row],[Breakdown Time]]*PA[[#This Row],[Plant Equivalent Weightage]],"")</f>
        <v>7.924596207865172E-3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363</v>
      </c>
      <c r="F644" s="36" t="s">
        <v>363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427</v>
      </c>
      <c r="M644" s="36" t="s">
        <v>410</v>
      </c>
      <c r="N644" s="36" t="s">
        <v>412</v>
      </c>
      <c r="O644" s="37" t="s">
        <v>456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1.6801264044943821E-3</v>
      </c>
      <c r="W644" s="35" t="s">
        <v>433</v>
      </c>
      <c r="X644" s="38"/>
      <c r="Y644" s="38" t="s">
        <v>680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551</v>
      </c>
      <c r="AI644" s="32" t="s">
        <v>552</v>
      </c>
      <c r="AJ644" s="34">
        <f ca="1">IFERROR(PA[[#This Row],[Breakdown Time]]*PA[[#This Row],[Plant Equivalent Weightage]],"")</f>
        <v>7.924596207865172E-3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363</v>
      </c>
      <c r="F645" s="36" t="s">
        <v>363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510</v>
      </c>
      <c r="M645" s="32" t="s">
        <v>403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>
        <f ca="1">IFERROR(_xlfn.XLOOKUP(PA[[#This Row],[Affected Equipment ]],'Basic Data'!N:N,'Basic Data'!R:R),"")</f>
        <v>2.3770394428838954E-2</v>
      </c>
      <c r="W645" s="35" t="s">
        <v>474</v>
      </c>
      <c r="X645" s="38"/>
      <c r="Y645" s="38" t="s">
        <v>438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672</v>
      </c>
      <c r="AI645" s="32" t="s">
        <v>552</v>
      </c>
      <c r="AJ645" s="34">
        <f ca="1">IFERROR(PA[[#This Row],[Breakdown Time]]*PA[[#This Row],[Plant Equivalent Weightage]],"")</f>
        <v>0.28722559934847075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363</v>
      </c>
      <c r="F646" s="36" t="s">
        <v>363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510</v>
      </c>
      <c r="M646" s="36" t="s">
        <v>410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>
        <f ca="1">IFERROR(_xlfn.XLOOKUP(PA[[#This Row],[Affected Equipment ]],'Basic Data'!N:N,'Basic Data'!R:R),"")</f>
        <v>2.2752984550561798E-2</v>
      </c>
      <c r="W646" s="35" t="s">
        <v>474</v>
      </c>
      <c r="X646" s="38"/>
      <c r="Y646" s="38" t="s">
        <v>438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672</v>
      </c>
      <c r="AI646" s="32" t="s">
        <v>552</v>
      </c>
      <c r="AJ646" s="34">
        <f ca="1">IFERROR(PA[[#This Row],[Breakdown Time]]*PA[[#This Row],[Plant Equivalent Weightage]],"")</f>
        <v>0.2749318966526218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363</v>
      </c>
      <c r="F647" s="36" t="s">
        <v>363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427</v>
      </c>
      <c r="M647" s="36" t="s">
        <v>410</v>
      </c>
      <c r="N647" s="36" t="s">
        <v>412</v>
      </c>
      <c r="O647" s="37" t="s">
        <v>405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1.6801264044943821E-3</v>
      </c>
      <c r="W647" s="35" t="s">
        <v>433</v>
      </c>
      <c r="X647" s="38"/>
      <c r="Y647" s="38" t="s">
        <v>679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551</v>
      </c>
      <c r="AI647" s="32" t="s">
        <v>552</v>
      </c>
      <c r="AJ647" s="34">
        <f ca="1">IFERROR(PA[[#This Row],[Breakdown Time]]*PA[[#This Row],[Plant Equivalent Weightage]],"")</f>
        <v>2.0301527387640454E-2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363</v>
      </c>
      <c r="F648" s="36" t="s">
        <v>363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427</v>
      </c>
      <c r="M648" s="36" t="s">
        <v>410</v>
      </c>
      <c r="N648" s="36" t="s">
        <v>412</v>
      </c>
      <c r="O648" s="37" t="s">
        <v>456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1.6801264044943821E-3</v>
      </c>
      <c r="W648" s="35" t="s">
        <v>433</v>
      </c>
      <c r="X648" s="38"/>
      <c r="Y648" s="38" t="s">
        <v>680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551</v>
      </c>
      <c r="AI648" s="32" t="s">
        <v>552</v>
      </c>
      <c r="AJ648" s="34">
        <f ca="1">IFERROR(PA[[#This Row],[Breakdown Time]]*PA[[#This Row],[Plant Equivalent Weightage]],"")</f>
        <v>2.0301527387640454E-2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363</v>
      </c>
      <c r="F649" s="36" t="s">
        <v>363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427</v>
      </c>
      <c r="M649" s="32" t="s">
        <v>403</v>
      </c>
      <c r="N649" s="36" t="s">
        <v>416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1.1653967696629214E-2</v>
      </c>
      <c r="W649" s="35" t="s">
        <v>413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7" t="s">
        <v>561</v>
      </c>
      <c r="AI649" s="32" t="s">
        <v>367</v>
      </c>
      <c r="AJ649" s="34">
        <f ca="1">IFERROR(PA[[#This Row],[Breakdown Time]]*PA[[#This Row],[Plant Equivalent Weightage]],"")</f>
        <v>9.7116397471910237E-3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363</v>
      </c>
      <c r="F650" s="36" t="s">
        <v>363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473</v>
      </c>
      <c r="M650" s="36" t="s">
        <v>410</v>
      </c>
      <c r="N650" s="36" t="s">
        <v>416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1.3318820224719101E-2</v>
      </c>
      <c r="W650" s="35" t="s">
        <v>413</v>
      </c>
      <c r="X650" s="38"/>
      <c r="Y650" s="38" t="s">
        <v>438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7" t="s">
        <v>561</v>
      </c>
      <c r="AI650" s="32" t="s">
        <v>367</v>
      </c>
      <c r="AJ650" s="34">
        <f ca="1">IFERROR(PA[[#This Row],[Breakdown Time]]*PA[[#This Row],[Plant Equivalent Weightage]],"")</f>
        <v>1.953426966292135E-2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363</v>
      </c>
      <c r="F651" s="36" t="s">
        <v>363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424</v>
      </c>
      <c r="M651" s="32" t="s">
        <v>483</v>
      </c>
      <c r="N651" s="36" t="s">
        <v>412</v>
      </c>
      <c r="O651" s="37" t="s">
        <v>526</v>
      </c>
      <c r="P651" s="37" t="s">
        <v>471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1.8498361423220975E-4</v>
      </c>
      <c r="W651" s="35" t="s">
        <v>447</v>
      </c>
      <c r="X651" s="39"/>
      <c r="Y651" s="38" t="s">
        <v>469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681</v>
      </c>
      <c r="AI651" s="32" t="s">
        <v>367</v>
      </c>
      <c r="AJ651" s="175">
        <f ca="1">IFERROR(PA[[#This Row],[Breakdown Time]]*PA[[#This Row],[Plant Equivalent Weightage]],"")</f>
        <v>1.9423279494382027E-3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363</v>
      </c>
      <c r="F652" s="36" t="s">
        <v>363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424</v>
      </c>
      <c r="M652" s="32" t="s">
        <v>483</v>
      </c>
      <c r="N652" s="36" t="s">
        <v>412</v>
      </c>
      <c r="O652" s="37" t="s">
        <v>526</v>
      </c>
      <c r="P652" s="37" t="s">
        <v>471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1.8498361423220975E-4</v>
      </c>
      <c r="W652" s="35" t="s">
        <v>447</v>
      </c>
      <c r="X652" s="38"/>
      <c r="Y652" s="38" t="s">
        <v>469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681</v>
      </c>
      <c r="AI652" s="32" t="s">
        <v>367</v>
      </c>
      <c r="AJ652" s="34">
        <f ca="1">IFERROR(PA[[#This Row],[Breakdown Time]]*PA[[#This Row],[Plant Equivalent Weightage]],"")</f>
        <v>1.9731585518102377E-3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363</v>
      </c>
      <c r="F653" s="36" t="s">
        <v>363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510</v>
      </c>
      <c r="M653" s="32" t="s">
        <v>403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>
        <f ca="1">IFERROR(_xlfn.XLOOKUP(PA[[#This Row],[Affected Equipment ]],'Basic Data'!N:N,'Basic Data'!R:R),"")</f>
        <v>2.3770394428838954E-2</v>
      </c>
      <c r="W653" s="35" t="s">
        <v>474</v>
      </c>
      <c r="X653" s="38"/>
      <c r="Y653" s="38" t="s">
        <v>438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672</v>
      </c>
      <c r="AI653" s="32" t="s">
        <v>552</v>
      </c>
      <c r="AJ653" s="34">
        <f ca="1">IFERROR(PA[[#This Row],[Breakdown Time]]*PA[[#This Row],[Plant Equivalent Weightage]],"")</f>
        <v>0.29197967823423854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363</v>
      </c>
      <c r="F654" s="36" t="s">
        <v>363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510</v>
      </c>
      <c r="M654" s="36" t="s">
        <v>410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>
        <f ca="1">IFERROR(_xlfn.XLOOKUP(PA[[#This Row],[Affected Equipment ]],'Basic Data'!N:N,'Basic Data'!R:R),"")</f>
        <v>2.2752984550561798E-2</v>
      </c>
      <c r="W654" s="35" t="s">
        <v>474</v>
      </c>
      <c r="X654" s="38"/>
      <c r="Y654" s="38" t="s">
        <v>438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672</v>
      </c>
      <c r="AI654" s="32" t="s">
        <v>552</v>
      </c>
      <c r="AJ654" s="34">
        <f ca="1">IFERROR(PA[[#This Row],[Breakdown Time]]*PA[[#This Row],[Plant Equivalent Weightage]],"")</f>
        <v>0.27948249356273414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363</v>
      </c>
      <c r="F655" s="36" t="s">
        <v>363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427</v>
      </c>
      <c r="M655" s="36" t="s">
        <v>410</v>
      </c>
      <c r="N655" s="36" t="s">
        <v>412</v>
      </c>
      <c r="O655" s="37" t="s">
        <v>405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1.6801264044943821E-3</v>
      </c>
      <c r="W655" s="35" t="s">
        <v>433</v>
      </c>
      <c r="X655" s="38"/>
      <c r="Y655" s="38" t="s">
        <v>679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551</v>
      </c>
      <c r="AI655" s="32" t="s">
        <v>552</v>
      </c>
      <c r="AJ655" s="34">
        <f ca="1">IFERROR(PA[[#This Row],[Breakdown Time]]*PA[[#This Row],[Plant Equivalent Weightage]],"")</f>
        <v>2.0637552668539328E-2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363</v>
      </c>
      <c r="F656" s="36" t="s">
        <v>363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427</v>
      </c>
      <c r="M656" s="36" t="s">
        <v>410</v>
      </c>
      <c r="N656" s="36" t="s">
        <v>412</v>
      </c>
      <c r="O656" s="37" t="s">
        <v>456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1.6801264044943821E-3</v>
      </c>
      <c r="W656" s="35" t="s">
        <v>433</v>
      </c>
      <c r="X656" s="38"/>
      <c r="Y656" s="38" t="s">
        <v>680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551</v>
      </c>
      <c r="AI656" s="32" t="s">
        <v>552</v>
      </c>
      <c r="AJ656" s="175">
        <f ca="1">IFERROR(PA[[#This Row],[Breakdown Time]]*PA[[#This Row],[Plant Equivalent Weightage]],"")</f>
        <v>2.0637552668539328E-2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363</v>
      </c>
      <c r="F657" s="36" t="s">
        <v>363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402</v>
      </c>
      <c r="M657" s="32" t="s">
        <v>403</v>
      </c>
      <c r="N657" s="36" t="s">
        <v>416</v>
      </c>
      <c r="O657" s="37" t="s">
        <v>472</v>
      </c>
      <c r="P657" s="37" t="s">
        <v>406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1.8668071161048689E-4</v>
      </c>
      <c r="W657" s="35" t="s">
        <v>447</v>
      </c>
      <c r="X657" s="38"/>
      <c r="Y657" s="38" t="s">
        <v>469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682</v>
      </c>
      <c r="AI657" s="32" t="s">
        <v>367</v>
      </c>
      <c r="AJ657" s="34">
        <f ca="1">IFERROR(PA[[#This Row],[Breakdown Time]]*PA[[#This Row],[Plant Equivalent Weightage]],"")</f>
        <v>2.0005949594257178E-3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363</v>
      </c>
      <c r="F658" s="36" t="s">
        <v>363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402</v>
      </c>
      <c r="M658" s="32" t="s">
        <v>403</v>
      </c>
      <c r="N658" s="36" t="s">
        <v>412</v>
      </c>
      <c r="O658" s="37" t="s">
        <v>440</v>
      </c>
      <c r="P658" s="37" t="s">
        <v>406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1.8668071161048689E-4</v>
      </c>
      <c r="W658" s="35" t="s">
        <v>447</v>
      </c>
      <c r="X658" s="38"/>
      <c r="Y658" s="38" t="s">
        <v>469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648</v>
      </c>
      <c r="AI658" s="32" t="s">
        <v>367</v>
      </c>
      <c r="AJ658" s="34">
        <f ca="1">IFERROR(PA[[#This Row],[Breakdown Time]]*PA[[#This Row],[Plant Equivalent Weightage]],"")</f>
        <v>2.0317084113607988E-3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363</v>
      </c>
      <c r="F659" s="36" t="s">
        <v>363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450</v>
      </c>
      <c r="M659" s="36" t="s">
        <v>410</v>
      </c>
      <c r="N659" s="36" t="s">
        <v>443</v>
      </c>
      <c r="O659" s="37" t="s">
        <v>472</v>
      </c>
      <c r="P659" s="37" t="s">
        <v>406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1.8668071161048689E-4</v>
      </c>
      <c r="W659" s="35" t="s">
        <v>447</v>
      </c>
      <c r="X659" s="38"/>
      <c r="Y659" s="38" t="s">
        <v>469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593</v>
      </c>
      <c r="AI659" s="32" t="s">
        <v>367</v>
      </c>
      <c r="AJ659" s="34">
        <f ca="1">IFERROR(PA[[#This Row],[Breakdown Time]]*PA[[#This Row],[Plant Equivalent Weightage]],"")</f>
        <v>2.0628218632958799E-3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363</v>
      </c>
      <c r="F660" s="36" t="s">
        <v>363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450</v>
      </c>
      <c r="M660" s="36" t="s">
        <v>410</v>
      </c>
      <c r="N660" s="36" t="s">
        <v>443</v>
      </c>
      <c r="O660" s="37" t="s">
        <v>472</v>
      </c>
      <c r="P660" s="37" t="s">
        <v>406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1.8668071161048689E-4</v>
      </c>
      <c r="W660" s="35" t="s">
        <v>447</v>
      </c>
      <c r="X660" s="38"/>
      <c r="Y660" s="38" t="s">
        <v>469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593</v>
      </c>
      <c r="AI660" s="32" t="s">
        <v>367</v>
      </c>
      <c r="AJ660" s="34">
        <f ca="1">IFERROR(PA[[#This Row],[Breakdown Time]]*PA[[#This Row],[Plant Equivalent Weightage]],"")</f>
        <v>2.093935315230961E-3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363</v>
      </c>
      <c r="F661" s="36" t="s">
        <v>363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418</v>
      </c>
      <c r="M661" s="32" t="s">
        <v>403</v>
      </c>
      <c r="N661" s="36" t="s">
        <v>412</v>
      </c>
      <c r="O661" s="37" t="s">
        <v>446</v>
      </c>
      <c r="P661" s="37" t="s">
        <v>406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1.8668071161048689E-4</v>
      </c>
      <c r="W661" s="35" t="s">
        <v>447</v>
      </c>
      <c r="X661" s="38"/>
      <c r="Y661" s="38" t="s">
        <v>469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468</v>
      </c>
      <c r="AI661" s="32" t="s">
        <v>367</v>
      </c>
      <c r="AJ661" s="34">
        <f ca="1">IFERROR(PA[[#This Row],[Breakdown Time]]*PA[[#This Row],[Plant Equivalent Weightage]],"")</f>
        <v>2.1250487671660425E-3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363</v>
      </c>
      <c r="F662" s="36" t="s">
        <v>363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510</v>
      </c>
      <c r="M662" s="32" t="s">
        <v>403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>
        <f ca="1">IFERROR(_xlfn.XLOOKUP(PA[[#This Row],[Affected Equipment ]],'Basic Data'!N:N,'Basic Data'!R:R),"")</f>
        <v>2.3770394428838954E-2</v>
      </c>
      <c r="W662" s="35" t="s">
        <v>474</v>
      </c>
      <c r="X662" s="38"/>
      <c r="Y662" s="38" t="s">
        <v>438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672</v>
      </c>
      <c r="AI662" s="32" t="s">
        <v>552</v>
      </c>
      <c r="AJ662" s="175">
        <f ca="1">IFERROR(PA[[#This Row],[Breakdown Time]]*PA[[#This Row],[Plant Equivalent Weightage]],"")</f>
        <v>0.28881029231039335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363</v>
      </c>
      <c r="F663" s="36" t="s">
        <v>363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510</v>
      </c>
      <c r="M663" s="36" t="s">
        <v>410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>
        <f ca="1">IFERROR(_xlfn.XLOOKUP(PA[[#This Row],[Affected Equipment ]],'Basic Data'!N:N,'Basic Data'!R:R),"")</f>
        <v>2.2752984550561798E-2</v>
      </c>
      <c r="W663" s="35" t="s">
        <v>474</v>
      </c>
      <c r="X663" s="38"/>
      <c r="Y663" s="38" t="s">
        <v>438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672</v>
      </c>
      <c r="AI663" s="32" t="s">
        <v>552</v>
      </c>
      <c r="AJ663" s="34">
        <f ca="1">IFERROR(PA[[#This Row],[Breakdown Time]]*PA[[#This Row],[Plant Equivalent Weightage]],"")</f>
        <v>0.27644876228932591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363</v>
      </c>
      <c r="F664" s="36" t="s">
        <v>363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427</v>
      </c>
      <c r="M664" s="36" t="s">
        <v>410</v>
      </c>
      <c r="N664" s="36" t="s">
        <v>412</v>
      </c>
      <c r="O664" s="37" t="s">
        <v>405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1.6801264044943821E-3</v>
      </c>
      <c r="W664" s="35" t="s">
        <v>433</v>
      </c>
      <c r="X664" s="38"/>
      <c r="Y664" s="38" t="s">
        <v>679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551</v>
      </c>
      <c r="AI664" s="32" t="s">
        <v>552</v>
      </c>
      <c r="AJ664" s="34">
        <f ca="1">IFERROR(PA[[#This Row],[Breakdown Time]]*PA[[#This Row],[Plant Equivalent Weightage]],"")</f>
        <v>2.0413535814606747E-2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363</v>
      </c>
      <c r="F665" s="36" t="s">
        <v>363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427</v>
      </c>
      <c r="M665" s="36" t="s">
        <v>410</v>
      </c>
      <c r="N665" s="36" t="s">
        <v>412</v>
      </c>
      <c r="O665" s="37" t="s">
        <v>456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1.6801264044943821E-3</v>
      </c>
      <c r="W665" s="35" t="s">
        <v>433</v>
      </c>
      <c r="X665" s="38"/>
      <c r="Y665" s="38" t="s">
        <v>680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551</v>
      </c>
      <c r="AI665" s="32" t="s">
        <v>552</v>
      </c>
      <c r="AJ665" s="34">
        <f ca="1">IFERROR(PA[[#This Row],[Breakdown Time]]*PA[[#This Row],[Plant Equivalent Weightage]],"")</f>
        <v>2.0413535814606747E-2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363</v>
      </c>
      <c r="F666" s="36" t="s">
        <v>363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423</v>
      </c>
      <c r="M666" s="36" t="s">
        <v>410</v>
      </c>
      <c r="N666" s="36" t="s">
        <v>412</v>
      </c>
      <c r="O666" s="37" t="s">
        <v>405</v>
      </c>
      <c r="P666" s="37" t="s">
        <v>406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1.8668071161048689E-4</v>
      </c>
      <c r="W666" s="35" t="s">
        <v>447</v>
      </c>
      <c r="X666" s="38"/>
      <c r="Y666" s="38" t="s">
        <v>469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593</v>
      </c>
      <c r="AI666" s="32" t="s">
        <v>367</v>
      </c>
      <c r="AJ666" s="34">
        <f ca="1">IFERROR(PA[[#This Row],[Breakdown Time]]*PA[[#This Row],[Plant Equivalent Weightage]],"")</f>
        <v>1.9539247815230959E-3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363</v>
      </c>
      <c r="F667" s="36" t="s">
        <v>363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423</v>
      </c>
      <c r="M667" s="36" t="s">
        <v>410</v>
      </c>
      <c r="N667" s="36" t="s">
        <v>412</v>
      </c>
      <c r="O667" s="37" t="s">
        <v>472</v>
      </c>
      <c r="P667" s="37" t="s">
        <v>406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1.8668071161048689E-4</v>
      </c>
      <c r="W667" s="35" t="s">
        <v>447</v>
      </c>
      <c r="X667" s="38"/>
      <c r="Y667" s="38" t="s">
        <v>469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683</v>
      </c>
      <c r="AI667" s="32" t="s">
        <v>367</v>
      </c>
      <c r="AJ667" s="34">
        <f ca="1">IFERROR(PA[[#This Row],[Breakdown Time]]*PA[[#This Row],[Plant Equivalent Weightage]],"")</f>
        <v>1.9850382334581774E-3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363</v>
      </c>
      <c r="F668" s="36" t="s">
        <v>363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423</v>
      </c>
      <c r="M668" s="36" t="s">
        <v>410</v>
      </c>
      <c r="N668" s="36" t="s">
        <v>412</v>
      </c>
      <c r="O668" s="37" t="s">
        <v>472</v>
      </c>
      <c r="P668" s="37" t="s">
        <v>406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1.8668071161048689E-4</v>
      </c>
      <c r="W668" s="35" t="s">
        <v>447</v>
      </c>
      <c r="X668" s="39"/>
      <c r="Y668" s="38" t="s">
        <v>469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593</v>
      </c>
      <c r="AI668" s="32" t="s">
        <v>367</v>
      </c>
      <c r="AJ668" s="175">
        <f ca="1">IFERROR(PA[[#This Row],[Breakdown Time]]*PA[[#This Row],[Plant Equivalent Weightage]],"")</f>
        <v>2.0161516853932585E-3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363</v>
      </c>
      <c r="F669" s="36" t="s">
        <v>363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423</v>
      </c>
      <c r="M669" s="36" t="s">
        <v>410</v>
      </c>
      <c r="N669" s="36" t="s">
        <v>404</v>
      </c>
      <c r="O669" s="37" t="s">
        <v>456</v>
      </c>
      <c r="P669" s="37" t="s">
        <v>406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1.8668071161048689E-4</v>
      </c>
      <c r="W669" s="35" t="s">
        <v>447</v>
      </c>
      <c r="X669" s="38"/>
      <c r="Y669" s="38" t="s">
        <v>469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683</v>
      </c>
      <c r="AI669" s="32" t="s">
        <v>367</v>
      </c>
      <c r="AJ669" s="34">
        <f ca="1">IFERROR(PA[[#This Row],[Breakdown Time]]*PA[[#This Row],[Plant Equivalent Weightage]],"")</f>
        <v>2.0472651373283396E-3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363</v>
      </c>
      <c r="F670" s="36" t="s">
        <v>363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423</v>
      </c>
      <c r="M670" s="36" t="s">
        <v>410</v>
      </c>
      <c r="N670" s="36" t="s">
        <v>404</v>
      </c>
      <c r="O670" s="37" t="s">
        <v>456</v>
      </c>
      <c r="P670" s="37" t="s">
        <v>406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1.8668071161048689E-4</v>
      </c>
      <c r="W670" s="35" t="s">
        <v>447</v>
      </c>
      <c r="X670" s="39"/>
      <c r="Y670" s="38" t="s">
        <v>469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593</v>
      </c>
      <c r="AI670" s="32" t="s">
        <v>367</v>
      </c>
      <c r="AJ670" s="175">
        <f ca="1">IFERROR(PA[[#This Row],[Breakdown Time]]*PA[[#This Row],[Plant Equivalent Weightage]],"")</f>
        <v>2.0783785892634207E-3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363</v>
      </c>
      <c r="F671" s="36" t="s">
        <v>363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423</v>
      </c>
      <c r="M671" s="36" t="s">
        <v>410</v>
      </c>
      <c r="N671" s="36" t="s">
        <v>443</v>
      </c>
      <c r="O671" s="37" t="s">
        <v>405</v>
      </c>
      <c r="P671" s="37" t="s">
        <v>406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1.8668071161048689E-4</v>
      </c>
      <c r="W671" s="35" t="s">
        <v>447</v>
      </c>
      <c r="X671" s="39"/>
      <c r="Y671" s="38" t="s">
        <v>469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593</v>
      </c>
      <c r="AI671" s="32" t="s">
        <v>367</v>
      </c>
      <c r="AJ671" s="175">
        <f ca="1">IFERROR(PA[[#This Row],[Breakdown Time]]*PA[[#This Row],[Plant Equivalent Weightage]],"")</f>
        <v>2.1094920411985022E-3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363</v>
      </c>
      <c r="F672" s="36" t="s">
        <v>363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423</v>
      </c>
      <c r="M672" s="36" t="s">
        <v>410</v>
      </c>
      <c r="N672" s="36" t="s">
        <v>443</v>
      </c>
      <c r="O672" s="37" t="s">
        <v>405</v>
      </c>
      <c r="P672" s="37" t="s">
        <v>406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1.8668071161048689E-4</v>
      </c>
      <c r="W672" s="35" t="s">
        <v>447</v>
      </c>
      <c r="X672" s="39"/>
      <c r="Y672" s="38" t="s">
        <v>469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593</v>
      </c>
      <c r="AI672" s="32" t="s">
        <v>367</v>
      </c>
      <c r="AJ672" s="175">
        <f ca="1">IFERROR(PA[[#This Row],[Breakdown Time]]*PA[[#This Row],[Plant Equivalent Weightage]],"")</f>
        <v>2.1406054931335829E-3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363</v>
      </c>
      <c r="F673" s="36" t="s">
        <v>363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524</v>
      </c>
      <c r="M673" s="32"/>
      <c r="N673" s="32"/>
      <c r="O673" s="35"/>
      <c r="P673" s="35"/>
      <c r="Q673" s="32" t="s">
        <v>520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4.8928165964419505E-2</v>
      </c>
      <c r="W673" s="35" t="s">
        <v>428</v>
      </c>
      <c r="X673" s="38"/>
      <c r="Y673" s="38" t="s">
        <v>684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422</v>
      </c>
      <c r="AI673" s="32" t="s">
        <v>367</v>
      </c>
      <c r="AJ673" s="34">
        <f ca="1">IFERROR(PA[[#This Row],[Breakdown Time]]*PA[[#This Row],[Plant Equivalent Weightage]],"")</f>
        <v>8.1546943274033515E-3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363</v>
      </c>
      <c r="F674" s="36" t="s">
        <v>363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510</v>
      </c>
      <c r="M674" s="32" t="s">
        <v>403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>
        <f ca="1">IFERROR(_xlfn.XLOOKUP(PA[[#This Row],[Affected Equipment ]],'Basic Data'!N:N,'Basic Data'!R:R),"")</f>
        <v>2.3770394428838954E-2</v>
      </c>
      <c r="W674" s="35" t="s">
        <v>474</v>
      </c>
      <c r="X674" s="38"/>
      <c r="Y674" s="38" t="s">
        <v>438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672</v>
      </c>
      <c r="AI674" s="32" t="s">
        <v>552</v>
      </c>
      <c r="AJ674" s="34">
        <f ca="1">IFERROR(PA[[#This Row],[Breakdown Time]]*PA[[#This Row],[Plant Equivalent Weightage]],"")</f>
        <v>0.295941410639045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363</v>
      </c>
      <c r="F675" s="36" t="s">
        <v>363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510</v>
      </c>
      <c r="M675" s="36" t="s">
        <v>410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>
        <f ca="1">IFERROR(_xlfn.XLOOKUP(PA[[#This Row],[Affected Equipment ]],'Basic Data'!N:N,'Basic Data'!R:R),"")</f>
        <v>2.2752984550561798E-2</v>
      </c>
      <c r="W675" s="35" t="s">
        <v>474</v>
      </c>
      <c r="X675" s="38"/>
      <c r="Y675" s="38" t="s">
        <v>438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672</v>
      </c>
      <c r="AI675" s="32" t="s">
        <v>552</v>
      </c>
      <c r="AJ675" s="34">
        <f ca="1">IFERROR(PA[[#This Row],[Breakdown Time]]*PA[[#This Row],[Plant Equivalent Weightage]],"")</f>
        <v>0.28327465765449439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363</v>
      </c>
      <c r="F676" s="36" t="s">
        <v>363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427</v>
      </c>
      <c r="M676" s="36" t="s">
        <v>410</v>
      </c>
      <c r="N676" s="36" t="s">
        <v>412</v>
      </c>
      <c r="O676" s="37" t="s">
        <v>405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1.6801264044943821E-3</v>
      </c>
      <c r="W676" s="35" t="s">
        <v>433</v>
      </c>
      <c r="X676" s="38"/>
      <c r="Y676" s="38" t="s">
        <v>679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551</v>
      </c>
      <c r="AI676" s="32" t="s">
        <v>552</v>
      </c>
      <c r="AJ676" s="34">
        <f ca="1">IFERROR(PA[[#This Row],[Breakdown Time]]*PA[[#This Row],[Plant Equivalent Weightage]],"")</f>
        <v>2.0917573735955059E-2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363</v>
      </c>
      <c r="F677" s="36" t="s">
        <v>363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427</v>
      </c>
      <c r="M677" s="36" t="s">
        <v>410</v>
      </c>
      <c r="N677" s="36" t="s">
        <v>412</v>
      </c>
      <c r="O677" s="37" t="s">
        <v>456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1.6801264044943821E-3</v>
      </c>
      <c r="W677" s="35" t="s">
        <v>433</v>
      </c>
      <c r="X677" s="38"/>
      <c r="Y677" s="38" t="s">
        <v>680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551</v>
      </c>
      <c r="AI677" s="32" t="s">
        <v>552</v>
      </c>
      <c r="AJ677" s="175">
        <f ca="1">IFERROR(PA[[#This Row],[Breakdown Time]]*PA[[#This Row],[Plant Equivalent Weightage]],"")</f>
        <v>2.0917573735955059E-2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363</v>
      </c>
      <c r="F678" s="36" t="s">
        <v>363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424</v>
      </c>
      <c r="M678" s="32" t="s">
        <v>403</v>
      </c>
      <c r="N678" s="36" t="s">
        <v>416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1.2578885767790262E-2</v>
      </c>
      <c r="W678" s="35" t="s">
        <v>413</v>
      </c>
      <c r="X678" s="38"/>
      <c r="Y678" s="38" t="s">
        <v>438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7" t="s">
        <v>561</v>
      </c>
      <c r="AI678" s="32" t="s">
        <v>367</v>
      </c>
      <c r="AJ678" s="34">
        <f ca="1">IFERROR(PA[[#This Row],[Breakdown Time]]*PA[[#This Row],[Plant Equivalent Weightage]],"")</f>
        <v>1.3417478152309615E-2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363</v>
      </c>
      <c r="F679" s="36" t="s">
        <v>363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424</v>
      </c>
      <c r="M679" s="32" t="s">
        <v>403</v>
      </c>
      <c r="N679" s="36" t="s">
        <v>412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1.1653967696629216E-2</v>
      </c>
      <c r="W679" s="35" t="s">
        <v>413</v>
      </c>
      <c r="X679" s="38"/>
      <c r="Y679" s="38" t="s">
        <v>438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7" t="s">
        <v>561</v>
      </c>
      <c r="AI679" s="32" t="s">
        <v>367</v>
      </c>
      <c r="AJ679" s="34">
        <f ca="1">IFERROR(PA[[#This Row],[Breakdown Time]]*PA[[#This Row],[Plant Equivalent Weightage]],"")</f>
        <v>1.2430898876404499E-2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363</v>
      </c>
      <c r="F680" s="36" t="s">
        <v>363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402</v>
      </c>
      <c r="M680" s="32" t="s">
        <v>403</v>
      </c>
      <c r="N680" s="36" t="s">
        <v>416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9.4273759363295868E-3</v>
      </c>
      <c r="W680" s="35" t="s">
        <v>413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7" t="s">
        <v>561</v>
      </c>
      <c r="AI680" s="32" t="s">
        <v>367</v>
      </c>
      <c r="AJ680" s="34">
        <f ca="1">IFERROR(PA[[#This Row],[Breakdown Time]]*PA[[#This Row],[Plant Equivalent Weightage]],"")</f>
        <v>6.5991631554307125E-3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363</v>
      </c>
      <c r="F681" s="36" t="s">
        <v>363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427</v>
      </c>
      <c r="M681" s="32" t="s">
        <v>403</v>
      </c>
      <c r="N681" s="36" t="s">
        <v>416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1.1653967696629214E-2</v>
      </c>
      <c r="W681" s="35" t="s">
        <v>413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7" t="s">
        <v>561</v>
      </c>
      <c r="AI681" s="32" t="s">
        <v>367</v>
      </c>
      <c r="AJ681" s="34">
        <f ca="1">IFERROR(PA[[#This Row],[Breakdown Time]]*PA[[#This Row],[Plant Equivalent Weightage]],"")</f>
        <v>2.0977141853932589E-2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363</v>
      </c>
      <c r="F682" s="36" t="s">
        <v>363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411</v>
      </c>
      <c r="M682" s="32" t="s">
        <v>403</v>
      </c>
      <c r="N682" s="36" t="s">
        <v>416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1.3627691947565542E-2</v>
      </c>
      <c r="W682" s="35" t="s">
        <v>413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7" t="s">
        <v>561</v>
      </c>
      <c r="AI682" s="32" t="s">
        <v>367</v>
      </c>
      <c r="AJ682" s="34">
        <f ca="1">IFERROR(PA[[#This Row],[Breakdown Time]]*PA[[#This Row],[Plant Equivalent Weightage]],"")</f>
        <v>6.5867177746566736E-3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363</v>
      </c>
      <c r="F683" s="36" t="s">
        <v>363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424</v>
      </c>
      <c r="M683" s="32" t="s">
        <v>403</v>
      </c>
      <c r="N683" s="36" t="s">
        <v>416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1.2578885767790262E-2</v>
      </c>
      <c r="W683" s="35" t="s">
        <v>413</v>
      </c>
      <c r="X683" s="38"/>
      <c r="Y683" s="38" t="s">
        <v>438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7" t="s">
        <v>561</v>
      </c>
      <c r="AI683" s="32" t="s">
        <v>367</v>
      </c>
      <c r="AJ683" s="34">
        <f ca="1">IFERROR(PA[[#This Row],[Breakdown Time]]*PA[[#This Row],[Plant Equivalent Weightage]],"")</f>
        <v>1.1111349094881392E-2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363</v>
      </c>
      <c r="F684" s="36" t="s">
        <v>363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424</v>
      </c>
      <c r="M684" s="32" t="s">
        <v>403</v>
      </c>
      <c r="N684" s="36" t="s">
        <v>412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1.1653967696629216E-2</v>
      </c>
      <c r="W684" s="35" t="s">
        <v>413</v>
      </c>
      <c r="X684" s="38"/>
      <c r="Y684" s="38" t="s">
        <v>438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7" t="s">
        <v>561</v>
      </c>
      <c r="AI684" s="32" t="s">
        <v>367</v>
      </c>
      <c r="AJ684" s="34">
        <f ca="1">IFERROR(PA[[#This Row],[Breakdown Time]]*PA[[#This Row],[Plant Equivalent Weightage]],"")</f>
        <v>1.0294338132022468E-2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363</v>
      </c>
      <c r="F685" s="36" t="s">
        <v>363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424</v>
      </c>
      <c r="M685" s="32" t="s">
        <v>436</v>
      </c>
      <c r="N685" s="36" t="s">
        <v>412</v>
      </c>
      <c r="O685" s="37" t="s">
        <v>458</v>
      </c>
      <c r="P685" s="37" t="s">
        <v>471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1.8498361423220975E-4</v>
      </c>
      <c r="W685" s="37" t="s">
        <v>447</v>
      </c>
      <c r="X685" s="39"/>
      <c r="Y685" s="38" t="s">
        <v>469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593</v>
      </c>
      <c r="AI685" s="32" t="s">
        <v>367</v>
      </c>
      <c r="AJ685" s="175">
        <f ca="1">IFERROR(PA[[#This Row],[Breakdown Time]]*PA[[#This Row],[Plant Equivalent Weightage]],"")</f>
        <v>1.9854907927590515E-3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363</v>
      </c>
      <c r="F686" s="36" t="s">
        <v>363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424</v>
      </c>
      <c r="M686" s="32" t="s">
        <v>436</v>
      </c>
      <c r="N686" s="36" t="s">
        <v>412</v>
      </c>
      <c r="O686" s="37" t="s">
        <v>458</v>
      </c>
      <c r="P686" s="37" t="s">
        <v>471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1.8498361423220975E-4</v>
      </c>
      <c r="W686" s="37" t="s">
        <v>447</v>
      </c>
      <c r="X686" s="39"/>
      <c r="Y686" s="38" t="s">
        <v>469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593</v>
      </c>
      <c r="AI686" s="32" t="s">
        <v>367</v>
      </c>
      <c r="AJ686" s="175">
        <f ca="1">IFERROR(PA[[#This Row],[Breakdown Time]]*PA[[#This Row],[Plant Equivalent Weightage]],"")</f>
        <v>2.0163213951310864E-3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363</v>
      </c>
      <c r="F687" s="36" t="s">
        <v>363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424</v>
      </c>
      <c r="M687" s="36" t="s">
        <v>436</v>
      </c>
      <c r="N687" s="36" t="s">
        <v>412</v>
      </c>
      <c r="O687" s="37" t="s">
        <v>526</v>
      </c>
      <c r="P687" s="37" t="s">
        <v>471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1.8498361423220975E-4</v>
      </c>
      <c r="W687" s="37" t="s">
        <v>447</v>
      </c>
      <c r="X687" s="39"/>
      <c r="Y687" s="38" t="s">
        <v>469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648</v>
      </c>
      <c r="AI687" s="32" t="s">
        <v>367</v>
      </c>
      <c r="AJ687" s="175">
        <f ca="1">IFERROR(PA[[#This Row],[Breakdown Time]]*PA[[#This Row],[Plant Equivalent Weightage]],"")</f>
        <v>2.047151997503121E-3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363</v>
      </c>
      <c r="F688" s="36" t="s">
        <v>363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478</v>
      </c>
      <c r="M688" s="32"/>
      <c r="N688" s="32"/>
      <c r="O688" s="35"/>
      <c r="P688" s="35"/>
      <c r="Q688" s="32" t="s">
        <v>419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4.9470388576779024E-2</v>
      </c>
      <c r="W688" s="35" t="s">
        <v>420</v>
      </c>
      <c r="X688" s="38"/>
      <c r="Y688" s="38" t="s">
        <v>685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422</v>
      </c>
      <c r="AI688" s="32" t="s">
        <v>367</v>
      </c>
      <c r="AJ688" s="34">
        <f ca="1">IFERROR(PA[[#This Row],[Breakdown Time]]*PA[[#This Row],[Plant Equivalent Weightage]],"")</f>
        <v>2.4735194288389557E-2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363</v>
      </c>
      <c r="F689" s="36" t="s">
        <v>363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524</v>
      </c>
      <c r="M689" s="32"/>
      <c r="N689" s="32"/>
      <c r="O689" s="35"/>
      <c r="P689" s="35"/>
      <c r="Q689" s="32" t="s">
        <v>419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4.8928165964419505E-2</v>
      </c>
      <c r="W689" s="35" t="s">
        <v>420</v>
      </c>
      <c r="X689" s="38"/>
      <c r="Y689" s="38" t="s">
        <v>685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422</v>
      </c>
      <c r="AI689" s="32" t="s">
        <v>367</v>
      </c>
      <c r="AJ689" s="34">
        <f ca="1">IFERROR(PA[[#This Row],[Breakdown Time]]*PA[[#This Row],[Plant Equivalent Weightage]],"")</f>
        <v>1.7940327520287153E-2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363</v>
      </c>
      <c r="F690" s="36" t="s">
        <v>363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608</v>
      </c>
      <c r="M690" s="32"/>
      <c r="N690" s="32"/>
      <c r="O690" s="35"/>
      <c r="P690" s="35"/>
      <c r="Q690" s="32" t="s">
        <v>419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3.4591935861423229E-2</v>
      </c>
      <c r="W690" s="35" t="s">
        <v>420</v>
      </c>
      <c r="X690" s="38"/>
      <c r="Y690" s="38" t="s">
        <v>685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422</v>
      </c>
      <c r="AI690" s="32" t="s">
        <v>367</v>
      </c>
      <c r="AJ690" s="34">
        <f ca="1">IFERROR(PA[[#This Row],[Breakdown Time]]*PA[[#This Row],[Plant Equivalent Weightage]],"")</f>
        <v>1.2683709815855185E-2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363</v>
      </c>
      <c r="F691" s="36" t="s">
        <v>363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510</v>
      </c>
      <c r="M691" s="32" t="s">
        <v>403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>
        <f ca="1">IFERROR(_xlfn.XLOOKUP(PA[[#This Row],[Affected Equipment ]],'Basic Data'!N:N,'Basic Data'!R:R),"")</f>
        <v>2.3770394428838954E-2</v>
      </c>
      <c r="W691" s="35" t="s">
        <v>474</v>
      </c>
      <c r="X691" s="39"/>
      <c r="Y691" s="38" t="s">
        <v>438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672</v>
      </c>
      <c r="AI691" s="32" t="s">
        <v>552</v>
      </c>
      <c r="AJ691" s="175">
        <f ca="1">IFERROR(PA[[#This Row],[Breakdown Time]]*PA[[#This Row],[Plant Equivalent Weightage]],"")</f>
        <v>0.29316819795568039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363</v>
      </c>
      <c r="F692" s="36" t="s">
        <v>363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510</v>
      </c>
      <c r="M692" s="36" t="s">
        <v>410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>
        <f ca="1">IFERROR(_xlfn.XLOOKUP(PA[[#This Row],[Affected Equipment ]],'Basic Data'!N:N,'Basic Data'!R:R),"")</f>
        <v>2.2752984550561798E-2</v>
      </c>
      <c r="W692" s="35" t="s">
        <v>474</v>
      </c>
      <c r="X692" s="38"/>
      <c r="Y692" s="38" t="s">
        <v>438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672</v>
      </c>
      <c r="AI692" s="32" t="s">
        <v>552</v>
      </c>
      <c r="AJ692" s="34">
        <f ca="1">IFERROR(PA[[#This Row],[Breakdown Time]]*PA[[#This Row],[Plant Equivalent Weightage]],"")</f>
        <v>0.28062014279026215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363</v>
      </c>
      <c r="F693" s="36" t="s">
        <v>363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427</v>
      </c>
      <c r="M693" s="36" t="s">
        <v>410</v>
      </c>
      <c r="N693" s="36" t="s">
        <v>412</v>
      </c>
      <c r="O693" s="37" t="s">
        <v>405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1.6801264044943821E-3</v>
      </c>
      <c r="W693" s="35" t="s">
        <v>433</v>
      </c>
      <c r="X693" s="38"/>
      <c r="Y693" s="38" t="s">
        <v>679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551</v>
      </c>
      <c r="AI693" s="32" t="s">
        <v>552</v>
      </c>
      <c r="AJ693" s="34">
        <f ca="1">IFERROR(PA[[#This Row],[Breakdown Time]]*PA[[#This Row],[Plant Equivalent Weightage]],"")</f>
        <v>2.0721558988764044E-2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363</v>
      </c>
      <c r="F694" s="36" t="s">
        <v>363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427</v>
      </c>
      <c r="M694" s="36" t="s">
        <v>410</v>
      </c>
      <c r="N694" s="36" t="s">
        <v>412</v>
      </c>
      <c r="O694" s="37" t="s">
        <v>456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1.6801264044943821E-3</v>
      </c>
      <c r="W694" s="35" t="s">
        <v>433</v>
      </c>
      <c r="X694" s="38"/>
      <c r="Y694" s="38" t="s">
        <v>680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551</v>
      </c>
      <c r="AI694" s="32" t="s">
        <v>552</v>
      </c>
      <c r="AJ694" s="34">
        <f ca="1">IFERROR(PA[[#This Row],[Breakdown Time]]*PA[[#This Row],[Plant Equivalent Weightage]],"")</f>
        <v>2.0721558988764044E-2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363</v>
      </c>
      <c r="F695" s="36" t="s">
        <v>363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424</v>
      </c>
      <c r="M695" s="32" t="s">
        <v>403</v>
      </c>
      <c r="N695" s="36" t="s">
        <v>412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1.1653967696629216E-2</v>
      </c>
      <c r="W695" s="35" t="s">
        <v>413</v>
      </c>
      <c r="X695" s="38"/>
      <c r="Y695" s="38" t="s">
        <v>438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7" t="s">
        <v>561</v>
      </c>
      <c r="AI695" s="32" t="s">
        <v>367</v>
      </c>
      <c r="AJ695" s="34">
        <f ca="1">IFERROR(PA[[#This Row],[Breakdown Time]]*PA[[#This Row],[Plant Equivalent Weightage]],"")</f>
        <v>2.4473332162921357E-2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363</v>
      </c>
      <c r="F696" s="36" t="s">
        <v>363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423</v>
      </c>
      <c r="M696" s="36" t="s">
        <v>410</v>
      </c>
      <c r="N696" s="36" t="s">
        <v>404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9.1473548689138592E-3</v>
      </c>
      <c r="W696" s="35" t="s">
        <v>413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7" t="s">
        <v>561</v>
      </c>
      <c r="AI696" s="32" t="s">
        <v>367</v>
      </c>
      <c r="AJ696" s="34">
        <f ca="1">IFERROR(PA[[#This Row],[Breakdown Time]]*PA[[#This Row],[Plant Equivalent Weightage]],"")</f>
        <v>1.0671914013732834E-2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363</v>
      </c>
      <c r="F697" s="36" t="s">
        <v>363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478</v>
      </c>
      <c r="M697" s="32"/>
      <c r="N697" s="32"/>
      <c r="O697" s="35"/>
      <c r="P697" s="35"/>
      <c r="Q697" s="32" t="s">
        <v>419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4.9470388576779024E-2</v>
      </c>
      <c r="W697" s="35" t="s">
        <v>420</v>
      </c>
      <c r="X697" s="38"/>
      <c r="Y697" s="38" t="s">
        <v>686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422</v>
      </c>
      <c r="AI697" s="32" t="s">
        <v>367</v>
      </c>
      <c r="AJ697" s="34">
        <f ca="1">IFERROR(PA[[#This Row],[Breakdown Time]]*PA[[#This Row],[Plant Equivalent Weightage]],"")</f>
        <v>2.2261674859550482E-2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363</v>
      </c>
      <c r="F698" s="36" t="s">
        <v>363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524</v>
      </c>
      <c r="M698" s="32"/>
      <c r="N698" s="32"/>
      <c r="O698" s="35"/>
      <c r="P698" s="35"/>
      <c r="Q698" s="32" t="s">
        <v>419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4.8928165964419505E-2</v>
      </c>
      <c r="W698" s="35" t="s">
        <v>420</v>
      </c>
      <c r="X698" s="38"/>
      <c r="Y698" s="38" t="s">
        <v>686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422</v>
      </c>
      <c r="AI698" s="32" t="s">
        <v>367</v>
      </c>
      <c r="AJ698" s="34">
        <f ca="1">IFERROR(PA[[#This Row],[Breakdown Time]]*PA[[#This Row],[Plant Equivalent Weightage]],"")</f>
        <v>1.5493919222066121E-2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363</v>
      </c>
      <c r="F699" s="36" t="s">
        <v>363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608</v>
      </c>
      <c r="M699" s="32"/>
      <c r="N699" s="32"/>
      <c r="O699" s="35"/>
      <c r="P699" s="35"/>
      <c r="Q699" s="32" t="s">
        <v>419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3.4591935861423229E-2</v>
      </c>
      <c r="W699" s="35" t="s">
        <v>420</v>
      </c>
      <c r="X699" s="38"/>
      <c r="Y699" s="38" t="s">
        <v>686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422</v>
      </c>
      <c r="AI699" s="32" t="s">
        <v>367</v>
      </c>
      <c r="AJ699" s="34">
        <f ca="1">IFERROR(PA[[#This Row],[Breakdown Time]]*PA[[#This Row],[Plant Equivalent Weightage]],"")</f>
        <v>1.0954113022783983E-2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363</v>
      </c>
      <c r="F700" s="36" t="s">
        <v>363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424</v>
      </c>
      <c r="M700" s="32" t="s">
        <v>403</v>
      </c>
      <c r="N700" s="36" t="s">
        <v>412</v>
      </c>
      <c r="O700" s="37" t="s">
        <v>467</v>
      </c>
      <c r="P700" s="37" t="s">
        <v>471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1.8498361423220975E-4</v>
      </c>
      <c r="W700" s="37" t="s">
        <v>447</v>
      </c>
      <c r="X700" s="39"/>
      <c r="Y700" s="38" t="s">
        <v>469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593</v>
      </c>
      <c r="AI700" s="32" t="s">
        <v>367</v>
      </c>
      <c r="AJ700" s="34">
        <f ca="1">IFERROR(PA[[#This Row],[Breakdown Time]]*PA[[#This Row],[Plant Equivalent Weightage]],"")</f>
        <v>1.9392448892009988E-3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363</v>
      </c>
      <c r="F701" s="36" t="s">
        <v>363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424</v>
      </c>
      <c r="M701" s="32" t="s">
        <v>403</v>
      </c>
      <c r="N701" s="36" t="s">
        <v>412</v>
      </c>
      <c r="O701" s="37" t="s">
        <v>470</v>
      </c>
      <c r="P701" s="37" t="s">
        <v>471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1.8498361423220975E-4</v>
      </c>
      <c r="W701" s="37" t="s">
        <v>447</v>
      </c>
      <c r="X701" s="39"/>
      <c r="Y701" s="38" t="s">
        <v>469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682</v>
      </c>
      <c r="AI701" s="32" t="s">
        <v>367</v>
      </c>
      <c r="AJ701" s="34">
        <f ca="1">IFERROR(PA[[#This Row],[Breakdown Time]]*PA[[#This Row],[Plant Equivalent Weightage]],"")</f>
        <v>1.970075491573034E-3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363</v>
      </c>
      <c r="F702" s="36" t="s">
        <v>363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424</v>
      </c>
      <c r="M702" s="32" t="s">
        <v>403</v>
      </c>
      <c r="N702" s="36" t="s">
        <v>412</v>
      </c>
      <c r="O702" s="37" t="s">
        <v>458</v>
      </c>
      <c r="P702" s="37" t="s">
        <v>471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1.8498361423220975E-4</v>
      </c>
      <c r="W702" s="37" t="s">
        <v>447</v>
      </c>
      <c r="X702" s="39"/>
      <c r="Y702" s="38" t="s">
        <v>469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605</v>
      </c>
      <c r="AI702" s="32" t="s">
        <v>367</v>
      </c>
      <c r="AJ702" s="34">
        <f ca="1">IFERROR(PA[[#This Row],[Breakdown Time]]*PA[[#This Row],[Plant Equivalent Weightage]],"")</f>
        <v>2.0009060939450685E-3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363</v>
      </c>
      <c r="F703" s="36" t="s">
        <v>363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424</v>
      </c>
      <c r="M703" s="32" t="s">
        <v>410</v>
      </c>
      <c r="N703" s="36" t="s">
        <v>412</v>
      </c>
      <c r="O703" s="37" t="s">
        <v>470</v>
      </c>
      <c r="P703" s="37" t="s">
        <v>471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1.8498361423220975E-4</v>
      </c>
      <c r="W703" s="37" t="s">
        <v>447</v>
      </c>
      <c r="X703" s="39"/>
      <c r="Y703" s="38" t="s">
        <v>469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682</v>
      </c>
      <c r="AI703" s="32" t="s">
        <v>367</v>
      </c>
      <c r="AJ703" s="34">
        <f ca="1">IFERROR(PA[[#This Row],[Breakdown Time]]*PA[[#This Row],[Plant Equivalent Weightage]],"")</f>
        <v>2.0317366963171035E-3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363</v>
      </c>
      <c r="F704" s="36" t="s">
        <v>363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424</v>
      </c>
      <c r="M704" s="32" t="s">
        <v>483</v>
      </c>
      <c r="N704" s="36" t="s">
        <v>412</v>
      </c>
      <c r="O704" s="37" t="s">
        <v>458</v>
      </c>
      <c r="P704" s="37" t="s">
        <v>471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1.8498361423220975E-4</v>
      </c>
      <c r="W704" s="37" t="s">
        <v>447</v>
      </c>
      <c r="X704" s="39"/>
      <c r="Y704" s="38" t="s">
        <v>469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687</v>
      </c>
      <c r="AI704" s="32" t="s">
        <v>367</v>
      </c>
      <c r="AJ704" s="34">
        <f ca="1">IFERROR(PA[[#This Row],[Breakdown Time]]*PA[[#This Row],[Plant Equivalent Weightage]],"")</f>
        <v>2.0625672986891385E-3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363</v>
      </c>
      <c r="F705" s="36" t="s">
        <v>363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424</v>
      </c>
      <c r="M705" s="32" t="s">
        <v>483</v>
      </c>
      <c r="N705" s="36" t="s">
        <v>416</v>
      </c>
      <c r="O705" s="37" t="s">
        <v>446</v>
      </c>
      <c r="P705" s="37" t="s">
        <v>471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1.8498361423220975E-4</v>
      </c>
      <c r="W705" s="37" t="s">
        <v>447</v>
      </c>
      <c r="X705" s="39"/>
      <c r="Y705" s="38" t="s">
        <v>469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688</v>
      </c>
      <c r="AI705" s="32" t="s">
        <v>367</v>
      </c>
      <c r="AJ705" s="34">
        <f ca="1">IFERROR(PA[[#This Row],[Breakdown Time]]*PA[[#This Row],[Plant Equivalent Weightage]],"")</f>
        <v>2.0933979010611739E-3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363</v>
      </c>
      <c r="F706" s="36" t="s">
        <v>363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411</v>
      </c>
      <c r="M706" s="32" t="s">
        <v>483</v>
      </c>
      <c r="N706" s="36" t="s">
        <v>416</v>
      </c>
      <c r="O706" s="37" t="s">
        <v>467</v>
      </c>
      <c r="P706" s="37" t="s">
        <v>406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1.8668071161048689E-4</v>
      </c>
      <c r="W706" s="37" t="s">
        <v>447</v>
      </c>
      <c r="X706" s="39"/>
      <c r="Y706" s="38" t="s">
        <v>469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689</v>
      </c>
      <c r="AI706" s="32" t="s">
        <v>367</v>
      </c>
      <c r="AJ706" s="34">
        <f ca="1">IFERROR(PA[[#This Row],[Breakdown Time]]*PA[[#This Row],[Plant Equivalent Weightage]],"")</f>
        <v>1.9881495786516854E-3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363</v>
      </c>
      <c r="F707" s="36" t="s">
        <v>363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411</v>
      </c>
      <c r="M707" s="32" t="s">
        <v>483</v>
      </c>
      <c r="N707" s="36" t="s">
        <v>416</v>
      </c>
      <c r="O707" s="37" t="s">
        <v>467</v>
      </c>
      <c r="P707" s="37" t="s">
        <v>406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1.8668071161048689E-4</v>
      </c>
      <c r="W707" s="37" t="s">
        <v>447</v>
      </c>
      <c r="X707" s="39"/>
      <c r="Y707" s="38" t="s">
        <v>469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689</v>
      </c>
      <c r="AI707" s="32" t="s">
        <v>367</v>
      </c>
      <c r="AJ707" s="175">
        <f ca="1">IFERROR(PA[[#This Row],[Breakdown Time]]*PA[[#This Row],[Plant Equivalent Weightage]],"")</f>
        <v>2.0348197565543073E-3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363</v>
      </c>
      <c r="F708" s="36" t="s">
        <v>363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510</v>
      </c>
      <c r="M708" s="32" t="s">
        <v>403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>
        <f ca="1">IFERROR(_xlfn.XLOOKUP(PA[[#This Row],[Affected Equipment ]],'Basic Data'!N:N,'Basic Data'!R:R),"")</f>
        <v>2.3770394428838954E-2</v>
      </c>
      <c r="W708" s="35" t="s">
        <v>474</v>
      </c>
      <c r="X708" s="39"/>
      <c r="Y708" s="38" t="s">
        <v>438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672</v>
      </c>
      <c r="AI708" s="32" t="s">
        <v>552</v>
      </c>
      <c r="AJ708" s="34">
        <f ca="1">IFERROR(PA[[#This Row],[Breakdown Time]]*PA[[#This Row],[Plant Equivalent Weightage]],"")</f>
        <v>0.29396054443664171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363</v>
      </c>
      <c r="F709" s="36" t="s">
        <v>363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510</v>
      </c>
      <c r="M709" s="36" t="s">
        <v>410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>
        <f ca="1">IFERROR(_xlfn.XLOOKUP(PA[[#This Row],[Affected Equipment ]],'Basic Data'!N:N,'Basic Data'!R:R),"")</f>
        <v>2.2752984550561798E-2</v>
      </c>
      <c r="W709" s="35" t="s">
        <v>474</v>
      </c>
      <c r="X709" s="38"/>
      <c r="Y709" s="38" t="s">
        <v>438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672</v>
      </c>
      <c r="AI709" s="32" t="s">
        <v>552</v>
      </c>
      <c r="AJ709" s="34">
        <f ca="1">IFERROR(PA[[#This Row],[Breakdown Time]]*PA[[#This Row],[Plant Equivalent Weightage]],"")</f>
        <v>0.28137857560861418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363</v>
      </c>
      <c r="F710" s="36" t="s">
        <v>363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427</v>
      </c>
      <c r="M710" s="36" t="s">
        <v>410</v>
      </c>
      <c r="N710" s="36" t="s">
        <v>412</v>
      </c>
      <c r="O710" s="37" t="s">
        <v>405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1.6801264044943821E-3</v>
      </c>
      <c r="W710" s="35" t="s">
        <v>433</v>
      </c>
      <c r="X710" s="38"/>
      <c r="Y710" s="38" t="s">
        <v>679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551</v>
      </c>
      <c r="AI710" s="32" t="s">
        <v>552</v>
      </c>
      <c r="AJ710" s="34">
        <f ca="1">IFERROR(PA[[#This Row],[Breakdown Time]]*PA[[#This Row],[Plant Equivalent Weightage]],"")</f>
        <v>2.077756320224719E-2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363</v>
      </c>
      <c r="F711" s="36" t="s">
        <v>363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427</v>
      </c>
      <c r="M711" s="36" t="s">
        <v>410</v>
      </c>
      <c r="N711" s="36" t="s">
        <v>412</v>
      </c>
      <c r="O711" s="37" t="s">
        <v>456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1.6801264044943821E-3</v>
      </c>
      <c r="W711" s="35" t="s">
        <v>433</v>
      </c>
      <c r="X711" s="38"/>
      <c r="Y711" s="38" t="s">
        <v>680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551</v>
      </c>
      <c r="AI711" s="32" t="s">
        <v>552</v>
      </c>
      <c r="AJ711" s="175">
        <f ca="1">IFERROR(PA[[#This Row],[Breakdown Time]]*PA[[#This Row],[Plant Equivalent Weightage]],"")</f>
        <v>2.077756320224719E-2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363</v>
      </c>
      <c r="F712" s="36" t="s">
        <v>363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514</v>
      </c>
      <c r="M712" s="32"/>
      <c r="N712" s="32"/>
      <c r="O712" s="35"/>
      <c r="P712" s="35"/>
      <c r="Q712" s="32" t="s">
        <v>419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4.8817006086142326E-2</v>
      </c>
      <c r="W712" s="35" t="s">
        <v>420</v>
      </c>
      <c r="X712" s="38"/>
      <c r="Y712" s="38" t="s">
        <v>686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422</v>
      </c>
      <c r="AI712" s="32" t="s">
        <v>367</v>
      </c>
      <c r="AJ712" s="34">
        <f ca="1">IFERROR(PA[[#This Row],[Breakdown Time]]*PA[[#This Row],[Plant Equivalent Weightage]],"")</f>
        <v>1.7899568898252189E-2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363</v>
      </c>
      <c r="F713" s="36" t="s">
        <v>363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478</v>
      </c>
      <c r="M713" s="32"/>
      <c r="N713" s="32"/>
      <c r="O713" s="35"/>
      <c r="P713" s="35"/>
      <c r="Q713" s="32" t="s">
        <v>419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4.9470388576779024E-2</v>
      </c>
      <c r="W713" s="35" t="s">
        <v>420</v>
      </c>
      <c r="X713" s="38"/>
      <c r="Y713" s="38" t="s">
        <v>686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422</v>
      </c>
      <c r="AI713" s="32" t="s">
        <v>367</v>
      </c>
      <c r="AJ713" s="34">
        <f ca="1">IFERROR(PA[[#This Row],[Breakdown Time]]*PA[[#This Row],[Plant Equivalent Weightage]],"")</f>
        <v>3.5453778480024976E-2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363</v>
      </c>
      <c r="F714" s="36" t="s">
        <v>363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524</v>
      </c>
      <c r="M714" s="32"/>
      <c r="N714" s="32"/>
      <c r="O714" s="35"/>
      <c r="P714" s="35"/>
      <c r="Q714" s="32" t="s">
        <v>419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4.8928165964419505E-2</v>
      </c>
      <c r="W714" s="35" t="s">
        <v>420</v>
      </c>
      <c r="X714" s="38"/>
      <c r="Y714" s="38" t="s">
        <v>686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422</v>
      </c>
      <c r="AI714" s="32" t="s">
        <v>367</v>
      </c>
      <c r="AJ714" s="34">
        <f ca="1">IFERROR(PA[[#This Row],[Breakdown Time]]*PA[[#This Row],[Plant Equivalent Weightage]],"")</f>
        <v>2.8541430145911342E-2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363</v>
      </c>
      <c r="F715" s="36" t="s">
        <v>363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608</v>
      </c>
      <c r="M715" s="32"/>
      <c r="N715" s="32"/>
      <c r="O715" s="35"/>
      <c r="P715" s="35"/>
      <c r="Q715" s="32" t="s">
        <v>419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3.4591935861423229E-2</v>
      </c>
      <c r="W715" s="35" t="s">
        <v>420</v>
      </c>
      <c r="X715" s="38"/>
      <c r="Y715" s="38" t="s">
        <v>686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422</v>
      </c>
      <c r="AI715" s="32" t="s">
        <v>367</v>
      </c>
      <c r="AJ715" s="34">
        <f ca="1">IFERROR(PA[[#This Row],[Breakdown Time]]*PA[[#This Row],[Plant Equivalent Weightage]],"")</f>
        <v>2.0178629252496857E-2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363</v>
      </c>
      <c r="F716" s="36" t="s">
        <v>363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424</v>
      </c>
      <c r="M716" s="32" t="s">
        <v>403</v>
      </c>
      <c r="N716" s="36" t="s">
        <v>412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1.1653967696629216E-2</v>
      </c>
      <c r="W716" s="35" t="s">
        <v>413</v>
      </c>
      <c r="X716" s="38"/>
      <c r="Y716" s="38" t="s">
        <v>438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7" t="s">
        <v>561</v>
      </c>
      <c r="AI716" s="32" t="s">
        <v>367</v>
      </c>
      <c r="AJ716" s="34">
        <f ca="1">IFERROR(PA[[#This Row],[Breakdown Time]]*PA[[#This Row],[Plant Equivalent Weightage]],"")</f>
        <v>1.5927089185393251E-2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363</v>
      </c>
      <c r="F717" s="36" t="s">
        <v>363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424</v>
      </c>
      <c r="M717" s="32"/>
      <c r="N717" s="32"/>
      <c r="O717" s="35"/>
      <c r="P717" s="35"/>
      <c r="Q717" s="32" t="s">
        <v>419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8.6664823267790278E-2</v>
      </c>
      <c r="W717" s="35" t="s">
        <v>420</v>
      </c>
      <c r="X717" s="38"/>
      <c r="Y717" s="38" t="s">
        <v>690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422</v>
      </c>
      <c r="AI717" s="32" t="s">
        <v>367</v>
      </c>
      <c r="AJ717" s="34">
        <f ca="1">IFERROR(PA[[#This Row],[Breakdown Time]]*PA[[#This Row],[Plant Equivalent Weightage]],"")</f>
        <v>2.1666205816947722E-2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363</v>
      </c>
      <c r="F718" s="36" t="s">
        <v>363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426</v>
      </c>
      <c r="M718" s="32"/>
      <c r="N718" s="32"/>
      <c r="O718" s="35"/>
      <c r="P718" s="35"/>
      <c r="Q718" s="32" t="s">
        <v>419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2.6730132256554309E-2</v>
      </c>
      <c r="W718" s="35" t="s">
        <v>420</v>
      </c>
      <c r="X718" s="38"/>
      <c r="Y718" s="38" t="s">
        <v>690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422</v>
      </c>
      <c r="AI718" s="32" t="s">
        <v>367</v>
      </c>
      <c r="AJ718" s="34">
        <f ca="1">IFERROR(PA[[#This Row],[Breakdown Time]]*PA[[#This Row],[Plant Equivalent Weightage]],"")</f>
        <v>6.682533064138625E-3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363</v>
      </c>
      <c r="F719" s="36" t="s">
        <v>363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424</v>
      </c>
      <c r="M719" s="32" t="s">
        <v>403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2.4232853464419474E-2</v>
      </c>
      <c r="W719" s="35" t="s">
        <v>474</v>
      </c>
      <c r="X719" s="38"/>
      <c r="Y719" s="38" t="s">
        <v>691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692</v>
      </c>
      <c r="AI719" s="32" t="s">
        <v>367</v>
      </c>
      <c r="AJ719" s="34">
        <f ca="1">IFERROR(PA[[#This Row],[Breakdown Time]]*PA[[#This Row],[Plant Equivalent Weightage]],"")</f>
        <v>1.2116426732209758E-2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363</v>
      </c>
      <c r="F720" s="36" t="s">
        <v>363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424</v>
      </c>
      <c r="M720" s="32" t="s">
        <v>403</v>
      </c>
      <c r="N720" s="36" t="s">
        <v>416</v>
      </c>
      <c r="O720" s="37" t="s">
        <v>440</v>
      </c>
      <c r="P720" s="37" t="s">
        <v>471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1.8498361423220975E-4</v>
      </c>
      <c r="W720" s="35" t="s">
        <v>447</v>
      </c>
      <c r="X720" s="38"/>
      <c r="Y720" s="38" t="s">
        <v>469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688</v>
      </c>
      <c r="AI720" s="32" t="s">
        <v>367</v>
      </c>
      <c r="AJ720" s="34">
        <f ca="1">IFERROR(PA[[#This Row],[Breakdown Time]]*PA[[#This Row],[Plant Equivalent Weightage]],"")</f>
        <v>1.9885738529962548E-3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363</v>
      </c>
      <c r="F721" s="36" t="s">
        <v>363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424</v>
      </c>
      <c r="M721" s="32" t="s">
        <v>403</v>
      </c>
      <c r="N721" s="36" t="s">
        <v>412</v>
      </c>
      <c r="O721" s="37" t="s">
        <v>467</v>
      </c>
      <c r="P721" s="37" t="s">
        <v>471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1.8498361423220975E-4</v>
      </c>
      <c r="W721" s="35" t="s">
        <v>447</v>
      </c>
      <c r="X721" s="38"/>
      <c r="Y721" s="38" t="s">
        <v>469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593</v>
      </c>
      <c r="AI721" s="32" t="s">
        <v>367</v>
      </c>
      <c r="AJ721" s="34">
        <f ca="1">IFERROR(PA[[#This Row],[Breakdown Time]]*PA[[#This Row],[Plant Equivalent Weightage]],"")</f>
        <v>2.0194044553682898E-3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363</v>
      </c>
      <c r="F722" s="36" t="s">
        <v>363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424</v>
      </c>
      <c r="M722" s="32" t="s">
        <v>403</v>
      </c>
      <c r="N722" s="36" t="s">
        <v>412</v>
      </c>
      <c r="O722" s="37" t="s">
        <v>472</v>
      </c>
      <c r="P722" s="37" t="s">
        <v>471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1.8498361423220975E-4</v>
      </c>
      <c r="W722" s="35" t="s">
        <v>481</v>
      </c>
      <c r="X722" s="38"/>
      <c r="Y722" s="38" t="s">
        <v>469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693</v>
      </c>
      <c r="AI722" s="32" t="s">
        <v>367</v>
      </c>
      <c r="AJ722" s="34">
        <f ca="1">IFERROR(PA[[#This Row],[Breakdown Time]]*PA[[#This Row],[Plant Equivalent Weightage]],"")</f>
        <v>2.0502350577403243E-3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363</v>
      </c>
      <c r="F723" s="36" t="s">
        <v>363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402</v>
      </c>
      <c r="M723" s="32" t="s">
        <v>403</v>
      </c>
      <c r="N723" s="36" t="s">
        <v>416</v>
      </c>
      <c r="O723" s="37" t="s">
        <v>472</v>
      </c>
      <c r="P723" s="37" t="s">
        <v>406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1.8668071161048689E-4</v>
      </c>
      <c r="W723" s="35" t="s">
        <v>447</v>
      </c>
      <c r="X723" s="38"/>
      <c r="Y723" s="38" t="s">
        <v>469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605</v>
      </c>
      <c r="AI723" s="32" t="s">
        <v>367</v>
      </c>
      <c r="AJ723" s="34">
        <f ca="1">IFERROR(PA[[#This Row],[Breakdown Time]]*PA[[#This Row],[Plant Equivalent Weightage]],"")</f>
        <v>2.1001580056179774E-3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363</v>
      </c>
      <c r="F724" s="36" t="s">
        <v>363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514</v>
      </c>
      <c r="M724" s="32"/>
      <c r="N724" s="32"/>
      <c r="O724" s="35"/>
      <c r="P724" s="35"/>
      <c r="Q724" s="32" t="s">
        <v>419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4.8817006086142326E-2</v>
      </c>
      <c r="W724" s="35" t="s">
        <v>420</v>
      </c>
      <c r="X724" s="38"/>
      <c r="Y724" s="38" t="s">
        <v>694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695</v>
      </c>
      <c r="AI724" s="32" t="s">
        <v>367</v>
      </c>
      <c r="AJ724" s="34">
        <f ca="1">IFERROR(PA[[#This Row],[Breakdown Time]]*PA[[#This Row],[Plant Equivalent Weightage]],"")</f>
        <v>9.6006778636079954E-2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363</v>
      </c>
      <c r="F725" s="36" t="s">
        <v>363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478</v>
      </c>
      <c r="M725" s="32"/>
      <c r="N725" s="32"/>
      <c r="O725" s="35"/>
      <c r="P725" s="35"/>
      <c r="Q725" s="32" t="s">
        <v>419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4.9470388576779024E-2</v>
      </c>
      <c r="W725" s="35" t="s">
        <v>420</v>
      </c>
      <c r="X725" s="38"/>
      <c r="Y725" s="38" t="s">
        <v>694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695</v>
      </c>
      <c r="AI725" s="32" t="s">
        <v>367</v>
      </c>
      <c r="AJ725" s="34">
        <f ca="1">IFERROR(PA[[#This Row],[Breakdown Time]]*PA[[#This Row],[Plant Equivalent Weightage]],"")</f>
        <v>0.10223880305867668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363</v>
      </c>
      <c r="F726" s="36" t="s">
        <v>363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524</v>
      </c>
      <c r="M726" s="32"/>
      <c r="N726" s="32"/>
      <c r="O726" s="35"/>
      <c r="P726" s="35"/>
      <c r="Q726" s="32" t="s">
        <v>419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4.8928165964419505E-2</v>
      </c>
      <c r="W726" s="35" t="s">
        <v>420</v>
      </c>
      <c r="X726" s="38"/>
      <c r="Y726" s="38" t="s">
        <v>694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695</v>
      </c>
      <c r="AI726" s="32" t="s">
        <v>367</v>
      </c>
      <c r="AJ726" s="34">
        <f ca="1">IFERROR(PA[[#This Row],[Breakdown Time]]*PA[[#This Row],[Plant Equivalent Weightage]],"")</f>
        <v>9.7856331928839052E-2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363</v>
      </c>
      <c r="F727" s="36" t="s">
        <v>363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608</v>
      </c>
      <c r="M727" s="32"/>
      <c r="N727" s="32"/>
      <c r="O727" s="35"/>
      <c r="P727" s="35"/>
      <c r="Q727" s="32" t="s">
        <v>419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3.4591935861423229E-2</v>
      </c>
      <c r="W727" s="35" t="s">
        <v>420</v>
      </c>
      <c r="X727" s="38"/>
      <c r="Y727" s="38" t="s">
        <v>694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695</v>
      </c>
      <c r="AI727" s="32" t="s">
        <v>367</v>
      </c>
      <c r="AJ727" s="34">
        <f ca="1">IFERROR(PA[[#This Row],[Breakdown Time]]*PA[[#This Row],[Plant Equivalent Weightage]],"")</f>
        <v>6.976040398720354E-2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363</v>
      </c>
      <c r="F728" s="36" t="s">
        <v>363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427</v>
      </c>
      <c r="M728" s="32"/>
      <c r="N728" s="32"/>
      <c r="O728" s="35"/>
      <c r="P728" s="35"/>
      <c r="Q728" s="32" t="s">
        <v>419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4.3746079119850199E-2</v>
      </c>
      <c r="W728" s="35" t="s">
        <v>420</v>
      </c>
      <c r="X728" s="38"/>
      <c r="Y728" s="38" t="s">
        <v>694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695</v>
      </c>
      <c r="AI728" s="32" t="s">
        <v>367</v>
      </c>
      <c r="AJ728" s="34">
        <f ca="1">IFERROR(PA[[#This Row],[Breakdown Time]]*PA[[#This Row],[Plant Equivalent Weightage]],"")</f>
        <v>7.4368334503745429E-2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363</v>
      </c>
      <c r="F729" s="36" t="s">
        <v>363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465</v>
      </c>
      <c r="M729" s="32"/>
      <c r="N729" s="32"/>
      <c r="O729" s="35"/>
      <c r="P729" s="35"/>
      <c r="Q729" s="32" t="s">
        <v>419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2.4828534644194759E-2</v>
      </c>
      <c r="W729" s="35" t="s">
        <v>420</v>
      </c>
      <c r="X729" s="38"/>
      <c r="Y729" s="38" t="s">
        <v>694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695</v>
      </c>
      <c r="AI729" s="32" t="s">
        <v>367</v>
      </c>
      <c r="AJ729" s="34">
        <f ca="1">IFERROR(PA[[#This Row],[Breakdown Time]]*PA[[#This Row],[Plant Equivalent Weightage]],"")</f>
        <v>6.2071336610487341E-3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363</v>
      </c>
      <c r="F730" s="36" t="s">
        <v>363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411</v>
      </c>
      <c r="M730" s="32"/>
      <c r="N730" s="32"/>
      <c r="O730" s="35"/>
      <c r="P730" s="35"/>
      <c r="Q730" s="32" t="s">
        <v>419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9.3876638576778998E-2</v>
      </c>
      <c r="W730" s="35" t="s">
        <v>420</v>
      </c>
      <c r="X730" s="38"/>
      <c r="Y730" s="38" t="s">
        <v>694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695</v>
      </c>
      <c r="AI730" s="32" t="s">
        <v>367</v>
      </c>
      <c r="AJ730" s="34">
        <f ca="1">IFERROR(PA[[#This Row],[Breakdown Time]]*PA[[#This Row],[Plant Equivalent Weightage]],"")</f>
        <v>0.14081495786516851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363</v>
      </c>
      <c r="F731" s="36" t="s">
        <v>363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510</v>
      </c>
      <c r="M731" s="32" t="s">
        <v>403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>
        <f ca="1">IFERROR(_xlfn.XLOOKUP(PA[[#This Row],[Affected Equipment ]],'Basic Data'!N:N,'Basic Data'!R:R),"")</f>
        <v>2.3770394428838954E-2</v>
      </c>
      <c r="W731" s="35" t="s">
        <v>474</v>
      </c>
      <c r="X731" s="39"/>
      <c r="Y731" s="38" t="s">
        <v>438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672</v>
      </c>
      <c r="AI731" s="32" t="s">
        <v>552</v>
      </c>
      <c r="AJ731" s="34">
        <f ca="1">IFERROR(PA[[#This Row],[Breakdown Time]]*PA[[#This Row],[Plant Equivalent Weightage]],"")</f>
        <v>0.29197967823423854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363</v>
      </c>
      <c r="F732" s="36" t="s">
        <v>363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510</v>
      </c>
      <c r="M732" s="36" t="s">
        <v>410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>
        <f ca="1">IFERROR(_xlfn.XLOOKUP(PA[[#This Row],[Affected Equipment ]],'Basic Data'!N:N,'Basic Data'!R:R),"")</f>
        <v>2.2752984550561798E-2</v>
      </c>
      <c r="W732" s="35" t="s">
        <v>474</v>
      </c>
      <c r="X732" s="38"/>
      <c r="Y732" s="38" t="s">
        <v>438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672</v>
      </c>
      <c r="AI732" s="32" t="s">
        <v>552</v>
      </c>
      <c r="AJ732" s="175">
        <f ca="1">IFERROR(PA[[#This Row],[Breakdown Time]]*PA[[#This Row],[Plant Equivalent Weightage]],"")</f>
        <v>0.27948249356273414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363</v>
      </c>
      <c r="F733" s="36" t="s">
        <v>363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427</v>
      </c>
      <c r="M733" s="36" t="s">
        <v>410</v>
      </c>
      <c r="N733" s="36" t="s">
        <v>412</v>
      </c>
      <c r="O733" s="37" t="s">
        <v>405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1.6801264044943821E-3</v>
      </c>
      <c r="W733" s="35" t="s">
        <v>433</v>
      </c>
      <c r="X733" s="38"/>
      <c r="Y733" s="38" t="s">
        <v>679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551</v>
      </c>
      <c r="AI733" s="32" t="s">
        <v>552</v>
      </c>
      <c r="AJ733" s="34">
        <f ca="1">IFERROR(PA[[#This Row],[Breakdown Time]]*PA[[#This Row],[Plant Equivalent Weightage]],"")</f>
        <v>2.0637552668539328E-2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363</v>
      </c>
      <c r="F734" s="36" t="s">
        <v>363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427</v>
      </c>
      <c r="M734" s="36" t="s">
        <v>410</v>
      </c>
      <c r="N734" s="36" t="s">
        <v>412</v>
      </c>
      <c r="O734" s="37" t="s">
        <v>456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1.6801264044943821E-3</v>
      </c>
      <c r="W734" s="35" t="s">
        <v>433</v>
      </c>
      <c r="X734" s="38"/>
      <c r="Y734" s="38" t="s">
        <v>680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551</v>
      </c>
      <c r="AI734" s="32" t="s">
        <v>552</v>
      </c>
      <c r="AJ734" s="175">
        <f ca="1">IFERROR(PA[[#This Row],[Breakdown Time]]*PA[[#This Row],[Plant Equivalent Weightage]],"")</f>
        <v>2.0637552668539328E-2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363</v>
      </c>
      <c r="F735" s="36" t="s">
        <v>363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424</v>
      </c>
      <c r="M735" s="32" t="s">
        <v>403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2.4232853464419474E-2</v>
      </c>
      <c r="W735" s="35" t="s">
        <v>474</v>
      </c>
      <c r="X735" s="38"/>
      <c r="Y735" s="38" t="s">
        <v>691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692</v>
      </c>
      <c r="AI735" s="32" t="s">
        <v>367</v>
      </c>
      <c r="AJ735" s="34">
        <f ca="1">IFERROR(PA[[#This Row],[Breakdown Time]]*PA[[#This Row],[Plant Equivalent Weightage]],"")</f>
        <v>2.3021210791198482E-2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363</v>
      </c>
      <c r="F736" s="36" t="s">
        <v>363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450</v>
      </c>
      <c r="M736" s="36" t="s">
        <v>410</v>
      </c>
      <c r="N736" s="36" t="s">
        <v>416</v>
      </c>
      <c r="O736" s="37" t="s">
        <v>440</v>
      </c>
      <c r="P736" s="37" t="s">
        <v>406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1.8668071161048689E-4</v>
      </c>
      <c r="W736" s="35" t="s">
        <v>447</v>
      </c>
      <c r="X736" s="38"/>
      <c r="Y736" s="38" t="s">
        <v>469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593</v>
      </c>
      <c r="AI736" s="32" t="s">
        <v>367</v>
      </c>
      <c r="AJ736" s="34">
        <f ca="1">IFERROR(PA[[#This Row],[Breakdown Time]]*PA[[#This Row],[Plant Equivalent Weightage]],"")</f>
        <v>2.0130403401997501E-3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363</v>
      </c>
      <c r="F737" s="36" t="s">
        <v>363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450</v>
      </c>
      <c r="M737" s="36" t="s">
        <v>410</v>
      </c>
      <c r="N737" s="36" t="s">
        <v>416</v>
      </c>
      <c r="O737" s="37" t="s">
        <v>440</v>
      </c>
      <c r="P737" s="37" t="s">
        <v>406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1.8668071161048689E-4</v>
      </c>
      <c r="W737" s="35" t="s">
        <v>447</v>
      </c>
      <c r="X737" s="38"/>
      <c r="Y737" s="38" t="s">
        <v>469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593</v>
      </c>
      <c r="AI737" s="32" t="s">
        <v>367</v>
      </c>
      <c r="AJ737" s="34">
        <f ca="1">IFERROR(PA[[#This Row],[Breakdown Time]]*PA[[#This Row],[Plant Equivalent Weightage]],"")</f>
        <v>2.0441537921348312E-3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363</v>
      </c>
      <c r="F738" s="36" t="s">
        <v>363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424</v>
      </c>
      <c r="M738" s="32" t="s">
        <v>436</v>
      </c>
      <c r="N738" s="36" t="s">
        <v>416</v>
      </c>
      <c r="O738" s="37" t="s">
        <v>456</v>
      </c>
      <c r="P738" s="37" t="s">
        <v>471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1.8498361423220975E-4</v>
      </c>
      <c r="W738" s="35" t="s">
        <v>481</v>
      </c>
      <c r="X738" s="38"/>
      <c r="Y738" s="38" t="s">
        <v>469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696</v>
      </c>
      <c r="AI738" s="32" t="s">
        <v>367</v>
      </c>
      <c r="AJ738" s="34">
        <f ca="1">IFERROR(PA[[#This Row],[Breakdown Time]]*PA[[#This Row],[Plant Equivalent Weightage]],"")</f>
        <v>2.0564011782147314E-3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363</v>
      </c>
      <c r="F739" s="36" t="s">
        <v>363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424</v>
      </c>
      <c r="M739" s="32" t="s">
        <v>403</v>
      </c>
      <c r="N739" s="36" t="s">
        <v>412</v>
      </c>
      <c r="O739" s="37" t="s">
        <v>526</v>
      </c>
      <c r="P739" s="37" t="s">
        <v>471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1.8498361423220975E-4</v>
      </c>
      <c r="W739" s="35" t="s">
        <v>447</v>
      </c>
      <c r="X739" s="38"/>
      <c r="Y739" s="38" t="s">
        <v>469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648</v>
      </c>
      <c r="AI739" s="32" t="s">
        <v>367</v>
      </c>
      <c r="AJ739" s="34">
        <f ca="1">IFERROR(PA[[#This Row],[Breakdown Time]]*PA[[#This Row],[Plant Equivalent Weightage]],"")</f>
        <v>2.0872317805867664E-3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363</v>
      </c>
      <c r="F740" s="36" t="s">
        <v>363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510</v>
      </c>
      <c r="M740" s="32" t="s">
        <v>403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>
        <f ca="1">IFERROR(_xlfn.XLOOKUP(PA[[#This Row],[Affected Equipment ]],'Basic Data'!N:N,'Basic Data'!R:R),"")</f>
        <v>2.3770394428838954E-2</v>
      </c>
      <c r="W740" s="35" t="s">
        <v>474</v>
      </c>
      <c r="X740" s="38"/>
      <c r="Y740" s="38" t="s">
        <v>438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672</v>
      </c>
      <c r="AI740" s="32" t="s">
        <v>552</v>
      </c>
      <c r="AJ740" s="34">
        <f ca="1">IFERROR(PA[[#This Row],[Breakdown Time]]*PA[[#This Row],[Plant Equivalent Weightage]],"")</f>
        <v>0.28603707962702873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363</v>
      </c>
      <c r="F741" s="36" t="s">
        <v>363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510</v>
      </c>
      <c r="M741" s="36" t="s">
        <v>410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>
        <f ca="1">IFERROR(_xlfn.XLOOKUP(PA[[#This Row],[Affected Equipment ]],'Basic Data'!N:N,'Basic Data'!R:R),"")</f>
        <v>2.2752984550561798E-2</v>
      </c>
      <c r="W741" s="35" t="s">
        <v>474</v>
      </c>
      <c r="X741" s="38"/>
      <c r="Y741" s="38" t="s">
        <v>438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672</v>
      </c>
      <c r="AI741" s="32" t="s">
        <v>552</v>
      </c>
      <c r="AJ741" s="34">
        <f ca="1">IFERROR(PA[[#This Row],[Breakdown Time]]*PA[[#This Row],[Plant Equivalent Weightage]],"")</f>
        <v>0.27379424742509362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363</v>
      </c>
      <c r="F742" s="36" t="s">
        <v>363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427</v>
      </c>
      <c r="M742" s="36" t="s">
        <v>410</v>
      </c>
      <c r="N742" s="36" t="s">
        <v>412</v>
      </c>
      <c r="O742" s="37" t="s">
        <v>405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1.6801264044943821E-3</v>
      </c>
      <c r="W742" s="35" t="s">
        <v>433</v>
      </c>
      <c r="X742" s="38"/>
      <c r="Y742" s="38" t="s">
        <v>679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551</v>
      </c>
      <c r="AI742" s="32" t="s">
        <v>552</v>
      </c>
      <c r="AJ742" s="34">
        <f ca="1">IFERROR(PA[[#This Row],[Breakdown Time]]*PA[[#This Row],[Plant Equivalent Weightage]],"")</f>
        <v>2.0217521067415731E-2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363</v>
      </c>
      <c r="F743" s="36" t="s">
        <v>363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427</v>
      </c>
      <c r="M743" s="36" t="s">
        <v>410</v>
      </c>
      <c r="N743" s="36" t="s">
        <v>412</v>
      </c>
      <c r="O743" s="37" t="s">
        <v>456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1.6801264044943821E-3</v>
      </c>
      <c r="W743" s="35" t="s">
        <v>433</v>
      </c>
      <c r="X743" s="39"/>
      <c r="Y743" s="38" t="s">
        <v>680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551</v>
      </c>
      <c r="AI743" s="32" t="s">
        <v>552</v>
      </c>
      <c r="AJ743" s="175">
        <f ca="1">IFERROR(PA[[#This Row],[Breakdown Time]]*PA[[#This Row],[Plant Equivalent Weightage]],"")</f>
        <v>2.0217521067415731E-2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363</v>
      </c>
      <c r="F744" s="36" t="s">
        <v>363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423</v>
      </c>
      <c r="M744" s="36" t="s">
        <v>410</v>
      </c>
      <c r="N744" s="36" t="s">
        <v>404</v>
      </c>
      <c r="O744" s="37" t="s">
        <v>440</v>
      </c>
      <c r="P744" s="37" t="s">
        <v>406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1.8668071161048689E-4</v>
      </c>
      <c r="W744" s="35" t="s">
        <v>447</v>
      </c>
      <c r="X744" s="38"/>
      <c r="Y744" s="38" t="s">
        <v>469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457</v>
      </c>
      <c r="AI744" s="32" t="s">
        <v>367</v>
      </c>
      <c r="AJ744" s="34">
        <f ca="1">IFERROR(PA[[#This Row],[Breakdown Time]]*PA[[#This Row],[Plant Equivalent Weightage]],"")</f>
        <v>1.9570361267166043E-3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363</v>
      </c>
      <c r="F745" s="36" t="s">
        <v>363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418</v>
      </c>
      <c r="M745" s="36" t="s">
        <v>410</v>
      </c>
      <c r="N745" s="36" t="s">
        <v>443</v>
      </c>
      <c r="O745" s="37" t="s">
        <v>458</v>
      </c>
      <c r="P745" s="37" t="s">
        <v>406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1.8668071161048689E-4</v>
      </c>
      <c r="W745" s="35" t="s">
        <v>481</v>
      </c>
      <c r="X745" s="38"/>
      <c r="Y745" s="38" t="s">
        <v>469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697</v>
      </c>
      <c r="AI745" s="32" t="s">
        <v>367</v>
      </c>
      <c r="AJ745" s="34">
        <f ca="1">IFERROR(PA[[#This Row],[Breakdown Time]]*PA[[#This Row],[Plant Equivalent Weightage]],"")</f>
        <v>2.0037063046192262E-3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363</v>
      </c>
      <c r="F746" s="36" t="s">
        <v>363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510</v>
      </c>
      <c r="M746" s="32" t="s">
        <v>403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>
        <f ca="1">IFERROR(_xlfn.XLOOKUP(PA[[#This Row],[Affected Equipment ]],'Basic Data'!N:N,'Basic Data'!R:R),"")</f>
        <v>2.3770394428838954E-2</v>
      </c>
      <c r="W746" s="35" t="s">
        <v>474</v>
      </c>
      <c r="X746" s="38"/>
      <c r="Y746" s="38" t="s">
        <v>438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672</v>
      </c>
      <c r="AI746" s="32" t="s">
        <v>552</v>
      </c>
      <c r="AJ746" s="34">
        <f ca="1">IFERROR(PA[[#This Row],[Breakdown Time]]*PA[[#This Row],[Plant Equivalent Weightage]],"")</f>
        <v>0.28801794582943208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363</v>
      </c>
      <c r="F747" s="36" t="s">
        <v>363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510</v>
      </c>
      <c r="M747" s="36" t="s">
        <v>410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>
        <f ca="1">IFERROR(_xlfn.XLOOKUP(PA[[#This Row],[Affected Equipment ]],'Basic Data'!N:N,'Basic Data'!R:R),"")</f>
        <v>2.2752984550561798E-2</v>
      </c>
      <c r="W747" s="35" t="s">
        <v>474</v>
      </c>
      <c r="X747" s="38"/>
      <c r="Y747" s="38" t="s">
        <v>438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672</v>
      </c>
      <c r="AI747" s="32" t="s">
        <v>552</v>
      </c>
      <c r="AJ747" s="34">
        <f ca="1">IFERROR(PA[[#This Row],[Breakdown Time]]*PA[[#This Row],[Plant Equivalent Weightage]],"")</f>
        <v>0.27569032947097383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363</v>
      </c>
      <c r="F748" s="36" t="s">
        <v>363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427</v>
      </c>
      <c r="M748" s="36" t="s">
        <v>410</v>
      </c>
      <c r="N748" s="36" t="s">
        <v>412</v>
      </c>
      <c r="O748" s="37" t="s">
        <v>405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1.6801264044943821E-3</v>
      </c>
      <c r="W748" s="35" t="s">
        <v>433</v>
      </c>
      <c r="X748" s="38"/>
      <c r="Y748" s="38" t="s">
        <v>679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551</v>
      </c>
      <c r="AI748" s="32" t="s">
        <v>552</v>
      </c>
      <c r="AJ748" s="34">
        <f ca="1">IFERROR(PA[[#This Row],[Breakdown Time]]*PA[[#This Row],[Plant Equivalent Weightage]],"")</f>
        <v>2.03575316011236E-2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363</v>
      </c>
      <c r="F749" s="36" t="s">
        <v>363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427</v>
      </c>
      <c r="M749" s="36" t="s">
        <v>410</v>
      </c>
      <c r="N749" s="36" t="s">
        <v>412</v>
      </c>
      <c r="O749" s="37" t="s">
        <v>456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1.6801264044943821E-3</v>
      </c>
      <c r="W749" s="35" t="s">
        <v>433</v>
      </c>
      <c r="X749" s="39"/>
      <c r="Y749" s="38" t="s">
        <v>680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551</v>
      </c>
      <c r="AI749" s="32" t="s">
        <v>552</v>
      </c>
      <c r="AJ749" s="34">
        <f ca="1">IFERROR(PA[[#This Row],[Breakdown Time]]*PA[[#This Row],[Plant Equivalent Weightage]],"")</f>
        <v>2.03575316011236E-2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363</v>
      </c>
      <c r="F750" s="36" t="s">
        <v>363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411</v>
      </c>
      <c r="M750" s="32" t="s">
        <v>403</v>
      </c>
      <c r="N750" s="36" t="s">
        <v>416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1.3627691947565542E-2</v>
      </c>
      <c r="W750" s="35" t="s">
        <v>413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7" t="s">
        <v>561</v>
      </c>
      <c r="AI750" s="32" t="s">
        <v>367</v>
      </c>
      <c r="AJ750" s="34">
        <f ca="1">IFERROR(PA[[#This Row],[Breakdown Time]]*PA[[#This Row],[Plant Equivalent Weightage]],"")</f>
        <v>2.0668666120474407E-2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363</v>
      </c>
      <c r="F751" s="36" t="s">
        <v>363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411</v>
      </c>
      <c r="M751" s="32" t="s">
        <v>483</v>
      </c>
      <c r="N751" s="36" t="s">
        <v>412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1.1947565543071161E-2</v>
      </c>
      <c r="W751" s="35" t="s">
        <v>413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698</v>
      </c>
      <c r="AI751" s="32" t="s">
        <v>367</v>
      </c>
      <c r="AJ751" s="34">
        <f ca="1">IFERROR(PA[[#This Row],[Breakdown Time]]*PA[[#This Row],[Plant Equivalent Weightage]],"")</f>
        <v>8.243820224719102E-2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363</v>
      </c>
      <c r="F752" s="36" t="s">
        <v>363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411</v>
      </c>
      <c r="M752" s="32" t="s">
        <v>483</v>
      </c>
      <c r="N752" s="36" t="s">
        <v>416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1.0920821629213484E-2</v>
      </c>
      <c r="W752" s="35" t="s">
        <v>413</v>
      </c>
      <c r="X752" s="38"/>
      <c r="Y752" s="38" t="s">
        <v>699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513</v>
      </c>
      <c r="AI752" s="32" t="s">
        <v>367</v>
      </c>
      <c r="AJ752" s="34">
        <f ca="1">IFERROR(PA[[#This Row],[Breakdown Time]]*PA[[#This Row],[Plant Equivalent Weightage]],"")</f>
        <v>1.6927273525280912E-2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363</v>
      </c>
      <c r="F753" s="36" t="s">
        <v>363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423</v>
      </c>
      <c r="M753" s="36" t="s">
        <v>410</v>
      </c>
      <c r="N753" s="36" t="s">
        <v>404</v>
      </c>
      <c r="O753" s="37" t="s">
        <v>405</v>
      </c>
      <c r="P753" s="37" t="s">
        <v>406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1.8668071161048689E-4</v>
      </c>
      <c r="W753" s="35" t="s">
        <v>447</v>
      </c>
      <c r="X753" s="38"/>
      <c r="Y753" s="38" t="s">
        <v>469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593</v>
      </c>
      <c r="AI753" s="32" t="s">
        <v>367</v>
      </c>
      <c r="AJ753" s="34">
        <f ca="1">IFERROR(PA[[#This Row],[Breakdown Time]]*PA[[#This Row],[Plant Equivalent Weightage]],"")</f>
        <v>2.0005949594257178E-3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363</v>
      </c>
      <c r="F754" s="36" t="s">
        <v>363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424</v>
      </c>
      <c r="M754" s="32" t="s">
        <v>436</v>
      </c>
      <c r="N754" s="36" t="s">
        <v>416</v>
      </c>
      <c r="O754" s="37" t="s">
        <v>456</v>
      </c>
      <c r="P754" s="37" t="s">
        <v>471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1.8498361423220975E-4</v>
      </c>
      <c r="W754" s="35" t="s">
        <v>481</v>
      </c>
      <c r="X754" s="38"/>
      <c r="Y754" s="38" t="s">
        <v>469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596</v>
      </c>
      <c r="AI754" s="32" t="s">
        <v>367</v>
      </c>
      <c r="AJ754" s="34">
        <f ca="1">IFERROR(PA[[#This Row],[Breakdown Time]]*PA[[#This Row],[Plant Equivalent Weightage]],"")</f>
        <v>2.0132383348938827E-3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363</v>
      </c>
      <c r="F755" s="36" t="s">
        <v>363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473</v>
      </c>
      <c r="M755" s="36" t="s">
        <v>410</v>
      </c>
      <c r="N755" s="36" t="s">
        <v>416</v>
      </c>
      <c r="O755" s="37" t="s">
        <v>440</v>
      </c>
      <c r="P755" s="37" t="s">
        <v>471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1.8498361423220975E-4</v>
      </c>
      <c r="W755" s="35" t="s">
        <v>447</v>
      </c>
      <c r="X755" s="38"/>
      <c r="Y755" s="38" t="s">
        <v>469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593</v>
      </c>
      <c r="AI755" s="32" t="s">
        <v>367</v>
      </c>
      <c r="AJ755" s="34">
        <f ca="1">IFERROR(PA[[#This Row],[Breakdown Time]]*PA[[#This Row],[Plant Equivalent Weightage]],"")</f>
        <v>2.0440689372659177E-3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363</v>
      </c>
      <c r="F756" s="36" t="s">
        <v>363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473</v>
      </c>
      <c r="M756" s="36" t="s">
        <v>410</v>
      </c>
      <c r="N756" s="36" t="s">
        <v>416</v>
      </c>
      <c r="O756" s="37" t="s">
        <v>440</v>
      </c>
      <c r="P756" s="37" t="s">
        <v>471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1.8498361423220975E-4</v>
      </c>
      <c r="W756" s="35" t="s">
        <v>447</v>
      </c>
      <c r="X756" s="39"/>
      <c r="Y756" s="38" t="s">
        <v>469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593</v>
      </c>
      <c r="AI756" s="32" t="s">
        <v>367</v>
      </c>
      <c r="AJ756" s="175">
        <f ca="1">IFERROR(PA[[#This Row],[Breakdown Time]]*PA[[#This Row],[Plant Equivalent Weightage]],"")</f>
        <v>2.0748995396379522E-3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363</v>
      </c>
      <c r="F757" s="36" t="s">
        <v>363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473</v>
      </c>
      <c r="M757" s="36" t="s">
        <v>410</v>
      </c>
      <c r="N757" s="36" t="s">
        <v>416</v>
      </c>
      <c r="O757" s="37" t="s">
        <v>446</v>
      </c>
      <c r="P757" s="37" t="s">
        <v>471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1.8498361423220975E-4</v>
      </c>
      <c r="W757" s="35" t="s">
        <v>447</v>
      </c>
      <c r="X757" s="39"/>
      <c r="Y757" s="38" t="s">
        <v>469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593</v>
      </c>
      <c r="AI757" s="32" t="s">
        <v>367</v>
      </c>
      <c r="AJ757" s="175">
        <f ca="1">IFERROR(PA[[#This Row],[Breakdown Time]]*PA[[#This Row],[Plant Equivalent Weightage]],"")</f>
        <v>2.1057301420099876E-3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363</v>
      </c>
      <c r="F758" s="36" t="s">
        <v>363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411</v>
      </c>
      <c r="M758" s="32" t="s">
        <v>483</v>
      </c>
      <c r="N758" s="36" t="s">
        <v>412</v>
      </c>
      <c r="O758" s="35" t="s">
        <v>472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1.4934456928838952E-3</v>
      </c>
      <c r="W758" s="35" t="s">
        <v>433</v>
      </c>
      <c r="X758" s="38"/>
      <c r="Y758" s="38" t="s">
        <v>700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551</v>
      </c>
      <c r="AI758" s="32" t="s">
        <v>552</v>
      </c>
      <c r="AJ758" s="34">
        <f ca="1">IFERROR(PA[[#This Row],[Breakdown Time]]*PA[[#This Row],[Plant Equivalent Weightage]],"")</f>
        <v>7.7659176029962551E-3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363</v>
      </c>
      <c r="F759" s="36" t="s">
        <v>363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411</v>
      </c>
      <c r="M759" s="32" t="s">
        <v>483</v>
      </c>
      <c r="N759" s="36" t="s">
        <v>412</v>
      </c>
      <c r="O759" s="37" t="s">
        <v>440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1.4934456928838952E-3</v>
      </c>
      <c r="W759" s="35" t="s">
        <v>433</v>
      </c>
      <c r="X759" s="38"/>
      <c r="Y759" s="38" t="s">
        <v>701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551</v>
      </c>
      <c r="AI759" s="32" t="s">
        <v>552</v>
      </c>
      <c r="AJ759" s="34">
        <f ca="1">IFERROR(PA[[#This Row],[Breakdown Time]]*PA[[#This Row],[Plant Equivalent Weightage]],"")</f>
        <v>7.7659176029962551E-3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363</v>
      </c>
      <c r="F760" s="36" t="s">
        <v>363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411</v>
      </c>
      <c r="M760" s="32" t="s">
        <v>483</v>
      </c>
      <c r="N760" s="36" t="s">
        <v>412</v>
      </c>
      <c r="O760" s="37" t="s">
        <v>446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1.4934456928838952E-3</v>
      </c>
      <c r="W760" s="35" t="s">
        <v>433</v>
      </c>
      <c r="X760" s="38"/>
      <c r="Y760" s="38" t="s">
        <v>702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703</v>
      </c>
      <c r="AI760" s="32" t="s">
        <v>367</v>
      </c>
      <c r="AJ760" s="34">
        <f ca="1">IFERROR(PA[[#This Row],[Breakdown Time]]*PA[[#This Row],[Plant Equivalent Weightage]],"")</f>
        <v>7.7659176029962551E-3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363</v>
      </c>
      <c r="F761" s="36" t="s">
        <v>363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510</v>
      </c>
      <c r="M761" s="32" t="s">
        <v>403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>
        <f ca="1">IFERROR(_xlfn.XLOOKUP(PA[[#This Row],[Affected Equipment ]],'Basic Data'!N:N,'Basic Data'!R:R),"")</f>
        <v>2.3770394428838954E-2</v>
      </c>
      <c r="W761" s="35" t="s">
        <v>474</v>
      </c>
      <c r="X761" s="38"/>
      <c r="Y761" s="38" t="s">
        <v>438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672</v>
      </c>
      <c r="AI761" s="32" t="s">
        <v>552</v>
      </c>
      <c r="AJ761" s="34">
        <f ca="1">IFERROR(PA[[#This Row],[Breakdown Time]]*PA[[#This Row],[Plant Equivalent Weightage]],"")</f>
        <v>0.29158350499375779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363</v>
      </c>
      <c r="F762" s="36" t="s">
        <v>363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510</v>
      </c>
      <c r="M762" s="36" t="s">
        <v>410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>
        <f ca="1">IFERROR(_xlfn.XLOOKUP(PA[[#This Row],[Affected Equipment ]],'Basic Data'!N:N,'Basic Data'!R:R),"")</f>
        <v>2.2752984550561798E-2</v>
      </c>
      <c r="W762" s="35" t="s">
        <v>474</v>
      </c>
      <c r="X762" s="38"/>
      <c r="Y762" s="38" t="s">
        <v>438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672</v>
      </c>
      <c r="AI762" s="32" t="s">
        <v>552</v>
      </c>
      <c r="AJ762" s="34">
        <f ca="1">IFERROR(PA[[#This Row],[Breakdown Time]]*PA[[#This Row],[Plant Equivalent Weightage]],"")</f>
        <v>0.27910327715355804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363</v>
      </c>
      <c r="F763" s="36" t="s">
        <v>363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427</v>
      </c>
      <c r="M763" s="36" t="s">
        <v>410</v>
      </c>
      <c r="N763" s="36" t="s">
        <v>412</v>
      </c>
      <c r="O763" s="37" t="s">
        <v>405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1.6801264044943821E-3</v>
      </c>
      <c r="W763" s="35" t="s">
        <v>433</v>
      </c>
      <c r="X763" s="38"/>
      <c r="Y763" s="38" t="s">
        <v>679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551</v>
      </c>
      <c r="AI763" s="32" t="s">
        <v>552</v>
      </c>
      <c r="AJ763" s="34">
        <f ca="1">IFERROR(PA[[#This Row],[Breakdown Time]]*PA[[#This Row],[Plant Equivalent Weightage]],"")</f>
        <v>2.0609550561797751E-2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363</v>
      </c>
      <c r="F764" s="36" t="s">
        <v>363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427</v>
      </c>
      <c r="M764" s="36" t="s">
        <v>410</v>
      </c>
      <c r="N764" s="36" t="s">
        <v>412</v>
      </c>
      <c r="O764" s="37" t="s">
        <v>456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1.6801264044943821E-3</v>
      </c>
      <c r="W764" s="35" t="s">
        <v>433</v>
      </c>
      <c r="X764" s="39"/>
      <c r="Y764" s="38" t="s">
        <v>680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551</v>
      </c>
      <c r="AI764" s="32" t="s">
        <v>552</v>
      </c>
      <c r="AJ764" s="175">
        <f ca="1">IFERROR(PA[[#This Row],[Breakdown Time]]*PA[[#This Row],[Plant Equivalent Weightage]],"")</f>
        <v>2.0609550561797751E-2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363</v>
      </c>
      <c r="F765" s="36" t="s">
        <v>363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411</v>
      </c>
      <c r="M765" s="32" t="s">
        <v>483</v>
      </c>
      <c r="N765" s="36" t="s">
        <v>412</v>
      </c>
      <c r="O765" s="35" t="s">
        <v>472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1.4934456928838952E-3</v>
      </c>
      <c r="W765" s="35" t="s">
        <v>433</v>
      </c>
      <c r="X765" s="38"/>
      <c r="Y765" s="38" t="s">
        <v>700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551</v>
      </c>
      <c r="AI765" s="32" t="s">
        <v>552</v>
      </c>
      <c r="AJ765" s="34">
        <f ca="1">IFERROR(PA[[#This Row],[Breakdown Time]]*PA[[#This Row],[Plant Equivalent Weightage]],"")</f>
        <v>1.8319600499375779E-2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363</v>
      </c>
      <c r="F766" s="36" t="s">
        <v>363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411</v>
      </c>
      <c r="M766" s="32" t="s">
        <v>483</v>
      </c>
      <c r="N766" s="36" t="s">
        <v>412</v>
      </c>
      <c r="O766" s="37" t="s">
        <v>440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1.4934456928838952E-3</v>
      </c>
      <c r="W766" s="35" t="s">
        <v>433</v>
      </c>
      <c r="X766" s="38"/>
      <c r="Y766" s="38" t="s">
        <v>701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551</v>
      </c>
      <c r="AI766" s="32" t="s">
        <v>552</v>
      </c>
      <c r="AJ766" s="34">
        <f ca="1">IFERROR(PA[[#This Row],[Breakdown Time]]*PA[[#This Row],[Plant Equivalent Weightage]],"")</f>
        <v>1.8319600499375779E-2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363</v>
      </c>
      <c r="F767" s="36" t="s">
        <v>363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411</v>
      </c>
      <c r="M767" s="32" t="s">
        <v>403</v>
      </c>
      <c r="N767" s="36" t="s">
        <v>412</v>
      </c>
      <c r="O767" s="37" t="s">
        <v>472</v>
      </c>
      <c r="P767" s="37" t="s">
        <v>406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1.8668071161048689E-4</v>
      </c>
      <c r="W767" s="35" t="s">
        <v>447</v>
      </c>
      <c r="X767" s="38"/>
      <c r="Y767" s="38" t="s">
        <v>469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468</v>
      </c>
      <c r="AI767" s="32" t="s">
        <v>367</v>
      </c>
      <c r="AJ767" s="34">
        <f ca="1">IFERROR(PA[[#This Row],[Breakdown Time]]*PA[[#This Row],[Plant Equivalent Weightage]],"")</f>
        <v>1.9850382334581774E-3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363</v>
      </c>
      <c r="F768" s="36" t="s">
        <v>363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674</v>
      </c>
      <c r="M768" s="32" t="s">
        <v>403</v>
      </c>
      <c r="N768" s="36" t="s">
        <v>416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7.2143609550561795E-3</v>
      </c>
      <c r="W768" s="35" t="s">
        <v>413</v>
      </c>
      <c r="X768" s="38"/>
      <c r="Y768" s="312" t="s">
        <v>704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705</v>
      </c>
      <c r="AI768" s="32" t="s">
        <v>552</v>
      </c>
      <c r="AJ768" s="34">
        <f ca="1">IFERROR(PA[[#This Row],[Breakdown Time]]*PA[[#This Row],[Plant Equivalent Weightage]],"")</f>
        <v>4.7975500351123593E-2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363</v>
      </c>
      <c r="F769" s="36" t="s">
        <v>363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674</v>
      </c>
      <c r="M769" s="32" t="s">
        <v>403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2.9134919241573031E-2</v>
      </c>
      <c r="W769" s="35" t="s">
        <v>474</v>
      </c>
      <c r="X769" s="38"/>
      <c r="Y769" s="312" t="s">
        <v>706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513</v>
      </c>
      <c r="AI769" s="32" t="s">
        <v>367</v>
      </c>
      <c r="AJ769" s="34">
        <f ca="1">IFERROR(PA[[#This Row],[Breakdown Time]]*PA[[#This Row],[Plant Equivalent Weightage]],"")</f>
        <v>1.0197221734550524E-2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363</v>
      </c>
      <c r="F770" s="36" t="s">
        <v>363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473</v>
      </c>
      <c r="M770" s="32" t="s">
        <v>403</v>
      </c>
      <c r="N770" s="36" t="s">
        <v>416</v>
      </c>
      <c r="O770" s="37" t="s">
        <v>405</v>
      </c>
      <c r="P770" s="37" t="s">
        <v>471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1.8498361423220975E-4</v>
      </c>
      <c r="W770" s="35" t="s">
        <v>447</v>
      </c>
      <c r="X770" s="39"/>
      <c r="Y770" s="38" t="s">
        <v>469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468</v>
      </c>
      <c r="AI770" s="32" t="s">
        <v>367</v>
      </c>
      <c r="AJ770" s="175">
        <f ca="1">IFERROR(PA[[#This Row],[Breakdown Time]]*PA[[#This Row],[Plant Equivalent Weightage]],"")</f>
        <v>1.9669924313358306E-3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363</v>
      </c>
      <c r="F771" s="36" t="s">
        <v>363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473</v>
      </c>
      <c r="M771" s="32" t="s">
        <v>403</v>
      </c>
      <c r="N771" s="36" t="s">
        <v>416</v>
      </c>
      <c r="O771" s="37" t="s">
        <v>456</v>
      </c>
      <c r="P771" s="37" t="s">
        <v>471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1.8498361423220975E-4</v>
      </c>
      <c r="W771" s="35" t="s">
        <v>481</v>
      </c>
      <c r="X771" s="38"/>
      <c r="Y771" s="38" t="s">
        <v>469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707</v>
      </c>
      <c r="AI771" s="32" t="s">
        <v>367</v>
      </c>
      <c r="AJ771" s="34">
        <f ca="1">IFERROR(PA[[#This Row],[Breakdown Time]]*PA[[#This Row],[Plant Equivalent Weightage]],"")</f>
        <v>1.9978230337078652E-3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363</v>
      </c>
      <c r="F772" s="36" t="s">
        <v>363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473</v>
      </c>
      <c r="M772" s="32" t="s">
        <v>403</v>
      </c>
      <c r="N772" s="36" t="s">
        <v>416</v>
      </c>
      <c r="O772" s="37" t="s">
        <v>440</v>
      </c>
      <c r="P772" s="37" t="s">
        <v>471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1.8498361423220975E-4</v>
      </c>
      <c r="W772" s="35" t="s">
        <v>481</v>
      </c>
      <c r="X772" s="38"/>
      <c r="Y772" s="38" t="s">
        <v>469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707</v>
      </c>
      <c r="AI772" s="32" t="s">
        <v>367</v>
      </c>
      <c r="AJ772" s="34">
        <f ca="1">IFERROR(PA[[#This Row],[Breakdown Time]]*PA[[#This Row],[Plant Equivalent Weightage]],"")</f>
        <v>2.0286536360799002E-3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363</v>
      </c>
      <c r="F773" s="36" t="s">
        <v>363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473</v>
      </c>
      <c r="M773" s="32" t="s">
        <v>403</v>
      </c>
      <c r="N773" s="36" t="s">
        <v>416</v>
      </c>
      <c r="O773" s="37" t="s">
        <v>526</v>
      </c>
      <c r="P773" s="37" t="s">
        <v>471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1.8498361423220975E-4</v>
      </c>
      <c r="W773" s="35" t="s">
        <v>481</v>
      </c>
      <c r="X773" s="38"/>
      <c r="Y773" s="38" t="s">
        <v>469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708</v>
      </c>
      <c r="AI773" s="32" t="s">
        <v>367</v>
      </c>
      <c r="AJ773" s="34">
        <f ca="1">IFERROR(PA[[#This Row],[Breakdown Time]]*PA[[#This Row],[Plant Equivalent Weightage]],"")</f>
        <v>2.0594842384519352E-3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363</v>
      </c>
      <c r="F774" s="36" t="s">
        <v>363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510</v>
      </c>
      <c r="M774" s="32" t="s">
        <v>403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>
        <f ca="1">IFERROR(_xlfn.XLOOKUP(PA[[#This Row],[Affected Equipment ]],'Basic Data'!N:N,'Basic Data'!R:R),"")</f>
        <v>2.3770394428838954E-2</v>
      </c>
      <c r="W774" s="35" t="s">
        <v>474</v>
      </c>
      <c r="X774" s="38"/>
      <c r="Y774" s="38" t="s">
        <v>438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672</v>
      </c>
      <c r="AI774" s="32" t="s">
        <v>552</v>
      </c>
      <c r="AJ774" s="34">
        <f ca="1">IFERROR(PA[[#This Row],[Breakdown Time]]*PA[[#This Row],[Plant Equivalent Weightage]],"")</f>
        <v>0.29039498527231594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363</v>
      </c>
      <c r="F775" s="36" t="s">
        <v>363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510</v>
      </c>
      <c r="M775" s="36" t="s">
        <v>410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>
        <f ca="1">IFERROR(_xlfn.XLOOKUP(PA[[#This Row],[Affected Equipment ]],'Basic Data'!N:N,'Basic Data'!R:R),"")</f>
        <v>2.2752984550561798E-2</v>
      </c>
      <c r="W775" s="35" t="s">
        <v>474</v>
      </c>
      <c r="X775" s="38"/>
      <c r="Y775" s="38" t="s">
        <v>438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672</v>
      </c>
      <c r="AI775" s="32" t="s">
        <v>552</v>
      </c>
      <c r="AJ775" s="34">
        <f ca="1">IFERROR(PA[[#This Row],[Breakdown Time]]*PA[[#This Row],[Plant Equivalent Weightage]],"")</f>
        <v>0.27796562792603002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363</v>
      </c>
      <c r="F776" s="36" t="s">
        <v>363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427</v>
      </c>
      <c r="M776" s="36" t="s">
        <v>410</v>
      </c>
      <c r="N776" s="36" t="s">
        <v>412</v>
      </c>
      <c r="O776" s="37" t="s">
        <v>405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1.6801264044943821E-3</v>
      </c>
      <c r="W776" s="35" t="s">
        <v>433</v>
      </c>
      <c r="X776" s="38"/>
      <c r="Y776" s="38" t="s">
        <v>679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551</v>
      </c>
      <c r="AI776" s="32" t="s">
        <v>552</v>
      </c>
      <c r="AJ776" s="34">
        <f ca="1">IFERROR(PA[[#This Row],[Breakdown Time]]*PA[[#This Row],[Plant Equivalent Weightage]],"")</f>
        <v>2.0525544241573039E-2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363</v>
      </c>
      <c r="F777" s="36" t="s">
        <v>363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427</v>
      </c>
      <c r="M777" s="36" t="s">
        <v>410</v>
      </c>
      <c r="N777" s="36" t="s">
        <v>412</v>
      </c>
      <c r="O777" s="37" t="s">
        <v>456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1.6801264044943821E-3</v>
      </c>
      <c r="W777" s="35" t="s">
        <v>433</v>
      </c>
      <c r="X777" s="39"/>
      <c r="Y777" s="38" t="s">
        <v>680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551</v>
      </c>
      <c r="AI777" s="32" t="s">
        <v>552</v>
      </c>
      <c r="AJ777" s="175">
        <f ca="1">IFERROR(PA[[#This Row],[Breakdown Time]]*PA[[#This Row],[Plant Equivalent Weightage]],"")</f>
        <v>2.0525544241573039E-2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363</v>
      </c>
      <c r="F778" s="36" t="s">
        <v>363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411</v>
      </c>
      <c r="M778" s="32" t="s">
        <v>483</v>
      </c>
      <c r="N778" s="36" t="s">
        <v>412</v>
      </c>
      <c r="O778" s="35" t="s">
        <v>472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1.4934456928838952E-3</v>
      </c>
      <c r="W778" s="35" t="s">
        <v>433</v>
      </c>
      <c r="X778" s="38"/>
      <c r="Y778" s="38" t="s">
        <v>700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551</v>
      </c>
      <c r="AI778" s="32" t="s">
        <v>552</v>
      </c>
      <c r="AJ778" s="34">
        <f ca="1">IFERROR(PA[[#This Row],[Breakdown Time]]*PA[[#This Row],[Plant Equivalent Weightage]],"")</f>
        <v>1.8244928214731587E-2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363</v>
      </c>
      <c r="F779" s="36" t="s">
        <v>363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411</v>
      </c>
      <c r="M779" s="32" t="s">
        <v>483</v>
      </c>
      <c r="N779" s="36" t="s">
        <v>412</v>
      </c>
      <c r="O779" s="37" t="s">
        <v>440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1.4934456928838952E-3</v>
      </c>
      <c r="W779" s="35" t="s">
        <v>433</v>
      </c>
      <c r="X779" s="38"/>
      <c r="Y779" s="38" t="s">
        <v>701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551</v>
      </c>
      <c r="AI779" s="32" t="s">
        <v>552</v>
      </c>
      <c r="AJ779" s="34">
        <f ca="1">IFERROR(PA[[#This Row],[Breakdown Time]]*PA[[#This Row],[Plant Equivalent Weightage]],"")</f>
        <v>1.8244928214731587E-2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363</v>
      </c>
      <c r="F780" s="36" t="s">
        <v>363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674</v>
      </c>
      <c r="M780" s="32" t="s">
        <v>403</v>
      </c>
      <c r="N780" s="36" t="s">
        <v>416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7.2143609550561795E-3</v>
      </c>
      <c r="W780" s="35" t="s">
        <v>413</v>
      </c>
      <c r="X780" s="38"/>
      <c r="Y780" s="312" t="s">
        <v>704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709</v>
      </c>
      <c r="AI780" s="32" t="s">
        <v>367</v>
      </c>
      <c r="AJ780" s="34">
        <f ca="1">IFERROR(PA[[#This Row],[Breakdown Time]]*PA[[#This Row],[Plant Equivalent Weightage]],"")</f>
        <v>8.8135443000936342E-2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363</v>
      </c>
      <c r="F781" s="36" t="s">
        <v>363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411</v>
      </c>
      <c r="M781" s="32" t="s">
        <v>403</v>
      </c>
      <c r="N781" s="36" t="s">
        <v>412</v>
      </c>
      <c r="O781" s="37" t="s">
        <v>446</v>
      </c>
      <c r="P781" s="37" t="s">
        <v>406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1.8668071161048689E-4</v>
      </c>
      <c r="W781" s="35" t="s">
        <v>447</v>
      </c>
      <c r="X781" s="38"/>
      <c r="Y781" s="38" t="s">
        <v>469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455</v>
      </c>
      <c r="AI781" s="32" t="s">
        <v>367</v>
      </c>
      <c r="AJ781" s="34">
        <f ca="1">IFERROR(PA[[#This Row],[Breakdown Time]]*PA[[#This Row],[Plant Equivalent Weightage]],"")</f>
        <v>1.9725928526841451E-3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363</v>
      </c>
      <c r="F782" s="36" t="s">
        <v>363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402</v>
      </c>
      <c r="M782" s="32" t="s">
        <v>403</v>
      </c>
      <c r="N782" s="36" t="s">
        <v>412</v>
      </c>
      <c r="O782" s="37" t="s">
        <v>440</v>
      </c>
      <c r="P782" s="37" t="s">
        <v>406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1.8668071161048689E-4</v>
      </c>
      <c r="W782" s="35" t="s">
        <v>447</v>
      </c>
      <c r="X782" s="38"/>
      <c r="Y782" s="38" t="s">
        <v>469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710</v>
      </c>
      <c r="AI782" s="32" t="s">
        <v>367</v>
      </c>
      <c r="AJ782" s="34">
        <f ca="1">IFERROR(PA[[#This Row],[Breakdown Time]]*PA[[#This Row],[Plant Equivalent Weightage]],"")</f>
        <v>1.8792524968789014E-3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363</v>
      </c>
      <c r="F783" s="36" t="s">
        <v>363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505</v>
      </c>
      <c r="M783" s="32" t="s">
        <v>403</v>
      </c>
      <c r="N783" s="36" t="s">
        <v>416</v>
      </c>
      <c r="O783" s="37" t="s">
        <v>458</v>
      </c>
      <c r="P783" s="37" t="s">
        <v>471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1.8498361423220975E-4</v>
      </c>
      <c r="W783" s="35" t="s">
        <v>447</v>
      </c>
      <c r="X783" s="38"/>
      <c r="Y783" s="38" t="s">
        <v>469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457</v>
      </c>
      <c r="AI783" s="32" t="s">
        <v>367</v>
      </c>
      <c r="AJ783" s="34">
        <f ca="1">IFERROR(PA[[#This Row],[Breakdown Time]]*PA[[#This Row],[Plant Equivalent Weightage]],"")</f>
        <v>1.8929989856429463E-3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363</v>
      </c>
      <c r="F784" s="36" t="s">
        <v>363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505</v>
      </c>
      <c r="M784" s="32" t="s">
        <v>403</v>
      </c>
      <c r="N784" s="36" t="s">
        <v>416</v>
      </c>
      <c r="O784" s="37" t="s">
        <v>458</v>
      </c>
      <c r="P784" s="37" t="s">
        <v>471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1.8498361423220975E-4</v>
      </c>
      <c r="W784" s="35" t="s">
        <v>447</v>
      </c>
      <c r="X784" s="38"/>
      <c r="Y784" s="38" t="s">
        <v>469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457</v>
      </c>
      <c r="AI784" s="32" t="s">
        <v>367</v>
      </c>
      <c r="AJ784" s="34">
        <f ca="1">IFERROR(PA[[#This Row],[Breakdown Time]]*PA[[#This Row],[Plant Equivalent Weightage]],"")</f>
        <v>1.9238295880149811E-3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363</v>
      </c>
      <c r="F785" s="36" t="s">
        <v>363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505</v>
      </c>
      <c r="M785" s="32" t="s">
        <v>403</v>
      </c>
      <c r="N785" s="36" t="s">
        <v>416</v>
      </c>
      <c r="O785" s="37" t="s">
        <v>405</v>
      </c>
      <c r="P785" s="37" t="s">
        <v>471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1.8498361423220975E-4</v>
      </c>
      <c r="W785" s="35" t="s">
        <v>481</v>
      </c>
      <c r="X785" s="38"/>
      <c r="Y785" s="38" t="s">
        <v>469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708</v>
      </c>
      <c r="AI785" s="32" t="s">
        <v>367</v>
      </c>
      <c r="AJ785" s="34">
        <f ca="1">IFERROR(PA[[#This Row],[Breakdown Time]]*PA[[#This Row],[Plant Equivalent Weightage]],"")</f>
        <v>1.9546601903870165E-3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363</v>
      </c>
      <c r="F786" s="36" t="s">
        <v>363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505</v>
      </c>
      <c r="M786" s="32" t="s">
        <v>403</v>
      </c>
      <c r="N786" s="36" t="s">
        <v>416</v>
      </c>
      <c r="O786" s="37" t="s">
        <v>472</v>
      </c>
      <c r="P786" s="37" t="s">
        <v>471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1.8498361423220975E-4</v>
      </c>
      <c r="W786" s="35" t="s">
        <v>407</v>
      </c>
      <c r="X786" s="38"/>
      <c r="Y786" s="38" t="s">
        <v>469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711</v>
      </c>
      <c r="AI786" s="32" t="s">
        <v>367</v>
      </c>
      <c r="AJ786" s="34">
        <f ca="1">IFERROR(PA[[#This Row],[Breakdown Time]]*PA[[#This Row],[Plant Equivalent Weightage]],"")</f>
        <v>1.9854907927590515E-3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363</v>
      </c>
      <c r="F787" s="36" t="s">
        <v>363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505</v>
      </c>
      <c r="M787" s="32" t="s">
        <v>403</v>
      </c>
      <c r="N787" s="36" t="s">
        <v>416</v>
      </c>
      <c r="O787" s="37" t="s">
        <v>526</v>
      </c>
      <c r="P787" s="37" t="s">
        <v>471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1.8498361423220975E-4</v>
      </c>
      <c r="W787" s="35" t="s">
        <v>481</v>
      </c>
      <c r="X787" s="38"/>
      <c r="Y787" s="38" t="s">
        <v>469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708</v>
      </c>
      <c r="AI787" s="32" t="s">
        <v>367</v>
      </c>
      <c r="AJ787" s="34">
        <f ca="1">IFERROR(PA[[#This Row],[Breakdown Time]]*PA[[#This Row],[Plant Equivalent Weightage]],"")</f>
        <v>2.0163213951310864E-3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363</v>
      </c>
      <c r="F788" s="36" t="s">
        <v>363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505</v>
      </c>
      <c r="M788" s="32" t="s">
        <v>403</v>
      </c>
      <c r="N788" s="36" t="s">
        <v>412</v>
      </c>
      <c r="O788" s="37" t="s">
        <v>470</v>
      </c>
      <c r="P788" s="37" t="s">
        <v>471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1.8498361423220975E-4</v>
      </c>
      <c r="W788" s="35" t="s">
        <v>481</v>
      </c>
      <c r="X788" s="38"/>
      <c r="Y788" s="38" t="s">
        <v>469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712</v>
      </c>
      <c r="AI788" s="32" t="s">
        <v>367</v>
      </c>
      <c r="AJ788" s="34">
        <f ca="1">IFERROR(PA[[#This Row],[Breakdown Time]]*PA[[#This Row],[Plant Equivalent Weightage]],"")</f>
        <v>2.047151997503121E-3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363</v>
      </c>
      <c r="F789" s="36" t="s">
        <v>363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473</v>
      </c>
      <c r="M789" s="32" t="s">
        <v>403</v>
      </c>
      <c r="N789" s="36" t="s">
        <v>416</v>
      </c>
      <c r="O789" s="37" t="s">
        <v>446</v>
      </c>
      <c r="P789" s="37" t="s">
        <v>471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1.8498361423220975E-4</v>
      </c>
      <c r="W789" s="35" t="s">
        <v>481</v>
      </c>
      <c r="X789" s="38"/>
      <c r="Y789" s="38" t="s">
        <v>469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708</v>
      </c>
      <c r="AI789" s="32" t="s">
        <v>367</v>
      </c>
      <c r="AJ789" s="34">
        <f ca="1">IFERROR(PA[[#This Row],[Breakdown Time]]*PA[[#This Row],[Plant Equivalent Weightage]],"")</f>
        <v>2.0779825998751564E-3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363</v>
      </c>
      <c r="F790" s="36" t="s">
        <v>363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510</v>
      </c>
      <c r="M790" s="32" t="s">
        <v>403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>
        <f ca="1">IFERROR(_xlfn.XLOOKUP(PA[[#This Row],[Affected Equipment ]],'Basic Data'!N:N,'Basic Data'!R:R),"")</f>
        <v>2.3770394428838954E-2</v>
      </c>
      <c r="W790" s="35" t="s">
        <v>474</v>
      </c>
      <c r="X790" s="38"/>
      <c r="Y790" s="38" t="s">
        <v>438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672</v>
      </c>
      <c r="AI790" s="32" t="s">
        <v>552</v>
      </c>
      <c r="AJ790" s="34">
        <f ca="1">IFERROR(PA[[#This Row],[Breakdown Time]]*PA[[#This Row],[Plant Equivalent Weightage]],"")</f>
        <v>0.28009448101981899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363</v>
      </c>
      <c r="F791" s="36" t="s">
        <v>363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510</v>
      </c>
      <c r="M791" s="36" t="s">
        <v>410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>
        <f ca="1">IFERROR(_xlfn.XLOOKUP(PA[[#This Row],[Affected Equipment ]],'Basic Data'!N:N,'Basic Data'!R:R),"")</f>
        <v>2.2752984550561798E-2</v>
      </c>
      <c r="W791" s="35" t="s">
        <v>474</v>
      </c>
      <c r="X791" s="38"/>
      <c r="Y791" s="38" t="s">
        <v>438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672</v>
      </c>
      <c r="AI791" s="32" t="s">
        <v>552</v>
      </c>
      <c r="AJ791" s="34">
        <f ca="1">IFERROR(PA[[#This Row],[Breakdown Time]]*PA[[#This Row],[Plant Equivalent Weightage]],"")</f>
        <v>0.26810600128745316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363</v>
      </c>
      <c r="F792" s="36" t="s">
        <v>363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427</v>
      </c>
      <c r="M792" s="36" t="s">
        <v>410</v>
      </c>
      <c r="N792" s="36" t="s">
        <v>412</v>
      </c>
      <c r="O792" s="37" t="s">
        <v>405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1.6801264044943821E-3</v>
      </c>
      <c r="W792" s="35" t="s">
        <v>433</v>
      </c>
      <c r="X792" s="38"/>
      <c r="Y792" s="38" t="s">
        <v>679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551</v>
      </c>
      <c r="AI792" s="32" t="s">
        <v>552</v>
      </c>
      <c r="AJ792" s="34">
        <f ca="1">IFERROR(PA[[#This Row],[Breakdown Time]]*PA[[#This Row],[Plant Equivalent Weightage]],"")</f>
        <v>1.9797489466292131E-2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363</v>
      </c>
      <c r="F793" s="36" t="s">
        <v>363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427</v>
      </c>
      <c r="M793" s="36" t="s">
        <v>410</v>
      </c>
      <c r="N793" s="36" t="s">
        <v>412</v>
      </c>
      <c r="O793" s="37" t="s">
        <v>456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1.6801264044943821E-3</v>
      </c>
      <c r="W793" s="35" t="s">
        <v>433</v>
      </c>
      <c r="X793" s="39"/>
      <c r="Y793" s="38" t="s">
        <v>680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551</v>
      </c>
      <c r="AI793" s="32" t="s">
        <v>552</v>
      </c>
      <c r="AJ793" s="175">
        <f ca="1">IFERROR(PA[[#This Row],[Breakdown Time]]*PA[[#This Row],[Plant Equivalent Weightage]],"")</f>
        <v>1.9797489466292131E-2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363</v>
      </c>
      <c r="F794" s="36" t="s">
        <v>363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411</v>
      </c>
      <c r="M794" s="32" t="s">
        <v>483</v>
      </c>
      <c r="N794" s="36" t="s">
        <v>412</v>
      </c>
      <c r="O794" s="35" t="s">
        <v>472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1.4934456928838952E-3</v>
      </c>
      <c r="W794" s="35" t="s">
        <v>433</v>
      </c>
      <c r="X794" s="38"/>
      <c r="Y794" s="38" t="s">
        <v>700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551</v>
      </c>
      <c r="AI794" s="32" t="s">
        <v>552</v>
      </c>
      <c r="AJ794" s="34">
        <f ca="1">IFERROR(PA[[#This Row],[Breakdown Time]]*PA[[#This Row],[Plant Equivalent Weightage]],"")</f>
        <v>1.7597768414481896E-2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363</v>
      </c>
      <c r="F795" s="36" t="s">
        <v>363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411</v>
      </c>
      <c r="M795" s="32" t="s">
        <v>483</v>
      </c>
      <c r="N795" s="36" t="s">
        <v>412</v>
      </c>
      <c r="O795" s="37" t="s">
        <v>440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1.4934456928838952E-3</v>
      </c>
      <c r="W795" s="35" t="s">
        <v>433</v>
      </c>
      <c r="X795" s="38"/>
      <c r="Y795" s="38" t="s">
        <v>701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551</v>
      </c>
      <c r="AI795" s="32" t="s">
        <v>552</v>
      </c>
      <c r="AJ795" s="34">
        <f ca="1">IFERROR(PA[[#This Row],[Breakdown Time]]*PA[[#This Row],[Plant Equivalent Weightage]],"")</f>
        <v>1.7597768414481896E-2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363</v>
      </c>
      <c r="F796" s="36" t="s">
        <v>363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505</v>
      </c>
      <c r="M796" s="32" t="s">
        <v>403</v>
      </c>
      <c r="N796" s="36" t="s">
        <v>412</v>
      </c>
      <c r="O796" s="37" t="s">
        <v>472</v>
      </c>
      <c r="P796" s="37" t="s">
        <v>471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1.8498361423220975E-4</v>
      </c>
      <c r="W796" s="35" t="s">
        <v>481</v>
      </c>
      <c r="X796" s="38"/>
      <c r="Y796" s="38" t="s">
        <v>469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708</v>
      </c>
      <c r="AI796" s="32" t="s">
        <v>367</v>
      </c>
      <c r="AJ796" s="34">
        <f ca="1">IFERROR(PA[[#This Row],[Breakdown Time]]*PA[[#This Row],[Plant Equivalent Weightage]],"")</f>
        <v>1.9299957084893884E-3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363</v>
      </c>
      <c r="F797" s="36" t="s">
        <v>363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505</v>
      </c>
      <c r="M797" s="32" t="s">
        <v>403</v>
      </c>
      <c r="N797" s="36" t="s">
        <v>412</v>
      </c>
      <c r="O797" s="37" t="s">
        <v>440</v>
      </c>
      <c r="P797" s="37" t="s">
        <v>471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1.8498361423220975E-4</v>
      </c>
      <c r="W797" s="35" t="s">
        <v>447</v>
      </c>
      <c r="X797" s="38"/>
      <c r="Y797" s="38" t="s">
        <v>469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713</v>
      </c>
      <c r="AI797" s="32" t="s">
        <v>367</v>
      </c>
      <c r="AJ797" s="34">
        <f ca="1">IFERROR(PA[[#This Row],[Breakdown Time]]*PA[[#This Row],[Plant Equivalent Weightage]],"")</f>
        <v>1.9608263108614231E-3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363</v>
      </c>
      <c r="F798" s="36" t="s">
        <v>363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505</v>
      </c>
      <c r="M798" s="32" t="s">
        <v>403</v>
      </c>
      <c r="N798" s="36" t="s">
        <v>412</v>
      </c>
      <c r="O798" s="37" t="s">
        <v>526</v>
      </c>
      <c r="P798" s="37" t="s">
        <v>471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1.8498361423220975E-4</v>
      </c>
      <c r="W798" s="35" t="s">
        <v>481</v>
      </c>
      <c r="X798" s="38"/>
      <c r="Y798" s="38" t="s">
        <v>469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714</v>
      </c>
      <c r="AI798" s="32" t="s">
        <v>367</v>
      </c>
      <c r="AJ798" s="34">
        <f ca="1">IFERROR(PA[[#This Row],[Breakdown Time]]*PA[[#This Row],[Plant Equivalent Weightage]],"")</f>
        <v>1.9916569132334581E-3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363</v>
      </c>
      <c r="F799" s="36" t="s">
        <v>363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505</v>
      </c>
      <c r="M799" s="32" t="s">
        <v>403</v>
      </c>
      <c r="N799" s="36" t="s">
        <v>412</v>
      </c>
      <c r="O799" s="37" t="s">
        <v>470</v>
      </c>
      <c r="P799" s="37" t="s">
        <v>471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1.8498361423220975E-4</v>
      </c>
      <c r="W799" s="35" t="s">
        <v>447</v>
      </c>
      <c r="X799" s="38"/>
      <c r="Y799" s="38" t="s">
        <v>469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713</v>
      </c>
      <c r="AI799" s="32" t="s">
        <v>367</v>
      </c>
      <c r="AJ799" s="34">
        <f ca="1">IFERROR(PA[[#This Row],[Breakdown Time]]*PA[[#This Row],[Plant Equivalent Weightage]],"")</f>
        <v>2.0224875156054931E-3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363</v>
      </c>
      <c r="F800" s="36" t="s">
        <v>363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510</v>
      </c>
      <c r="M800" s="32" t="s">
        <v>403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>
        <f ca="1">IFERROR(_xlfn.XLOOKUP(PA[[#This Row],[Affected Equipment ]],'Basic Data'!N:N,'Basic Data'!R:R),"")</f>
        <v>2.3770394428838954E-2</v>
      </c>
      <c r="W800" s="35" t="s">
        <v>474</v>
      </c>
      <c r="X800" s="38"/>
      <c r="Y800" s="38" t="s">
        <v>438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672</v>
      </c>
      <c r="AI800" s="32" t="s">
        <v>552</v>
      </c>
      <c r="AJ800" s="34">
        <f ca="1">IFERROR(PA[[#This Row],[Breakdown Time]]*PA[[#This Row],[Plant Equivalent Weightage]],"")</f>
        <v>0.27573657537453183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363</v>
      </c>
      <c r="F801" s="36" t="s">
        <v>363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510</v>
      </c>
      <c r="M801" s="36" t="s">
        <v>410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>
        <f ca="1">IFERROR(_xlfn.XLOOKUP(PA[[#This Row],[Affected Equipment ]],'Basic Data'!N:N,'Basic Data'!R:R),"")</f>
        <v>2.2752984550561798E-2</v>
      </c>
      <c r="W801" s="35" t="s">
        <v>474</v>
      </c>
      <c r="X801" s="38"/>
      <c r="Y801" s="38" t="s">
        <v>438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672</v>
      </c>
      <c r="AI801" s="32" t="s">
        <v>552</v>
      </c>
      <c r="AJ801" s="34">
        <f ca="1">IFERROR(PA[[#This Row],[Breakdown Time]]*PA[[#This Row],[Plant Equivalent Weightage]],"")</f>
        <v>0.2639346207865168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363</v>
      </c>
      <c r="F802" s="36" t="s">
        <v>363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427</v>
      </c>
      <c r="M802" s="36" t="s">
        <v>410</v>
      </c>
      <c r="N802" s="36" t="s">
        <v>412</v>
      </c>
      <c r="O802" s="37" t="s">
        <v>405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1.6801264044943821E-3</v>
      </c>
      <c r="W802" s="35" t="s">
        <v>433</v>
      </c>
      <c r="X802" s="38"/>
      <c r="Y802" s="38" t="s">
        <v>679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551</v>
      </c>
      <c r="AI802" s="32" t="s">
        <v>552</v>
      </c>
      <c r="AJ802" s="34">
        <f ca="1">IFERROR(PA[[#This Row],[Breakdown Time]]*PA[[#This Row],[Plant Equivalent Weightage]],"")</f>
        <v>1.9489466292134827E-2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363</v>
      </c>
      <c r="F803" s="36" t="s">
        <v>363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427</v>
      </c>
      <c r="M803" s="36" t="s">
        <v>410</v>
      </c>
      <c r="N803" s="36" t="s">
        <v>412</v>
      </c>
      <c r="O803" s="37" t="s">
        <v>456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1.6801264044943821E-3</v>
      </c>
      <c r="W803" s="35" t="s">
        <v>433</v>
      </c>
      <c r="X803" s="38"/>
      <c r="Y803" s="38" t="s">
        <v>680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551</v>
      </c>
      <c r="AI803" s="32" t="s">
        <v>552</v>
      </c>
      <c r="AJ803" s="34">
        <f ca="1">IFERROR(PA[[#This Row],[Breakdown Time]]*PA[[#This Row],[Plant Equivalent Weightage]],"")</f>
        <v>1.9489466292134827E-2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363</v>
      </c>
      <c r="F804" s="36" t="s">
        <v>363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411</v>
      </c>
      <c r="M804" s="32" t="s">
        <v>483</v>
      </c>
      <c r="N804" s="36" t="s">
        <v>412</v>
      </c>
      <c r="O804" s="35" t="s">
        <v>472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1.4934456928838952E-3</v>
      </c>
      <c r="W804" s="35" t="s">
        <v>433</v>
      </c>
      <c r="X804" s="38"/>
      <c r="Y804" s="38" t="s">
        <v>700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551</v>
      </c>
      <c r="AI804" s="32" t="s">
        <v>552</v>
      </c>
      <c r="AJ804" s="34">
        <f ca="1">IFERROR(PA[[#This Row],[Breakdown Time]]*PA[[#This Row],[Plant Equivalent Weightage]],"")</f>
        <v>1.732397003745318E-2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363</v>
      </c>
      <c r="F805" s="36" t="s">
        <v>363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411</v>
      </c>
      <c r="M805" s="32" t="s">
        <v>483</v>
      </c>
      <c r="N805" s="36" t="s">
        <v>412</v>
      </c>
      <c r="O805" s="37" t="s">
        <v>440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1.4934456928838952E-3</v>
      </c>
      <c r="W805" s="35" t="s">
        <v>433</v>
      </c>
      <c r="X805" s="38"/>
      <c r="Y805" s="38" t="s">
        <v>701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551</v>
      </c>
      <c r="AI805" s="32" t="s">
        <v>552</v>
      </c>
      <c r="AJ805" s="34">
        <f ca="1">IFERROR(PA[[#This Row],[Breakdown Time]]*PA[[#This Row],[Plant Equivalent Weightage]],"")</f>
        <v>1.732397003745318E-2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363</v>
      </c>
      <c r="F806" s="36" t="s">
        <v>363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514</v>
      </c>
      <c r="M806" s="32"/>
      <c r="N806" s="32"/>
      <c r="O806" s="35"/>
      <c r="P806" s="35"/>
      <c r="Q806" s="32" t="s">
        <v>419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4.8817006086142326E-2</v>
      </c>
      <c r="W806" s="35" t="s">
        <v>420</v>
      </c>
      <c r="X806" s="38"/>
      <c r="Y806" s="38" t="s">
        <v>690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422</v>
      </c>
      <c r="AI806" s="32" t="s">
        <v>367</v>
      </c>
      <c r="AJ806" s="34">
        <f ca="1">IFERROR(PA[[#This Row],[Breakdown Time]]*PA[[#This Row],[Plant Equivalent Weightage]],"")</f>
        <v>1.1390634753433168E-2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363</v>
      </c>
      <c r="F807" s="36" t="s">
        <v>363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478</v>
      </c>
      <c r="M807" s="32"/>
      <c r="N807" s="32"/>
      <c r="O807" s="35"/>
      <c r="P807" s="35"/>
      <c r="Q807" s="32" t="s">
        <v>419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4.9470388576779024E-2</v>
      </c>
      <c r="W807" s="35" t="s">
        <v>420</v>
      </c>
      <c r="X807" s="38"/>
      <c r="Y807" s="38" t="s">
        <v>690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422</v>
      </c>
      <c r="AI807" s="32" t="s">
        <v>367</v>
      </c>
      <c r="AJ807" s="34">
        <f ca="1">IFERROR(PA[[#This Row],[Breakdown Time]]*PA[[#This Row],[Plant Equivalent Weightage]],"")</f>
        <v>1.1543090667915064E-2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363</v>
      </c>
      <c r="F808" s="36" t="s">
        <v>363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524</v>
      </c>
      <c r="M808" s="32"/>
      <c r="N808" s="32"/>
      <c r="O808" s="35"/>
      <c r="P808" s="35"/>
      <c r="Q808" s="32" t="s">
        <v>419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4.8928165964419505E-2</v>
      </c>
      <c r="W808" s="35" t="s">
        <v>420</v>
      </c>
      <c r="X808" s="38"/>
      <c r="Y808" s="38" t="s">
        <v>690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422</v>
      </c>
      <c r="AI808" s="32" t="s">
        <v>367</v>
      </c>
      <c r="AJ808" s="34">
        <f ca="1">IFERROR(PA[[#This Row],[Breakdown Time]]*PA[[#This Row],[Plant Equivalent Weightage]],"")</f>
        <v>1.1416572058364511E-2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363</v>
      </c>
      <c r="F809" s="36" t="s">
        <v>363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608</v>
      </c>
      <c r="M809" s="32"/>
      <c r="N809" s="32"/>
      <c r="O809" s="35"/>
      <c r="P809" s="35"/>
      <c r="Q809" s="32" t="s">
        <v>419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3.4591935861423229E-2</v>
      </c>
      <c r="W809" s="35" t="s">
        <v>420</v>
      </c>
      <c r="X809" s="38"/>
      <c r="Y809" s="38" t="s">
        <v>690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422</v>
      </c>
      <c r="AI809" s="32" t="s">
        <v>367</v>
      </c>
      <c r="AJ809" s="34">
        <f ca="1">IFERROR(PA[[#This Row],[Breakdown Time]]*PA[[#This Row],[Plant Equivalent Weightage]],"")</f>
        <v>8.0714517009987247E-3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363</v>
      </c>
      <c r="F810" s="36" t="s">
        <v>363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514</v>
      </c>
      <c r="M810" s="32"/>
      <c r="N810" s="32"/>
      <c r="O810" s="35"/>
      <c r="P810" s="35"/>
      <c r="Q810" s="32" t="s">
        <v>419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4.8817006086142326E-2</v>
      </c>
      <c r="W810" s="35" t="s">
        <v>420</v>
      </c>
      <c r="X810" s="38"/>
      <c r="Y810" s="38" t="s">
        <v>715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716</v>
      </c>
      <c r="AI810" s="32" t="s">
        <v>367</v>
      </c>
      <c r="AJ810" s="34">
        <f ca="1">IFERROR(PA[[#This Row],[Breakdown Time]]*PA[[#This Row],[Plant Equivalent Weightage]],"")</f>
        <v>1.3831485057740407E-2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363</v>
      </c>
      <c r="F811" s="36" t="s">
        <v>363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524</v>
      </c>
      <c r="M811" s="32"/>
      <c r="N811" s="32"/>
      <c r="O811" s="35"/>
      <c r="P811" s="35"/>
      <c r="Q811" s="32" t="s">
        <v>419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4.8928165964419505E-2</v>
      </c>
      <c r="W811" s="35" t="s">
        <v>420</v>
      </c>
      <c r="X811" s="38"/>
      <c r="Y811" s="38" t="s">
        <v>715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716</v>
      </c>
      <c r="AI811" s="32" t="s">
        <v>367</v>
      </c>
      <c r="AJ811" s="34">
        <f ca="1">IFERROR(PA[[#This Row],[Breakdown Time]]*PA[[#This Row],[Plant Equivalent Weightage]],"")</f>
        <v>1.3862980356585607E-2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363</v>
      </c>
      <c r="F812" s="36" t="s">
        <v>363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608</v>
      </c>
      <c r="M812" s="32"/>
      <c r="N812" s="32"/>
      <c r="O812" s="35"/>
      <c r="P812" s="35"/>
      <c r="Q812" s="32" t="s">
        <v>419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3.4591935861423229E-2</v>
      </c>
      <c r="W812" s="35" t="s">
        <v>420</v>
      </c>
      <c r="X812" s="38"/>
      <c r="Y812" s="38" t="s">
        <v>715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716</v>
      </c>
      <c r="AI812" s="32" t="s">
        <v>367</v>
      </c>
      <c r="AJ812" s="34">
        <f ca="1">IFERROR(PA[[#This Row],[Breakdown Time]]*PA[[#This Row],[Plant Equivalent Weightage]],"")</f>
        <v>9.8010484940699721E-3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363</v>
      </c>
      <c r="F813" s="36" t="s">
        <v>363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478</v>
      </c>
      <c r="M813" s="32"/>
      <c r="N813" s="32"/>
      <c r="O813" s="35"/>
      <c r="P813" s="35"/>
      <c r="Q813" s="32" t="s">
        <v>419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4.9470388576779024E-2</v>
      </c>
      <c r="W813" s="35" t="s">
        <v>420</v>
      </c>
      <c r="X813" s="38"/>
      <c r="Y813" s="38" t="s">
        <v>717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718</v>
      </c>
      <c r="AI813" s="32" t="s">
        <v>367</v>
      </c>
      <c r="AJ813" s="34">
        <f ca="1">IFERROR(PA[[#This Row],[Breakdown Time]]*PA[[#This Row],[Plant Equivalent Weightage]],"")</f>
        <v>0.15253369811173545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363</v>
      </c>
      <c r="F814" s="36" t="s">
        <v>363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473</v>
      </c>
      <c r="M814" s="32" t="s">
        <v>403</v>
      </c>
      <c r="N814" s="36" t="s">
        <v>416</v>
      </c>
      <c r="O814" s="37" t="s">
        <v>467</v>
      </c>
      <c r="P814" s="37" t="s">
        <v>471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1.8498361423220975E-4</v>
      </c>
      <c r="W814" s="37" t="s">
        <v>447</v>
      </c>
      <c r="X814" s="39"/>
      <c r="Y814" s="38" t="s">
        <v>469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712</v>
      </c>
      <c r="AI814" s="32" t="s">
        <v>367</v>
      </c>
      <c r="AJ814" s="175">
        <f ca="1">IFERROR(PA[[#This Row],[Breakdown Time]]*PA[[#This Row],[Plant Equivalent Weightage]],"")</f>
        <v>1.9053312265917605E-3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363</v>
      </c>
      <c r="F815" s="36" t="s">
        <v>363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473</v>
      </c>
      <c r="M815" s="32" t="s">
        <v>403</v>
      </c>
      <c r="N815" s="36" t="s">
        <v>412</v>
      </c>
      <c r="O815" s="37" t="s">
        <v>526</v>
      </c>
      <c r="P815" s="37" t="s">
        <v>471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1.8498361423220975E-4</v>
      </c>
      <c r="W815" s="37" t="s">
        <v>447</v>
      </c>
      <c r="X815" s="39"/>
      <c r="Y815" s="38" t="s">
        <v>469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719</v>
      </c>
      <c r="AI815" s="32" t="s">
        <v>367</v>
      </c>
      <c r="AJ815" s="175">
        <f ca="1">IFERROR(PA[[#This Row],[Breakdown Time]]*PA[[#This Row],[Plant Equivalent Weightage]],"")</f>
        <v>1.9361618289637954E-3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363</v>
      </c>
      <c r="F816" s="36" t="s">
        <v>363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510</v>
      </c>
      <c r="M816" s="32" t="s">
        <v>403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>
        <f ca="1">IFERROR(_xlfn.XLOOKUP(PA[[#This Row],[Affected Equipment ]],'Basic Data'!N:N,'Basic Data'!R:R),"")</f>
        <v>2.3770394428838954E-2</v>
      </c>
      <c r="W816" s="35" t="s">
        <v>474</v>
      </c>
      <c r="X816" s="38"/>
      <c r="Y816" s="38" t="s">
        <v>438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672</v>
      </c>
      <c r="AI816" s="32" t="s">
        <v>552</v>
      </c>
      <c r="AJ816" s="34">
        <f ca="1">IFERROR(PA[[#This Row],[Breakdown Time]]*PA[[#This Row],[Plant Equivalent Weightage]],"")</f>
        <v>0.29237585147471912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363</v>
      </c>
      <c r="F817" s="36" t="s">
        <v>363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510</v>
      </c>
      <c r="M817" s="36" t="s">
        <v>410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>
        <f ca="1">IFERROR(_xlfn.XLOOKUP(PA[[#This Row],[Affected Equipment ]],'Basic Data'!N:N,'Basic Data'!R:R),"")</f>
        <v>2.2752984550561798E-2</v>
      </c>
      <c r="W817" s="35" t="s">
        <v>474</v>
      </c>
      <c r="X817" s="38"/>
      <c r="Y817" s="38" t="s">
        <v>438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672</v>
      </c>
      <c r="AI817" s="32" t="s">
        <v>552</v>
      </c>
      <c r="AJ817" s="34">
        <f ca="1">IFERROR(PA[[#This Row],[Breakdown Time]]*PA[[#This Row],[Plant Equivalent Weightage]],"")</f>
        <v>0.27986170997191007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363</v>
      </c>
      <c r="F818" s="36" t="s">
        <v>363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427</v>
      </c>
      <c r="M818" s="36" t="s">
        <v>410</v>
      </c>
      <c r="N818" s="36" t="s">
        <v>412</v>
      </c>
      <c r="O818" s="37" t="s">
        <v>405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1.6801264044943821E-3</v>
      </c>
      <c r="W818" s="35" t="s">
        <v>433</v>
      </c>
      <c r="X818" s="38"/>
      <c r="Y818" s="38" t="s">
        <v>679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551</v>
      </c>
      <c r="AI818" s="32" t="s">
        <v>552</v>
      </c>
      <c r="AJ818" s="34">
        <f ca="1">IFERROR(PA[[#This Row],[Breakdown Time]]*PA[[#This Row],[Plant Equivalent Weightage]],"")</f>
        <v>2.0665554775280898E-2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363</v>
      </c>
      <c r="F819" s="36" t="s">
        <v>363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427</v>
      </c>
      <c r="M819" s="36" t="s">
        <v>410</v>
      </c>
      <c r="N819" s="36" t="s">
        <v>412</v>
      </c>
      <c r="O819" s="37" t="s">
        <v>456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1.6801264044943821E-3</v>
      </c>
      <c r="W819" s="35" t="s">
        <v>433</v>
      </c>
      <c r="X819" s="38"/>
      <c r="Y819" s="38" t="s">
        <v>680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551</v>
      </c>
      <c r="AI819" s="32" t="s">
        <v>552</v>
      </c>
      <c r="AJ819" s="34">
        <f ca="1">IFERROR(PA[[#This Row],[Breakdown Time]]*PA[[#This Row],[Plant Equivalent Weightage]],"")</f>
        <v>2.0665554775280898E-2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363</v>
      </c>
      <c r="F820" s="36" t="s">
        <v>363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411</v>
      </c>
      <c r="M820" s="32" t="s">
        <v>483</v>
      </c>
      <c r="N820" s="36" t="s">
        <v>412</v>
      </c>
      <c r="O820" s="35" t="s">
        <v>472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1.4934456928838952E-3</v>
      </c>
      <c r="W820" s="35" t="s">
        <v>433</v>
      </c>
      <c r="X820" s="38"/>
      <c r="Y820" s="38" t="s">
        <v>700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551</v>
      </c>
      <c r="AI820" s="32" t="s">
        <v>552</v>
      </c>
      <c r="AJ820" s="34">
        <f ca="1">IFERROR(PA[[#This Row],[Breakdown Time]]*PA[[#This Row],[Plant Equivalent Weightage]],"")</f>
        <v>1.836938202247191E-2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363</v>
      </c>
      <c r="F821" s="36" t="s">
        <v>363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411</v>
      </c>
      <c r="M821" s="32" t="s">
        <v>483</v>
      </c>
      <c r="N821" s="36" t="s">
        <v>412</v>
      </c>
      <c r="O821" s="37" t="s">
        <v>440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1.4934456928838952E-3</v>
      </c>
      <c r="W821" s="35" t="s">
        <v>433</v>
      </c>
      <c r="X821" s="38"/>
      <c r="Y821" s="38" t="s">
        <v>701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551</v>
      </c>
      <c r="AI821" s="32" t="s">
        <v>552</v>
      </c>
      <c r="AJ821" s="34">
        <f ca="1">IFERROR(PA[[#This Row],[Breakdown Time]]*PA[[#This Row],[Plant Equivalent Weightage]],"")</f>
        <v>1.836938202247191E-2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363</v>
      </c>
      <c r="F822" s="36" t="s">
        <v>363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478</v>
      </c>
      <c r="M822" s="32"/>
      <c r="N822" s="32"/>
      <c r="O822" s="35"/>
      <c r="P822" s="35"/>
      <c r="Q822" s="32" t="s">
        <v>419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4.9470388576779024E-2</v>
      </c>
      <c r="W822" s="35" t="s">
        <v>420</v>
      </c>
      <c r="X822" s="38"/>
      <c r="Y822" s="38" t="s">
        <v>720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721</v>
      </c>
      <c r="AI822" s="32" t="s">
        <v>367</v>
      </c>
      <c r="AJ822" s="34">
        <f ca="1">IFERROR(PA[[#This Row],[Breakdown Time]]*PA[[#This Row],[Plant Equivalent Weightage]],"")</f>
        <v>0.19870606078339584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363</v>
      </c>
      <c r="F823" s="36" t="s">
        <v>363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424</v>
      </c>
      <c r="M823" s="36" t="s">
        <v>410</v>
      </c>
      <c r="N823" s="36" t="s">
        <v>416</v>
      </c>
      <c r="O823" s="37" t="s">
        <v>458</v>
      </c>
      <c r="P823" s="37" t="s">
        <v>471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1.8498361423220975E-4</v>
      </c>
      <c r="W823" s="35" t="s">
        <v>407</v>
      </c>
      <c r="X823" s="38"/>
      <c r="Y823" s="38" t="s">
        <v>438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711</v>
      </c>
      <c r="AI823" s="32" t="s">
        <v>367</v>
      </c>
      <c r="AJ823" s="34">
        <f ca="1">IFERROR(PA[[#This Row],[Breakdown Time]]*PA[[#This Row],[Plant Equivalent Weightage]],"")</f>
        <v>1.9546601903870165E-3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363</v>
      </c>
      <c r="F824" s="36" t="s">
        <v>363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473</v>
      </c>
      <c r="M824" s="32" t="s">
        <v>410</v>
      </c>
      <c r="N824" s="36" t="s">
        <v>416</v>
      </c>
      <c r="O824" s="37" t="s">
        <v>526</v>
      </c>
      <c r="P824" s="37" t="s">
        <v>471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1.8498361423220975E-4</v>
      </c>
      <c r="W824" s="35" t="s">
        <v>481</v>
      </c>
      <c r="X824" s="38"/>
      <c r="Y824" s="38" t="s">
        <v>438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667</v>
      </c>
      <c r="AI824" s="32" t="s">
        <v>367</v>
      </c>
      <c r="AJ824" s="34">
        <f ca="1">IFERROR(PA[[#This Row],[Breakdown Time]]*PA[[#This Row],[Plant Equivalent Weightage]],"")</f>
        <v>1.9854907927590515E-3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363</v>
      </c>
      <c r="F825" s="36" t="s">
        <v>363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473</v>
      </c>
      <c r="M825" s="32" t="s">
        <v>410</v>
      </c>
      <c r="N825" s="36" t="s">
        <v>416</v>
      </c>
      <c r="O825" s="37" t="s">
        <v>470</v>
      </c>
      <c r="P825" s="37" t="s">
        <v>471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1.8498361423220975E-4</v>
      </c>
      <c r="W825" s="35" t="s">
        <v>447</v>
      </c>
      <c r="X825" s="38"/>
      <c r="Y825" s="38" t="s">
        <v>438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648</v>
      </c>
      <c r="AI825" s="32" t="s">
        <v>367</v>
      </c>
      <c r="AJ825" s="34">
        <f ca="1">IFERROR(PA[[#This Row],[Breakdown Time]]*PA[[#This Row],[Plant Equivalent Weightage]],"")</f>
        <v>2.0163213951310864E-3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363</v>
      </c>
      <c r="F826" s="36" t="s">
        <v>363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510</v>
      </c>
      <c r="M826" s="32" t="s">
        <v>403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>
        <f ca="1">IFERROR(_xlfn.XLOOKUP(PA[[#This Row],[Affected Equipment ]],'Basic Data'!N:N,'Basic Data'!R:R),"")</f>
        <v>2.3770394428838954E-2</v>
      </c>
      <c r="W826" s="35" t="s">
        <v>474</v>
      </c>
      <c r="X826" s="38"/>
      <c r="Y826" s="38" t="s">
        <v>438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672</v>
      </c>
      <c r="AI826" s="32" t="s">
        <v>552</v>
      </c>
      <c r="AJ826" s="34">
        <f ca="1">IFERROR(PA[[#This Row],[Breakdown Time]]*PA[[#This Row],[Plant Equivalent Weightage]],"")</f>
        <v>0.29554523739856431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363</v>
      </c>
      <c r="F827" s="36" t="s">
        <v>363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510</v>
      </c>
      <c r="M827" s="36" t="s">
        <v>410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>
        <f ca="1">IFERROR(_xlfn.XLOOKUP(PA[[#This Row],[Affected Equipment ]],'Basic Data'!N:N,'Basic Data'!R:R),"")</f>
        <v>2.2752984550561798E-2</v>
      </c>
      <c r="W827" s="35" t="s">
        <v>474</v>
      </c>
      <c r="X827" s="38"/>
      <c r="Y827" s="38" t="s">
        <v>438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672</v>
      </c>
      <c r="AI827" s="32" t="s">
        <v>552</v>
      </c>
      <c r="AJ827" s="34">
        <f ca="1">IFERROR(PA[[#This Row],[Breakdown Time]]*PA[[#This Row],[Plant Equivalent Weightage]],"")</f>
        <v>0.28289544124531835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363</v>
      </c>
      <c r="F828" s="36" t="s">
        <v>363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427</v>
      </c>
      <c r="M828" s="36" t="s">
        <v>410</v>
      </c>
      <c r="N828" s="36" t="s">
        <v>412</v>
      </c>
      <c r="O828" s="37" t="s">
        <v>405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1.6801264044943821E-3</v>
      </c>
      <c r="W828" s="35" t="s">
        <v>433</v>
      </c>
      <c r="X828" s="38"/>
      <c r="Y828" s="38" t="s">
        <v>679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551</v>
      </c>
      <c r="AI828" s="32" t="s">
        <v>552</v>
      </c>
      <c r="AJ828" s="34">
        <f ca="1">IFERROR(PA[[#This Row],[Breakdown Time]]*PA[[#This Row],[Plant Equivalent Weightage]],"")</f>
        <v>2.0889571629213483E-2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363</v>
      </c>
      <c r="F829" s="36" t="s">
        <v>363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427</v>
      </c>
      <c r="M829" s="36" t="s">
        <v>410</v>
      </c>
      <c r="N829" s="36" t="s">
        <v>412</v>
      </c>
      <c r="O829" s="37" t="s">
        <v>456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1.6801264044943821E-3</v>
      </c>
      <c r="W829" s="35" t="s">
        <v>433</v>
      </c>
      <c r="X829" s="38"/>
      <c r="Y829" s="38" t="s">
        <v>680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551</v>
      </c>
      <c r="AI829" s="32" t="s">
        <v>552</v>
      </c>
      <c r="AJ829" s="34">
        <f ca="1">IFERROR(PA[[#This Row],[Breakdown Time]]*PA[[#This Row],[Plant Equivalent Weightage]],"")</f>
        <v>2.0889571629213483E-2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363</v>
      </c>
      <c r="F830" s="36" t="s">
        <v>363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411</v>
      </c>
      <c r="M830" s="32" t="s">
        <v>483</v>
      </c>
      <c r="N830" s="36" t="s">
        <v>412</v>
      </c>
      <c r="O830" s="35" t="s">
        <v>472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1.4934456928838952E-3</v>
      </c>
      <c r="W830" s="35" t="s">
        <v>433</v>
      </c>
      <c r="X830" s="38"/>
      <c r="Y830" s="38" t="s">
        <v>700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551</v>
      </c>
      <c r="AI830" s="32" t="s">
        <v>552</v>
      </c>
      <c r="AJ830" s="175">
        <f ca="1">IFERROR(PA[[#This Row],[Breakdown Time]]*PA[[#This Row],[Plant Equivalent Weightage]],"")</f>
        <v>1.8568508114856427E-2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363</v>
      </c>
      <c r="F831" s="36" t="s">
        <v>363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411</v>
      </c>
      <c r="M831" s="32" t="s">
        <v>483</v>
      </c>
      <c r="N831" s="36" t="s">
        <v>412</v>
      </c>
      <c r="O831" s="37" t="s">
        <v>440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1.4934456928838952E-3</v>
      </c>
      <c r="W831" s="35" t="s">
        <v>433</v>
      </c>
      <c r="X831" s="38"/>
      <c r="Y831" s="38" t="s">
        <v>701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551</v>
      </c>
      <c r="AI831" s="32" t="s">
        <v>552</v>
      </c>
      <c r="AJ831" s="34">
        <f ca="1">IFERROR(PA[[#This Row],[Breakdown Time]]*PA[[#This Row],[Plant Equivalent Weightage]],"")</f>
        <v>1.8568508114856427E-2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363</v>
      </c>
      <c r="F832" s="36" t="s">
        <v>363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450</v>
      </c>
      <c r="M832" s="36" t="s">
        <v>410</v>
      </c>
      <c r="N832" s="36" t="s">
        <v>412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8.9606741573033718E-3</v>
      </c>
      <c r="W832" s="35" t="s">
        <v>413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561</v>
      </c>
      <c r="AI832" s="32" t="s">
        <v>367</v>
      </c>
      <c r="AJ832" s="34">
        <f ca="1">IFERROR(PA[[#This Row],[Breakdown Time]]*PA[[#This Row],[Plant Equivalent Weightage]],"")</f>
        <v>1.2096910112359544E-2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363</v>
      </c>
      <c r="F833" s="36" t="s">
        <v>363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423</v>
      </c>
      <c r="M833" s="32" t="s">
        <v>403</v>
      </c>
      <c r="N833" s="36" t="s">
        <v>416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8.587312734082397E-3</v>
      </c>
      <c r="W833" s="35" t="s">
        <v>413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561</v>
      </c>
      <c r="AI833" s="32" t="s">
        <v>367</v>
      </c>
      <c r="AJ833" s="34">
        <f ca="1">IFERROR(PA[[#This Row],[Breakdown Time]]*PA[[#This Row],[Plant Equivalent Weightage]],"")</f>
        <v>1.4025944132334578E-2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363</v>
      </c>
      <c r="F834" s="36" t="s">
        <v>363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473</v>
      </c>
      <c r="M834" s="32" t="s">
        <v>410</v>
      </c>
      <c r="N834" s="36" t="s">
        <v>416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1.3318820224719101E-2</v>
      </c>
      <c r="W834" s="35" t="s">
        <v>413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561</v>
      </c>
      <c r="AI834" s="32" t="s">
        <v>367</v>
      </c>
      <c r="AJ834" s="34">
        <f ca="1">IFERROR(PA[[#This Row],[Breakdown Time]]*PA[[#This Row],[Plant Equivalent Weightage]],"")</f>
        <v>2.7747542134831452E-2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363</v>
      </c>
      <c r="F835" s="36" t="s">
        <v>363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450</v>
      </c>
      <c r="M835" s="36" t="s">
        <v>410</v>
      </c>
      <c r="N835" s="36" t="s">
        <v>412</v>
      </c>
      <c r="O835" s="35" t="s">
        <v>472</v>
      </c>
      <c r="P835" s="37" t="s">
        <v>406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1.8668071161048689E-4</v>
      </c>
      <c r="W835" s="37" t="s">
        <v>447</v>
      </c>
      <c r="X835" s="39"/>
      <c r="Y835" s="39" t="s">
        <v>469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594</v>
      </c>
      <c r="AI835" s="32" t="s">
        <v>367</v>
      </c>
      <c r="AJ835" s="175">
        <f ca="1">IFERROR(PA[[#This Row],[Breakdown Time]]*PA[[#This Row],[Plant Equivalent Weightage]],"")</f>
        <v>1.9943722690387018E-3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363</v>
      </c>
      <c r="F836" s="36" t="s">
        <v>363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450</v>
      </c>
      <c r="M836" s="36" t="s">
        <v>410</v>
      </c>
      <c r="N836" s="36" t="s">
        <v>412</v>
      </c>
      <c r="O836" s="35" t="s">
        <v>472</v>
      </c>
      <c r="P836" s="37" t="s">
        <v>406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1.8668071161048689E-4</v>
      </c>
      <c r="W836" s="37" t="s">
        <v>447</v>
      </c>
      <c r="X836" s="39"/>
      <c r="Y836" s="39" t="s">
        <v>469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593</v>
      </c>
      <c r="AI836" s="32" t="s">
        <v>367</v>
      </c>
      <c r="AJ836" s="175">
        <f ca="1">IFERROR(PA[[#This Row],[Breakdown Time]]*PA[[#This Row],[Plant Equivalent Weightage]],"")</f>
        <v>2.0254857209737829E-3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363</v>
      </c>
      <c r="F837" s="36" t="s">
        <v>363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450</v>
      </c>
      <c r="M837" s="36" t="s">
        <v>410</v>
      </c>
      <c r="N837" s="36" t="s">
        <v>412</v>
      </c>
      <c r="O837" s="35" t="s">
        <v>472</v>
      </c>
      <c r="P837" s="37" t="s">
        <v>406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1.8668071161048689E-4</v>
      </c>
      <c r="W837" s="37" t="s">
        <v>447</v>
      </c>
      <c r="X837" s="38"/>
      <c r="Y837" s="39" t="s">
        <v>469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457</v>
      </c>
      <c r="AI837" s="32" t="s">
        <v>367</v>
      </c>
      <c r="AJ837" s="34">
        <f ca="1">IFERROR(PA[[#This Row],[Breakdown Time]]*PA[[#This Row],[Plant Equivalent Weightage]],"")</f>
        <v>2.056599172908864E-3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363</v>
      </c>
      <c r="F838" s="36" t="s">
        <v>363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423</v>
      </c>
      <c r="M838" s="36" t="s">
        <v>410</v>
      </c>
      <c r="N838" s="36" t="s">
        <v>416</v>
      </c>
      <c r="O838" s="37" t="s">
        <v>446</v>
      </c>
      <c r="P838" s="37" t="s">
        <v>406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1.8668071161048689E-4</v>
      </c>
      <c r="W838" s="37" t="s">
        <v>481</v>
      </c>
      <c r="X838" s="39"/>
      <c r="Y838" s="39" t="s">
        <v>469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712</v>
      </c>
      <c r="AI838" s="32" t="s">
        <v>367</v>
      </c>
      <c r="AJ838" s="175">
        <f ca="1">IFERROR(PA[[#This Row],[Breakdown Time]]*PA[[#This Row],[Plant Equivalent Weightage]],"")</f>
        <v>2.0877126248439446E-3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363</v>
      </c>
      <c r="F839" s="36" t="s">
        <v>363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510</v>
      </c>
      <c r="M839" s="32" t="s">
        <v>403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>
        <f ca="1">IFERROR(_xlfn.XLOOKUP(PA[[#This Row],[Affected Equipment ]],'Basic Data'!N:N,'Basic Data'!R:R),"")</f>
        <v>2.3770394428838954E-2</v>
      </c>
      <c r="W839" s="35" t="s">
        <v>474</v>
      </c>
      <c r="X839" s="38"/>
      <c r="Y839" s="38" t="s">
        <v>438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672</v>
      </c>
      <c r="AI839" s="32" t="s">
        <v>552</v>
      </c>
      <c r="AJ839" s="34">
        <f ca="1">IFERROR(PA[[#This Row],[Breakdown Time]]*PA[[#This Row],[Plant Equivalent Weightage]],"")</f>
        <v>0.28643325286750942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363</v>
      </c>
      <c r="F840" s="36" t="s">
        <v>363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510</v>
      </c>
      <c r="M840" s="36" t="s">
        <v>410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>
        <f ca="1">IFERROR(_xlfn.XLOOKUP(PA[[#This Row],[Affected Equipment ]],'Basic Data'!N:N,'Basic Data'!R:R),"")</f>
        <v>2.2752984550561798E-2</v>
      </c>
      <c r="W840" s="35" t="s">
        <v>474</v>
      </c>
      <c r="X840" s="38"/>
      <c r="Y840" s="38" t="s">
        <v>438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672</v>
      </c>
      <c r="AI840" s="32" t="s">
        <v>552</v>
      </c>
      <c r="AJ840" s="34">
        <f ca="1">IFERROR(PA[[#This Row],[Breakdown Time]]*PA[[#This Row],[Plant Equivalent Weightage]],"")</f>
        <v>0.27417346383426966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363</v>
      </c>
      <c r="F841" s="36" t="s">
        <v>363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427</v>
      </c>
      <c r="M841" s="36" t="s">
        <v>410</v>
      </c>
      <c r="N841" s="36" t="s">
        <v>412</v>
      </c>
      <c r="O841" s="37" t="s">
        <v>405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1.6801264044943821E-3</v>
      </c>
      <c r="W841" s="35" t="s">
        <v>433</v>
      </c>
      <c r="X841" s="38"/>
      <c r="Y841" s="38" t="s">
        <v>679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551</v>
      </c>
      <c r="AI841" s="32" t="s">
        <v>552</v>
      </c>
      <c r="AJ841" s="34">
        <f ca="1">IFERROR(PA[[#This Row],[Breakdown Time]]*PA[[#This Row],[Plant Equivalent Weightage]],"")</f>
        <v>2.0245523174157305E-2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363</v>
      </c>
      <c r="F842" s="36" t="s">
        <v>363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427</v>
      </c>
      <c r="M842" s="36" t="s">
        <v>410</v>
      </c>
      <c r="N842" s="36" t="s">
        <v>412</v>
      </c>
      <c r="O842" s="37" t="s">
        <v>456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1.6801264044943821E-3</v>
      </c>
      <c r="W842" s="35" t="s">
        <v>433</v>
      </c>
      <c r="X842" s="38"/>
      <c r="Y842" s="38" t="s">
        <v>680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551</v>
      </c>
      <c r="AI842" s="32" t="s">
        <v>552</v>
      </c>
      <c r="AJ842" s="34">
        <f ca="1">IFERROR(PA[[#This Row],[Breakdown Time]]*PA[[#This Row],[Plant Equivalent Weightage]],"")</f>
        <v>2.0245523174157305E-2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363</v>
      </c>
      <c r="F843" s="36" t="s">
        <v>363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411</v>
      </c>
      <c r="M843" s="32" t="s">
        <v>483</v>
      </c>
      <c r="N843" s="36" t="s">
        <v>412</v>
      </c>
      <c r="O843" s="35" t="s">
        <v>472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1.4934456928838952E-3</v>
      </c>
      <c r="W843" s="35" t="s">
        <v>433</v>
      </c>
      <c r="X843" s="38"/>
      <c r="Y843" s="38" t="s">
        <v>700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551</v>
      </c>
      <c r="AI843" s="32" t="s">
        <v>552</v>
      </c>
      <c r="AJ843" s="34">
        <f ca="1">IFERROR(PA[[#This Row],[Breakdown Time]]*PA[[#This Row],[Plant Equivalent Weightage]],"")</f>
        <v>1.7996020599250939E-2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363</v>
      </c>
      <c r="F844" s="36" t="s">
        <v>363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411</v>
      </c>
      <c r="M844" s="32" t="s">
        <v>483</v>
      </c>
      <c r="N844" s="36" t="s">
        <v>412</v>
      </c>
      <c r="O844" s="37" t="s">
        <v>440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1.4934456928838952E-3</v>
      </c>
      <c r="W844" s="35" t="s">
        <v>433</v>
      </c>
      <c r="X844" s="38"/>
      <c r="Y844" s="38" t="s">
        <v>701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551</v>
      </c>
      <c r="AI844" s="32" t="s">
        <v>552</v>
      </c>
      <c r="AJ844" s="34">
        <f ca="1">IFERROR(PA[[#This Row],[Breakdown Time]]*PA[[#This Row],[Plant Equivalent Weightage]],"")</f>
        <v>1.7996020599250939E-2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363</v>
      </c>
      <c r="F845" s="36" t="s">
        <v>363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411</v>
      </c>
      <c r="M845" s="32" t="s">
        <v>483</v>
      </c>
      <c r="N845" s="36" t="s">
        <v>412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1.1947565543071161E-2</v>
      </c>
      <c r="W845" s="35" t="s">
        <v>413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561</v>
      </c>
      <c r="AI845" s="32" t="s">
        <v>367</v>
      </c>
      <c r="AJ845" s="34">
        <f ca="1">IFERROR(PA[[#This Row],[Breakdown Time]]*PA[[#This Row],[Plant Equivalent Weightage]],"")</f>
        <v>8.1641697877652963E-3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363</v>
      </c>
      <c r="F846" s="36" t="s">
        <v>363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478</v>
      </c>
      <c r="M846" s="32"/>
      <c r="N846" s="32"/>
      <c r="O846" s="35"/>
      <c r="P846" s="35"/>
      <c r="Q846" s="32" t="s">
        <v>419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4.9470388576779024E-2</v>
      </c>
      <c r="W846" s="35" t="s">
        <v>420</v>
      </c>
      <c r="X846" s="38"/>
      <c r="Y846" s="38" t="s">
        <v>722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422</v>
      </c>
      <c r="AI846" s="32" t="s">
        <v>367</v>
      </c>
      <c r="AJ846" s="34">
        <f ca="1">IFERROR(PA[[#This Row],[Breakdown Time]]*PA[[#This Row],[Plant Equivalent Weightage]],"")</f>
        <v>2.8857726669787729E-2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363</v>
      </c>
      <c r="F847" s="36" t="s">
        <v>363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473</v>
      </c>
      <c r="M847" s="36" t="s">
        <v>410</v>
      </c>
      <c r="N847" s="36" t="s">
        <v>412</v>
      </c>
      <c r="O847" s="37" t="s">
        <v>458</v>
      </c>
      <c r="P847" s="37" t="s">
        <v>471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1.8498361423220975E-4</v>
      </c>
      <c r="W847" s="37" t="s">
        <v>447</v>
      </c>
      <c r="X847" s="38"/>
      <c r="Y847" s="39" t="s">
        <v>469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648</v>
      </c>
      <c r="AI847" s="32" t="s">
        <v>367</v>
      </c>
      <c r="AJ847" s="34">
        <f ca="1">IFERROR(PA[[#This Row],[Breakdown Time]]*PA[[#This Row],[Plant Equivalent Weightage]],"")</f>
        <v>1.9145804073033711E-3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363</v>
      </c>
      <c r="F848" s="36" t="s">
        <v>363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473</v>
      </c>
      <c r="M848" s="36" t="s">
        <v>410</v>
      </c>
      <c r="N848" s="36" t="s">
        <v>412</v>
      </c>
      <c r="O848" s="37" t="s">
        <v>458</v>
      </c>
      <c r="P848" s="37" t="s">
        <v>471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1.8498361423220975E-4</v>
      </c>
      <c r="W848" s="37" t="s">
        <v>447</v>
      </c>
      <c r="X848" s="39"/>
      <c r="Y848" s="39" t="s">
        <v>469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648</v>
      </c>
      <c r="AI848" s="32" t="s">
        <v>367</v>
      </c>
      <c r="AJ848" s="175">
        <f ca="1">IFERROR(PA[[#This Row],[Breakdown Time]]*PA[[#This Row],[Plant Equivalent Weightage]],"")</f>
        <v>1.9454110096754056E-3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363</v>
      </c>
      <c r="F849" s="36" t="s">
        <v>363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450</v>
      </c>
      <c r="M849" s="36" t="s">
        <v>410</v>
      </c>
      <c r="N849" s="36" t="s">
        <v>412</v>
      </c>
      <c r="O849" s="37" t="s">
        <v>456</v>
      </c>
      <c r="P849" s="37" t="s">
        <v>406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1.8668071161048689E-4</v>
      </c>
      <c r="W849" s="37" t="s">
        <v>447</v>
      </c>
      <c r="X849" s="38"/>
      <c r="Y849" s="39" t="s">
        <v>469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648</v>
      </c>
      <c r="AI849" s="32" t="s">
        <v>367</v>
      </c>
      <c r="AJ849" s="34">
        <f ca="1">IFERROR(PA[[#This Row],[Breakdown Time]]*PA[[#This Row],[Plant Equivalent Weightage]],"")</f>
        <v>1.9943722690387018E-3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363</v>
      </c>
      <c r="F850" s="36" t="s">
        <v>363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524</v>
      </c>
      <c r="M850" s="32" t="s">
        <v>403</v>
      </c>
      <c r="N850" s="36" t="s">
        <v>412</v>
      </c>
      <c r="O850" s="37" t="s">
        <v>526</v>
      </c>
      <c r="P850" s="37" t="s">
        <v>471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1.8498361423220975E-4</v>
      </c>
      <c r="W850" s="37" t="s">
        <v>447</v>
      </c>
      <c r="X850" s="38"/>
      <c r="Y850" s="39" t="s">
        <v>469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648</v>
      </c>
      <c r="AI850" s="32" t="s">
        <v>367</v>
      </c>
      <c r="AJ850" s="34">
        <f ca="1">IFERROR(PA[[#This Row],[Breakdown Time]]*PA[[#This Row],[Plant Equivalent Weightage]],"")</f>
        <v>1.868334503745318E-3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363</v>
      </c>
      <c r="F851" s="36" t="s">
        <v>363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524</v>
      </c>
      <c r="M851" s="32" t="s">
        <v>403</v>
      </c>
      <c r="N851" s="36" t="s">
        <v>412</v>
      </c>
      <c r="O851" s="37" t="s">
        <v>526</v>
      </c>
      <c r="P851" s="37" t="s">
        <v>471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1.8498361423220975E-4</v>
      </c>
      <c r="W851" s="37" t="s">
        <v>447</v>
      </c>
      <c r="X851" s="38"/>
      <c r="Y851" s="39" t="s">
        <v>469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723</v>
      </c>
      <c r="AI851" s="32" t="s">
        <v>367</v>
      </c>
      <c r="AJ851" s="34">
        <f ca="1">IFERROR(PA[[#This Row],[Breakdown Time]]*PA[[#This Row],[Plant Equivalent Weightage]],"")</f>
        <v>1.9145804073033711E-3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363</v>
      </c>
      <c r="F852" s="36" t="s">
        <v>363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510</v>
      </c>
      <c r="M852" s="32" t="s">
        <v>403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>
        <f ca="1">IFERROR(_xlfn.XLOOKUP(PA[[#This Row],[Affected Equipment ]],'Basic Data'!N:N,'Basic Data'!R:R),"")</f>
        <v>2.3770394428838954E-2</v>
      </c>
      <c r="W852" s="35" t="s">
        <v>474</v>
      </c>
      <c r="X852" s="38"/>
      <c r="Y852" s="38" t="s">
        <v>438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672</v>
      </c>
      <c r="AI852" s="32" t="s">
        <v>552</v>
      </c>
      <c r="AJ852" s="34">
        <f ca="1">IFERROR(PA[[#This Row],[Breakdown Time]]*PA[[#This Row],[Plant Equivalent Weightage]],"")</f>
        <v>0.28801794582943208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363</v>
      </c>
      <c r="F853" s="36" t="s">
        <v>363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510</v>
      </c>
      <c r="M853" s="36" t="s">
        <v>410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>
        <f ca="1">IFERROR(_xlfn.XLOOKUP(PA[[#This Row],[Affected Equipment ]],'Basic Data'!N:N,'Basic Data'!R:R),"")</f>
        <v>2.2752984550561798E-2</v>
      </c>
      <c r="W853" s="35" t="s">
        <v>474</v>
      </c>
      <c r="X853" s="38"/>
      <c r="Y853" s="38" t="s">
        <v>438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672</v>
      </c>
      <c r="AI853" s="32" t="s">
        <v>552</v>
      </c>
      <c r="AJ853" s="34">
        <f ca="1">IFERROR(PA[[#This Row],[Breakdown Time]]*PA[[#This Row],[Plant Equivalent Weightage]],"")</f>
        <v>0.27569032947097383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363</v>
      </c>
      <c r="F854" s="36" t="s">
        <v>363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427</v>
      </c>
      <c r="M854" s="36" t="s">
        <v>410</v>
      </c>
      <c r="N854" s="36" t="s">
        <v>412</v>
      </c>
      <c r="O854" s="37" t="s">
        <v>405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1.6801264044943821E-3</v>
      </c>
      <c r="W854" s="35" t="s">
        <v>433</v>
      </c>
      <c r="X854" s="38"/>
      <c r="Y854" s="38" t="s">
        <v>679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551</v>
      </c>
      <c r="AI854" s="32" t="s">
        <v>552</v>
      </c>
      <c r="AJ854" s="34">
        <f ca="1">IFERROR(PA[[#This Row],[Breakdown Time]]*PA[[#This Row],[Plant Equivalent Weightage]],"")</f>
        <v>2.03575316011236E-2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363</v>
      </c>
      <c r="F855" s="36" t="s">
        <v>363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427</v>
      </c>
      <c r="M855" s="36" t="s">
        <v>410</v>
      </c>
      <c r="N855" s="36" t="s">
        <v>412</v>
      </c>
      <c r="O855" s="37" t="s">
        <v>456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1.6801264044943821E-3</v>
      </c>
      <c r="W855" s="35" t="s">
        <v>433</v>
      </c>
      <c r="X855" s="38"/>
      <c r="Y855" s="38" t="s">
        <v>680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551</v>
      </c>
      <c r="AI855" s="32" t="s">
        <v>552</v>
      </c>
      <c r="AJ855" s="34">
        <f ca="1">IFERROR(PA[[#This Row],[Breakdown Time]]*PA[[#This Row],[Plant Equivalent Weightage]],"")</f>
        <v>2.03575316011236E-2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363</v>
      </c>
      <c r="F856" s="36" t="s">
        <v>363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411</v>
      </c>
      <c r="M856" s="32" t="s">
        <v>483</v>
      </c>
      <c r="N856" s="36" t="s">
        <v>412</v>
      </c>
      <c r="O856" s="35" t="s">
        <v>472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1.4934456928838952E-3</v>
      </c>
      <c r="W856" s="35" t="s">
        <v>433</v>
      </c>
      <c r="X856" s="38"/>
      <c r="Y856" s="38" t="s">
        <v>700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551</v>
      </c>
      <c r="AI856" s="32" t="s">
        <v>552</v>
      </c>
      <c r="AJ856" s="34">
        <f ca="1">IFERROR(PA[[#This Row],[Breakdown Time]]*PA[[#This Row],[Plant Equivalent Weightage]],"")</f>
        <v>1.8095583645443201E-2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363</v>
      </c>
      <c r="F857" s="36" t="s">
        <v>363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411</v>
      </c>
      <c r="M857" s="32" t="s">
        <v>483</v>
      </c>
      <c r="N857" s="36" t="s">
        <v>412</v>
      </c>
      <c r="O857" s="37" t="s">
        <v>440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1.4934456928838952E-3</v>
      </c>
      <c r="W857" s="35" t="s">
        <v>433</v>
      </c>
      <c r="X857" s="38"/>
      <c r="Y857" s="38" t="s">
        <v>701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551</v>
      </c>
      <c r="AI857" s="32" t="s">
        <v>552</v>
      </c>
      <c r="AJ857" s="34">
        <f ca="1">IFERROR(PA[[#This Row],[Breakdown Time]]*PA[[#This Row],[Plant Equivalent Weightage]],"")</f>
        <v>1.8095583645443201E-2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363</v>
      </c>
      <c r="F858" s="36" t="s">
        <v>363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418</v>
      </c>
      <c r="M858" s="36" t="s">
        <v>410</v>
      </c>
      <c r="N858" s="36" t="s">
        <v>416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9.2406952247190994E-3</v>
      </c>
      <c r="W858" s="35" t="s">
        <v>413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491</v>
      </c>
      <c r="AI858" s="32" t="s">
        <v>367</v>
      </c>
      <c r="AJ858" s="34">
        <f ca="1">IFERROR(PA[[#This Row],[Breakdown Time]]*PA[[#This Row],[Plant Equivalent Weightage]],"")</f>
        <v>9.0866836376404404E-3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363</v>
      </c>
      <c r="F859" s="36" t="s">
        <v>363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418</v>
      </c>
      <c r="M859" s="36" t="s">
        <v>410</v>
      </c>
      <c r="N859" s="36" t="s">
        <v>416</v>
      </c>
      <c r="O859" s="37" t="s">
        <v>405</v>
      </c>
      <c r="P859" s="37" t="s">
        <v>406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1.8668071161048689E-4</v>
      </c>
      <c r="W859" s="37" t="s">
        <v>447</v>
      </c>
      <c r="X859" s="38"/>
      <c r="Y859" s="39" t="s">
        <v>469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593</v>
      </c>
      <c r="AI859" s="32" t="s">
        <v>367</v>
      </c>
      <c r="AJ859" s="34">
        <f ca="1">IFERROR(PA[[#This Row],[Breakdown Time]]*PA[[#This Row],[Plant Equivalent Weightage]],"")</f>
        <v>1.9943722690387018E-3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363</v>
      </c>
      <c r="F860" s="36" t="s">
        <v>363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418</v>
      </c>
      <c r="M860" s="36" t="s">
        <v>410</v>
      </c>
      <c r="N860" s="36" t="s">
        <v>416</v>
      </c>
      <c r="O860" s="37" t="s">
        <v>405</v>
      </c>
      <c r="P860" s="37" t="s">
        <v>406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1.8668071161048689E-4</v>
      </c>
      <c r="W860" s="37" t="s">
        <v>447</v>
      </c>
      <c r="X860" s="38"/>
      <c r="Y860" s="39" t="s">
        <v>469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593</v>
      </c>
      <c r="AI860" s="32" t="s">
        <v>367</v>
      </c>
      <c r="AJ860" s="34">
        <f ca="1">IFERROR(PA[[#This Row],[Breakdown Time]]*PA[[#This Row],[Plant Equivalent Weightage]],"")</f>
        <v>2.0254857209737829E-3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363</v>
      </c>
      <c r="F861" s="36" t="s">
        <v>363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510</v>
      </c>
      <c r="M861" s="32" t="s">
        <v>403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>
        <f ca="1">IFERROR(_xlfn.XLOOKUP(PA[[#This Row],[Affected Equipment ]],'Basic Data'!N:N,'Basic Data'!R:R),"")</f>
        <v>2.3770394428838954E-2</v>
      </c>
      <c r="W861" s="35" t="s">
        <v>474</v>
      </c>
      <c r="X861" s="38"/>
      <c r="Y861" s="38" t="s">
        <v>438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672</v>
      </c>
      <c r="AI861" s="32" t="s">
        <v>552</v>
      </c>
      <c r="AJ861" s="34">
        <f ca="1">IFERROR(PA[[#This Row],[Breakdown Time]]*PA[[#This Row],[Plant Equivalent Weightage]],"")</f>
        <v>0.27930213453885772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363</v>
      </c>
      <c r="F862" s="36" t="s">
        <v>363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510</v>
      </c>
      <c r="M862" s="36" t="s">
        <v>410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>
        <f ca="1">IFERROR(_xlfn.XLOOKUP(PA[[#This Row],[Affected Equipment ]],'Basic Data'!N:N,'Basic Data'!R:R),"")</f>
        <v>2.2752984550561798E-2</v>
      </c>
      <c r="W862" s="35" t="s">
        <v>474</v>
      </c>
      <c r="X862" s="38"/>
      <c r="Y862" s="38" t="s">
        <v>438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672</v>
      </c>
      <c r="AI862" s="32" t="s">
        <v>552</v>
      </c>
      <c r="AJ862" s="34">
        <f ca="1">IFERROR(PA[[#This Row],[Breakdown Time]]*PA[[#This Row],[Plant Equivalent Weightage]],"")</f>
        <v>0.26734756846910113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363</v>
      </c>
      <c r="F863" s="36" t="s">
        <v>363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427</v>
      </c>
      <c r="M863" s="36" t="s">
        <v>410</v>
      </c>
      <c r="N863" s="36" t="s">
        <v>412</v>
      </c>
      <c r="O863" s="37" t="s">
        <v>405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1.6801264044943821E-3</v>
      </c>
      <c r="W863" s="35" t="s">
        <v>433</v>
      </c>
      <c r="X863" s="38"/>
      <c r="Y863" s="38" t="s">
        <v>679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551</v>
      </c>
      <c r="AI863" s="32" t="s">
        <v>552</v>
      </c>
      <c r="AJ863" s="34">
        <f ca="1">IFERROR(PA[[#This Row],[Breakdown Time]]*PA[[#This Row],[Plant Equivalent Weightage]],"")</f>
        <v>1.9741485252808989E-2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363</v>
      </c>
      <c r="F864" s="36" t="s">
        <v>363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427</v>
      </c>
      <c r="M864" s="36" t="s">
        <v>410</v>
      </c>
      <c r="N864" s="36" t="s">
        <v>412</v>
      </c>
      <c r="O864" s="37" t="s">
        <v>456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1.6801264044943821E-3</v>
      </c>
      <c r="W864" s="35" t="s">
        <v>433</v>
      </c>
      <c r="X864" s="38"/>
      <c r="Y864" s="38" t="s">
        <v>680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551</v>
      </c>
      <c r="AI864" s="32" t="s">
        <v>552</v>
      </c>
      <c r="AJ864" s="34">
        <f ca="1">IFERROR(PA[[#This Row],[Breakdown Time]]*PA[[#This Row],[Plant Equivalent Weightage]],"")</f>
        <v>1.9741485252808989E-2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363</v>
      </c>
      <c r="F865" s="36" t="s">
        <v>363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411</v>
      </c>
      <c r="M865" s="32" t="s">
        <v>483</v>
      </c>
      <c r="N865" s="36" t="s">
        <v>412</v>
      </c>
      <c r="O865" s="35" t="s">
        <v>472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1.4934456928838952E-3</v>
      </c>
      <c r="W865" s="35" t="s">
        <v>433</v>
      </c>
      <c r="X865" s="38"/>
      <c r="Y865" s="38" t="s">
        <v>700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551</v>
      </c>
      <c r="AI865" s="32" t="s">
        <v>552</v>
      </c>
      <c r="AJ865" s="34">
        <f ca="1">IFERROR(PA[[#This Row],[Breakdown Time]]*PA[[#This Row],[Plant Equivalent Weightage]],"")</f>
        <v>1.7547986891385769E-2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363</v>
      </c>
      <c r="F866" s="36" t="s">
        <v>363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411</v>
      </c>
      <c r="M866" s="32" t="s">
        <v>483</v>
      </c>
      <c r="N866" s="36" t="s">
        <v>412</v>
      </c>
      <c r="O866" s="37" t="s">
        <v>440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1.4934456928838952E-3</v>
      </c>
      <c r="W866" s="35" t="s">
        <v>433</v>
      </c>
      <c r="X866" s="38"/>
      <c r="Y866" s="38" t="s">
        <v>701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551</v>
      </c>
      <c r="AI866" s="32" t="s">
        <v>552</v>
      </c>
      <c r="AJ866" s="34">
        <f ca="1">IFERROR(PA[[#This Row],[Breakdown Time]]*PA[[#This Row],[Plant Equivalent Weightage]],"")</f>
        <v>1.7547986891385769E-2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363</v>
      </c>
      <c r="F867" s="36" t="s">
        <v>363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411</v>
      </c>
      <c r="M867" s="36" t="s">
        <v>410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2.5668597846441949E-2</v>
      </c>
      <c r="W867" s="35" t="s">
        <v>474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673</v>
      </c>
      <c r="AI867" s="32" t="s">
        <v>367</v>
      </c>
      <c r="AJ867" s="34">
        <f ca="1">IFERROR(PA[[#This Row],[Breakdown Time]]*PA[[#This Row],[Plant Equivalent Weightage]],"")</f>
        <v>1.5828968671972546E-2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363</v>
      </c>
      <c r="F868" s="36" t="s">
        <v>363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411</v>
      </c>
      <c r="M868" s="32" t="s">
        <v>483</v>
      </c>
      <c r="N868" s="36" t="s">
        <v>412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1.1947565543071161E-2</v>
      </c>
      <c r="W868" s="35" t="s">
        <v>413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633</v>
      </c>
      <c r="AI868" s="32" t="s">
        <v>367</v>
      </c>
      <c r="AJ868" s="34">
        <f ca="1">IFERROR(PA[[#This Row],[Breakdown Time]]*PA[[#This Row],[Plant Equivalent Weightage]],"")</f>
        <v>6.3720349563046287E-3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363</v>
      </c>
      <c r="F869" s="36" t="s">
        <v>363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473</v>
      </c>
      <c r="M869" s="36" t="s">
        <v>410</v>
      </c>
      <c r="N869" s="36" t="s">
        <v>416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1.3318820224719101E-2</v>
      </c>
      <c r="W869" s="35" t="s">
        <v>413</v>
      </c>
      <c r="X869" s="38"/>
      <c r="Y869" s="38" t="s">
        <v>438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1827</v>
      </c>
      <c r="AI869" s="32" t="s">
        <v>367</v>
      </c>
      <c r="AJ869" s="34">
        <f ca="1">IFERROR(PA[[#This Row],[Breakdown Time]]*PA[[#This Row],[Plant Equivalent Weightage]],"")</f>
        <v>9.5451544943820233E-3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363</v>
      </c>
      <c r="F870" s="36" t="s">
        <v>363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510</v>
      </c>
      <c r="M870" s="32" t="s">
        <v>403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>
        <f ca="1">IFERROR(_xlfn.XLOOKUP(PA[[#This Row],[Affected Equipment ]],'Basic Data'!N:N,'Basic Data'!R:R),"")</f>
        <v>2.3770394428838954E-2</v>
      </c>
      <c r="W870" s="35" t="s">
        <v>474</v>
      </c>
      <c r="X870" s="38"/>
      <c r="Y870" s="38" t="s">
        <v>438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672</v>
      </c>
      <c r="AI870" s="32" t="s">
        <v>552</v>
      </c>
      <c r="AJ870" s="34">
        <f ca="1">IFERROR(PA[[#This Row],[Breakdown Time]]*PA[[#This Row],[Plant Equivalent Weightage]],"")</f>
        <v>0.27177484296972537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363</v>
      </c>
      <c r="F871" s="36" t="s">
        <v>363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510</v>
      </c>
      <c r="M871" s="36" t="s">
        <v>410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>
        <f ca="1">IFERROR(_xlfn.XLOOKUP(PA[[#This Row],[Affected Equipment ]],'Basic Data'!N:N,'Basic Data'!R:R),"")</f>
        <v>2.2752984550561798E-2</v>
      </c>
      <c r="W871" s="35" t="s">
        <v>474</v>
      </c>
      <c r="X871" s="38"/>
      <c r="Y871" s="38" t="s">
        <v>438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672</v>
      </c>
      <c r="AI871" s="32" t="s">
        <v>552</v>
      </c>
      <c r="AJ871" s="34">
        <f ca="1">IFERROR(PA[[#This Row],[Breakdown Time]]*PA[[#This Row],[Plant Equivalent Weightage]],"")</f>
        <v>0.26014245669475655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363</v>
      </c>
      <c r="F872" s="36" t="s">
        <v>363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427</v>
      </c>
      <c r="M872" s="36" t="s">
        <v>410</v>
      </c>
      <c r="N872" s="36" t="s">
        <v>412</v>
      </c>
      <c r="O872" s="37" t="s">
        <v>405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1.6801264044943821E-3</v>
      </c>
      <c r="W872" s="35" t="s">
        <v>433</v>
      </c>
      <c r="X872" s="38"/>
      <c r="Y872" s="38" t="s">
        <v>679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1830</v>
      </c>
      <c r="AI872" s="32" t="s">
        <v>367</v>
      </c>
      <c r="AJ872" s="34">
        <f ca="1">IFERROR(PA[[#This Row],[Breakdown Time]]*PA[[#This Row],[Plant Equivalent Weightage]],"")</f>
        <v>8.76465941011236E-3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363</v>
      </c>
      <c r="F873" s="36" t="s">
        <v>363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427</v>
      </c>
      <c r="M873" s="36" t="s">
        <v>410</v>
      </c>
      <c r="N873" s="36" t="s">
        <v>412</v>
      </c>
      <c r="O873" s="37" t="s">
        <v>456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1.6801264044943821E-3</v>
      </c>
      <c r="W873" s="35" t="s">
        <v>433</v>
      </c>
      <c r="X873" s="38"/>
      <c r="Y873" s="38" t="s">
        <v>680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1829</v>
      </c>
      <c r="AI873" s="32" t="s">
        <v>367</v>
      </c>
      <c r="AJ873" s="34">
        <f ca="1">IFERROR(PA[[#This Row],[Breakdown Time]]*PA[[#This Row],[Plant Equivalent Weightage]],"")</f>
        <v>8.76465941011236E-3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363</v>
      </c>
      <c r="F874" s="36" t="s">
        <v>363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411</v>
      </c>
      <c r="M874" s="32" t="s">
        <v>483</v>
      </c>
      <c r="N874" s="36" t="s">
        <v>412</v>
      </c>
      <c r="O874" s="35" t="s">
        <v>472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1.4934456928838952E-3</v>
      </c>
      <c r="W874" s="35" t="s">
        <v>433</v>
      </c>
      <c r="X874" s="38"/>
      <c r="Y874" s="38" t="s">
        <v>700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1831</v>
      </c>
      <c r="AI874" s="32" t="s">
        <v>367</v>
      </c>
      <c r="AJ874" s="34">
        <f ca="1">IFERROR(PA[[#This Row],[Breakdown Time]]*PA[[#This Row],[Plant Equivalent Weightage]],"")</f>
        <v>1.4137952559300877E-2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363</v>
      </c>
      <c r="F875" s="36" t="s">
        <v>363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411</v>
      </c>
      <c r="M875" s="32" t="s">
        <v>483</v>
      </c>
      <c r="N875" s="36" t="s">
        <v>412</v>
      </c>
      <c r="O875" s="37" t="s">
        <v>440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1.4934456928838952E-3</v>
      </c>
      <c r="W875" s="35" t="s">
        <v>433</v>
      </c>
      <c r="X875" s="38"/>
      <c r="Y875" s="38" t="s">
        <v>701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1832</v>
      </c>
      <c r="AI875" s="32" t="s">
        <v>367</v>
      </c>
      <c r="AJ875" s="34">
        <f ca="1">IFERROR(PA[[#This Row],[Breakdown Time]]*PA[[#This Row],[Plant Equivalent Weightage]],"")</f>
        <v>1.4137952559300877E-2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363</v>
      </c>
      <c r="F876" s="36" t="s">
        <v>363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411</v>
      </c>
      <c r="M876" s="32" t="s">
        <v>483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2.2868387172284635E-2</v>
      </c>
      <c r="W876" s="35" t="s">
        <v>474</v>
      </c>
      <c r="X876" s="38"/>
      <c r="Y876" s="38" t="s">
        <v>1833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1834</v>
      </c>
      <c r="AI876" s="32" t="s">
        <v>367</v>
      </c>
      <c r="AJ876" s="34">
        <f ca="1">IFERROR(PA[[#This Row],[Breakdown Time]]*PA[[#This Row],[Plant Equivalent Weightage]],"")</f>
        <v>1.5245591448189764E-2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363</v>
      </c>
      <c r="F877" s="36" t="s">
        <v>363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427</v>
      </c>
      <c r="M877" s="36" t="s">
        <v>410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2.304233965355805E-2</v>
      </c>
      <c r="W877" s="35" t="s">
        <v>474</v>
      </c>
      <c r="X877" s="38"/>
      <c r="Y877" s="38" t="s">
        <v>1833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1834</v>
      </c>
      <c r="AI877" s="32" t="s">
        <v>367</v>
      </c>
      <c r="AJ877" s="34">
        <f ca="1">IFERROR(PA[[#This Row],[Breakdown Time]]*PA[[#This Row],[Plant Equivalent Weightage]],"")</f>
        <v>8.4488578729713156E-3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363</v>
      </c>
      <c r="F878" s="36" t="s">
        <v>363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424</v>
      </c>
      <c r="M878" s="36" t="s">
        <v>410</v>
      </c>
      <c r="N878" s="36" t="s">
        <v>412</v>
      </c>
      <c r="O878" s="37" t="s">
        <v>405</v>
      </c>
      <c r="P878" s="37" t="s">
        <v>471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1.8498361423220975E-4</v>
      </c>
      <c r="W878" s="35" t="s">
        <v>481</v>
      </c>
      <c r="X878" s="38"/>
      <c r="Y878" s="38" t="s">
        <v>469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6" t="s">
        <v>1835</v>
      </c>
      <c r="AI878" s="32" t="s">
        <v>367</v>
      </c>
      <c r="AJ878" s="34">
        <f ca="1">IFERROR(PA[[#This Row],[Breakdown Time]]*PA[[#This Row],[Plant Equivalent Weightage]],"")</f>
        <v>1.797424118289638E-3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363</v>
      </c>
      <c r="F879" s="36" t="s">
        <v>363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424</v>
      </c>
      <c r="M879" s="36" t="s">
        <v>410</v>
      </c>
      <c r="N879" s="36" t="s">
        <v>412</v>
      </c>
      <c r="O879" s="37" t="s">
        <v>446</v>
      </c>
      <c r="P879" s="37" t="s">
        <v>471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1.8498361423220975E-4</v>
      </c>
      <c r="W879" s="35" t="s">
        <v>481</v>
      </c>
      <c r="X879" s="38"/>
      <c r="Y879" s="38" t="s">
        <v>469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6" t="s">
        <v>666</v>
      </c>
      <c r="AI879" s="32" t="s">
        <v>367</v>
      </c>
      <c r="AJ879" s="34">
        <f ca="1">IFERROR(PA[[#This Row],[Breakdown Time]]*PA[[#This Row],[Plant Equivalent Weightage]],"")</f>
        <v>1.828254720661673E-3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363</v>
      </c>
      <c r="F880" s="36" t="s">
        <v>363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424</v>
      </c>
      <c r="M880" s="36" t="s">
        <v>483</v>
      </c>
      <c r="N880" s="36" t="s">
        <v>412</v>
      </c>
      <c r="O880" s="37" t="s">
        <v>467</v>
      </c>
      <c r="P880" s="37" t="s">
        <v>471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1.8498361423220975E-4</v>
      </c>
      <c r="W880" s="35" t="s">
        <v>407</v>
      </c>
      <c r="X880" s="38"/>
      <c r="Y880" s="38" t="s">
        <v>469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6" t="s">
        <v>460</v>
      </c>
      <c r="AI880" s="32" t="s">
        <v>367</v>
      </c>
      <c r="AJ880" s="34">
        <f ca="1">IFERROR(PA[[#This Row],[Breakdown Time]]*PA[[#This Row],[Plant Equivalent Weightage]],"")</f>
        <v>1.8590853230337078E-3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363</v>
      </c>
      <c r="F881" s="36" t="s">
        <v>363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424</v>
      </c>
      <c r="M881" s="36" t="s">
        <v>483</v>
      </c>
      <c r="N881" s="36" t="s">
        <v>412</v>
      </c>
      <c r="O881" s="37" t="s">
        <v>526</v>
      </c>
      <c r="P881" s="37" t="s">
        <v>471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1.8498361423220975E-4</v>
      </c>
      <c r="W881" s="35" t="s">
        <v>447</v>
      </c>
      <c r="X881" s="38"/>
      <c r="Y881" s="38" t="s">
        <v>469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6" t="s">
        <v>593</v>
      </c>
      <c r="AI881" s="32" t="s">
        <v>367</v>
      </c>
      <c r="AJ881" s="34">
        <f ca="1">IFERROR(PA[[#This Row],[Breakdown Time]]*PA[[#This Row],[Plant Equivalent Weightage]],"")</f>
        <v>1.8899159254057432E-3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363</v>
      </c>
      <c r="F882" s="36" t="s">
        <v>363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424</v>
      </c>
      <c r="M882" s="36" t="s">
        <v>483</v>
      </c>
      <c r="N882" s="36" t="s">
        <v>412</v>
      </c>
      <c r="O882" s="37" t="s">
        <v>526</v>
      </c>
      <c r="P882" s="37" t="s">
        <v>471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1.8498361423220975E-4</v>
      </c>
      <c r="W882" s="35" t="s">
        <v>447</v>
      </c>
      <c r="X882" s="38"/>
      <c r="Y882" s="38" t="s">
        <v>469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6" t="s">
        <v>457</v>
      </c>
      <c r="AI882" s="32" t="s">
        <v>367</v>
      </c>
      <c r="AJ882" s="34">
        <f ca="1">IFERROR(PA[[#This Row],[Breakdown Time]]*PA[[#This Row],[Plant Equivalent Weightage]],"")</f>
        <v>1.9207465277777777E-3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363</v>
      </c>
      <c r="F883" s="36" t="s">
        <v>363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424</v>
      </c>
      <c r="M883" s="36" t="s">
        <v>403</v>
      </c>
      <c r="N883" s="36" t="s">
        <v>412</v>
      </c>
      <c r="O883" s="37" t="s">
        <v>472</v>
      </c>
      <c r="P883" s="37" t="s">
        <v>471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1.8498361423220975E-4</v>
      </c>
      <c r="W883" s="35" t="s">
        <v>407</v>
      </c>
      <c r="X883" s="38"/>
      <c r="Y883" s="38" t="s">
        <v>469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6" t="s">
        <v>460</v>
      </c>
      <c r="AI883" s="32" t="s">
        <v>367</v>
      </c>
      <c r="AJ883" s="34">
        <f ca="1">IFERROR(PA[[#This Row],[Breakdown Time]]*PA[[#This Row],[Plant Equivalent Weightage]],"")</f>
        <v>1.9515771301498129E-3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363</v>
      </c>
      <c r="F884" s="36" t="s">
        <v>363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510</v>
      </c>
      <c r="M884" s="32" t="s">
        <v>403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>
        <f ca="1">IFERROR(_xlfn.XLOOKUP(PA[[#This Row],[Affected Equipment ]],'Basic Data'!N:N,'Basic Data'!R:R),"")</f>
        <v>2.3770394428838954E-2</v>
      </c>
      <c r="W884" s="35" t="s">
        <v>474</v>
      </c>
      <c r="X884" s="38"/>
      <c r="Y884" s="38" t="s">
        <v>438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672</v>
      </c>
      <c r="AI884" s="32" t="s">
        <v>552</v>
      </c>
      <c r="AJ884" s="34">
        <f ca="1">IFERROR(PA[[#This Row],[Breakdown Time]]*PA[[#This Row],[Plant Equivalent Weightage]],"")</f>
        <v>0.29197967823423854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363</v>
      </c>
      <c r="F885" s="36" t="s">
        <v>363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510</v>
      </c>
      <c r="M885" s="36" t="s">
        <v>410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>
        <f ca="1">IFERROR(_xlfn.XLOOKUP(PA[[#This Row],[Affected Equipment ]],'Basic Data'!N:N,'Basic Data'!R:R),"")</f>
        <v>2.2752984550561798E-2</v>
      </c>
      <c r="W885" s="35" t="s">
        <v>474</v>
      </c>
      <c r="X885" s="38"/>
      <c r="Y885" s="38" t="s">
        <v>438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672</v>
      </c>
      <c r="AI885" s="32" t="s">
        <v>552</v>
      </c>
      <c r="AJ885" s="34">
        <f ca="1">IFERROR(PA[[#This Row],[Breakdown Time]]*PA[[#This Row],[Plant Equivalent Weightage]],"")</f>
        <v>0.27948249356273414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363</v>
      </c>
      <c r="F886" s="36" t="s">
        <v>363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473</v>
      </c>
      <c r="M886" s="36" t="s">
        <v>410</v>
      </c>
      <c r="N886" s="36" t="s">
        <v>416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1.3318820224719101E-2</v>
      </c>
      <c r="W886" s="35" t="s">
        <v>413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633</v>
      </c>
      <c r="AI886" s="32" t="s">
        <v>367</v>
      </c>
      <c r="AJ886" s="34">
        <f ca="1">IFERROR(PA[[#This Row],[Breakdown Time]]*PA[[#This Row],[Plant Equivalent Weightage]],"")</f>
        <v>9.5451544943820233E-3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363</v>
      </c>
      <c r="F887" s="36" t="s">
        <v>363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478</v>
      </c>
      <c r="M887" s="36" t="s">
        <v>410</v>
      </c>
      <c r="N887" s="36" t="s">
        <v>412</v>
      </c>
      <c r="O887" s="37" t="s">
        <v>405</v>
      </c>
      <c r="P887" s="37" t="s">
        <v>406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1.8668071161048689E-4</v>
      </c>
      <c r="W887" s="35" t="s">
        <v>447</v>
      </c>
      <c r="X887" s="38"/>
      <c r="Y887" s="38" t="s">
        <v>469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6" t="s">
        <v>593</v>
      </c>
      <c r="AI887" s="32" t="s">
        <v>367</v>
      </c>
      <c r="AJ887" s="34">
        <f ca="1">IFERROR(PA[[#This Row],[Breakdown Time]]*PA[[#This Row],[Plant Equivalent Weightage]],"")</f>
        <v>1.9881495786516854E-3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363</v>
      </c>
      <c r="F888" s="36" t="s">
        <v>363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478</v>
      </c>
      <c r="M888" s="36" t="s">
        <v>410</v>
      </c>
      <c r="N888" s="36" t="s">
        <v>412</v>
      </c>
      <c r="O888" s="37" t="s">
        <v>405</v>
      </c>
      <c r="P888" s="37" t="s">
        <v>406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1.8668071161048689E-4</v>
      </c>
      <c r="W888" s="35" t="s">
        <v>447</v>
      </c>
      <c r="X888" s="38"/>
      <c r="Y888" s="38" t="s">
        <v>469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6" t="s">
        <v>593</v>
      </c>
      <c r="AI888" s="32" t="s">
        <v>367</v>
      </c>
      <c r="AJ888" s="34">
        <f ca="1">IFERROR(PA[[#This Row],[Breakdown Time]]*PA[[#This Row],[Plant Equivalent Weightage]],"")</f>
        <v>2.0192630305867665E-3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363</v>
      </c>
      <c r="F889" s="36" t="s">
        <v>363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478</v>
      </c>
      <c r="M889" s="36" t="s">
        <v>410</v>
      </c>
      <c r="N889" s="36" t="s">
        <v>412</v>
      </c>
      <c r="O889" s="37" t="s">
        <v>405</v>
      </c>
      <c r="P889" s="37" t="s">
        <v>406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1.8668071161048689E-4</v>
      </c>
      <c r="W889" s="35" t="s">
        <v>447</v>
      </c>
      <c r="X889" s="38"/>
      <c r="Y889" s="38" t="s">
        <v>469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6" t="s">
        <v>593</v>
      </c>
      <c r="AI889" s="32" t="s">
        <v>367</v>
      </c>
      <c r="AJ889" s="34">
        <f ca="1">IFERROR(PA[[#This Row],[Breakdown Time]]*PA[[#This Row],[Plant Equivalent Weightage]],"")</f>
        <v>2.0503764825218476E-3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363</v>
      </c>
      <c r="F890" s="36" t="s">
        <v>363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524</v>
      </c>
      <c r="M890" s="36" t="s">
        <v>403</v>
      </c>
      <c r="N890" s="36" t="s">
        <v>416</v>
      </c>
      <c r="O890" s="37" t="s">
        <v>456</v>
      </c>
      <c r="P890" s="37" t="s">
        <v>471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1.8498361423220975E-4</v>
      </c>
      <c r="W890" s="35" t="s">
        <v>447</v>
      </c>
      <c r="X890" s="38"/>
      <c r="Y890" s="38" t="s">
        <v>469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7" t="s">
        <v>593</v>
      </c>
      <c r="AI890" s="32" t="s">
        <v>367</v>
      </c>
      <c r="AJ890" s="34">
        <f ca="1">IFERROR(PA[[#This Row],[Breakdown Time]]*PA[[#This Row],[Plant Equivalent Weightage]],"")</f>
        <v>2.0625672986891385E-3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363</v>
      </c>
      <c r="F891" s="36" t="s">
        <v>363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450</v>
      </c>
      <c r="M891" s="36" t="s">
        <v>410</v>
      </c>
      <c r="N891" s="36" t="s">
        <v>412</v>
      </c>
      <c r="O891" s="37" t="s">
        <v>456</v>
      </c>
      <c r="P891" s="37" t="s">
        <v>406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1.8668071161048689E-4</v>
      </c>
      <c r="W891" s="35" t="s">
        <v>481</v>
      </c>
      <c r="X891" s="38"/>
      <c r="Y891" s="38" t="s">
        <v>469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6" t="s">
        <v>1836</v>
      </c>
      <c r="AI891" s="32" t="s">
        <v>367</v>
      </c>
      <c r="AJ891" s="34">
        <f ca="1">IFERROR(PA[[#This Row],[Breakdown Time]]*PA[[#This Row],[Plant Equivalent Weightage]],"")</f>
        <v>1.8948092228464419E-3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363</v>
      </c>
      <c r="F892" s="36" t="s">
        <v>363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402</v>
      </c>
      <c r="M892" s="36" t="s">
        <v>410</v>
      </c>
      <c r="N892" s="36" t="s">
        <v>443</v>
      </c>
      <c r="O892" s="37" t="s">
        <v>458</v>
      </c>
      <c r="P892" s="37" t="s">
        <v>406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1.8668071161048689E-4</v>
      </c>
      <c r="W892" s="35" t="s">
        <v>407</v>
      </c>
      <c r="X892" s="38"/>
      <c r="Y892" s="38" t="s">
        <v>469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6" t="s">
        <v>1837</v>
      </c>
      <c r="AI892" s="32" t="s">
        <v>367</v>
      </c>
      <c r="AJ892" s="34">
        <f ca="1">IFERROR(PA[[#This Row],[Breakdown Time]]*PA[[#This Row],[Plant Equivalent Weightage]],"")</f>
        <v>1.925922674781523E-3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363</v>
      </c>
      <c r="F893" s="36" t="s">
        <v>363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473</v>
      </c>
      <c r="M893" s="36" t="s">
        <v>410</v>
      </c>
      <c r="N893" s="36" t="s">
        <v>416</v>
      </c>
      <c r="O893" s="37" t="s">
        <v>440</v>
      </c>
      <c r="P893" s="37" t="s">
        <v>471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1.8498361423220975E-4</v>
      </c>
      <c r="W893" s="35" t="s">
        <v>481</v>
      </c>
      <c r="X893" s="38"/>
      <c r="Y893" s="38" t="s">
        <v>469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6" t="s">
        <v>1838</v>
      </c>
      <c r="AI893" s="32" t="s">
        <v>367</v>
      </c>
      <c r="AJ893" s="34">
        <f ca="1">IFERROR(PA[[#This Row],[Breakdown Time]]*PA[[#This Row],[Plant Equivalent Weightage]],"")</f>
        <v>1.9392448892009988E-3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363</v>
      </c>
      <c r="F894" s="36" t="s">
        <v>363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473</v>
      </c>
      <c r="M894" s="36" t="s">
        <v>403</v>
      </c>
      <c r="N894" s="36" t="s">
        <v>412</v>
      </c>
      <c r="O894" s="37" t="s">
        <v>446</v>
      </c>
      <c r="P894" s="37" t="s">
        <v>471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1.8498361423220975E-4</v>
      </c>
      <c r="W894" s="35" t="s">
        <v>447</v>
      </c>
      <c r="X894" s="39"/>
      <c r="Y894" s="38" t="s">
        <v>469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6" t="s">
        <v>683</v>
      </c>
      <c r="AI894" s="32" t="s">
        <v>367</v>
      </c>
      <c r="AJ894" s="175">
        <f ca="1">IFERROR(PA[[#This Row],[Breakdown Time]]*PA[[#This Row],[Plant Equivalent Weightage]],"")</f>
        <v>1.970075491573034E-3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363</v>
      </c>
      <c r="F895" s="36" t="s">
        <v>363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473</v>
      </c>
      <c r="M895" s="32" t="s">
        <v>403</v>
      </c>
      <c r="N895" s="32" t="s">
        <v>412</v>
      </c>
      <c r="O895" s="35" t="s">
        <v>446</v>
      </c>
      <c r="P895" s="35" t="s">
        <v>471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1.8498361423220975E-4</v>
      </c>
      <c r="W895" s="35" t="s">
        <v>447</v>
      </c>
      <c r="X895" s="38"/>
      <c r="Y895" s="38" t="s">
        <v>469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6" t="s">
        <v>593</v>
      </c>
      <c r="AI895" s="32" t="s">
        <v>367</v>
      </c>
      <c r="AJ895" s="34">
        <f ca="1">IFERROR(PA[[#This Row],[Breakdown Time]]*PA[[#This Row],[Plant Equivalent Weightage]],"")</f>
        <v>2.0009060939450685E-3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363</v>
      </c>
      <c r="F896" s="36" t="s">
        <v>363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473</v>
      </c>
      <c r="M896" s="36" t="s">
        <v>403</v>
      </c>
      <c r="N896" s="36" t="s">
        <v>412</v>
      </c>
      <c r="O896" s="37" t="s">
        <v>446</v>
      </c>
      <c r="P896" s="37" t="s">
        <v>471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1.8498361423220975E-4</v>
      </c>
      <c r="W896" s="35" t="s">
        <v>447</v>
      </c>
      <c r="X896" s="39"/>
      <c r="Y896" s="38" t="s">
        <v>469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6" t="s">
        <v>593</v>
      </c>
      <c r="AI896" s="32" t="s">
        <v>367</v>
      </c>
      <c r="AJ896" s="175">
        <f ca="1">IFERROR(PA[[#This Row],[Breakdown Time]]*PA[[#This Row],[Plant Equivalent Weightage]],"")</f>
        <v>2.0317366963171035E-3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363</v>
      </c>
      <c r="F897" s="36" t="s">
        <v>363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510</v>
      </c>
      <c r="M897" s="32" t="s">
        <v>403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>
        <f ca="1">IFERROR(_xlfn.XLOOKUP(PA[[#This Row],[Affected Equipment ]],'Basic Data'!N:N,'Basic Data'!R:R),"")</f>
        <v>2.3770394428838954E-2</v>
      </c>
      <c r="W897" s="35" t="s">
        <v>474</v>
      </c>
      <c r="X897" s="38"/>
      <c r="Y897" s="38" t="s">
        <v>438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672</v>
      </c>
      <c r="AI897" s="32" t="s">
        <v>552</v>
      </c>
      <c r="AJ897" s="34">
        <f ca="1">IFERROR(PA[[#This Row],[Breakdown Time]]*PA[[#This Row],[Plant Equivalent Weightage]],"")</f>
        <v>0.28841411906991266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363</v>
      </c>
      <c r="F898" s="36" t="s">
        <v>363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510</v>
      </c>
      <c r="M898" s="36" t="s">
        <v>410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>
        <f ca="1">IFERROR(_xlfn.XLOOKUP(PA[[#This Row],[Affected Equipment ]],'Basic Data'!N:N,'Basic Data'!R:R),"")</f>
        <v>2.2752984550561798E-2</v>
      </c>
      <c r="W898" s="35" t="s">
        <v>474</v>
      </c>
      <c r="X898" s="38"/>
      <c r="Y898" s="38" t="s">
        <v>438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672</v>
      </c>
      <c r="AI898" s="32" t="s">
        <v>552</v>
      </c>
      <c r="AJ898" s="34">
        <f ca="1">IFERROR(PA[[#This Row],[Breakdown Time]]*PA[[#This Row],[Plant Equivalent Weightage]],"")</f>
        <v>0.27606954588014981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363</v>
      </c>
      <c r="F899" s="36" t="s">
        <v>363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423</v>
      </c>
      <c r="M899" s="36" t="s">
        <v>410</v>
      </c>
      <c r="N899" s="36" t="s">
        <v>416</v>
      </c>
      <c r="O899" s="37" t="s">
        <v>456</v>
      </c>
      <c r="P899" s="37" t="s">
        <v>406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1.8668071161048689E-4</v>
      </c>
      <c r="W899" s="35" t="s">
        <v>481</v>
      </c>
      <c r="X899" s="38"/>
      <c r="Y899" s="38" t="s">
        <v>469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7" t="s">
        <v>1844</v>
      </c>
      <c r="AI899" s="32" t="s">
        <v>367</v>
      </c>
      <c r="AJ899" s="34">
        <f ca="1">IFERROR(PA[[#This Row],[Breakdown Time]]*PA[[#This Row],[Plant Equivalent Weightage]],"")</f>
        <v>1.9850382334581774E-3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363</v>
      </c>
      <c r="F900" s="36" t="s">
        <v>363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423</v>
      </c>
      <c r="M900" s="36" t="s">
        <v>403</v>
      </c>
      <c r="N900" s="36" t="s">
        <v>404</v>
      </c>
      <c r="O900" s="37" t="s">
        <v>456</v>
      </c>
      <c r="P900" s="37" t="s">
        <v>406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1.8668071161048689E-4</v>
      </c>
      <c r="W900" s="35" t="s">
        <v>447</v>
      </c>
      <c r="X900" s="39"/>
      <c r="Y900" s="38" t="s">
        <v>469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7" t="s">
        <v>1845</v>
      </c>
      <c r="AI900" s="32" t="s">
        <v>367</v>
      </c>
      <c r="AJ900" s="34">
        <f ca="1">IFERROR(PA[[#This Row],[Breakdown Time]]*PA[[#This Row],[Plant Equivalent Weightage]],"")</f>
        <v>2.0161516853932585E-3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363</v>
      </c>
      <c r="F901" s="36" t="s">
        <v>363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423</v>
      </c>
      <c r="M901" s="36" t="s">
        <v>403</v>
      </c>
      <c r="N901" s="36" t="s">
        <v>404</v>
      </c>
      <c r="O901" s="37" t="s">
        <v>456</v>
      </c>
      <c r="P901" s="37" t="s">
        <v>406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1.8668071161048689E-4</v>
      </c>
      <c r="W901" s="35" t="s">
        <v>447</v>
      </c>
      <c r="X901" s="38"/>
      <c r="Y901" s="38" t="s">
        <v>469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7" t="s">
        <v>1845</v>
      </c>
      <c r="AI901" s="32" t="s">
        <v>367</v>
      </c>
      <c r="AJ901" s="175">
        <f ca="1">IFERROR(PA[[#This Row],[Breakdown Time]]*PA[[#This Row],[Plant Equivalent Weightage]],"")</f>
        <v>2.0472651373283396E-3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363</v>
      </c>
      <c r="F902" s="36" t="s">
        <v>363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510</v>
      </c>
      <c r="M902" s="32" t="s">
        <v>403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>
        <f ca="1">IFERROR(_xlfn.XLOOKUP(PA[[#This Row],[Affected Equipment ]],'Basic Data'!N:N,'Basic Data'!R:R),"")</f>
        <v>2.3770394428838954E-2</v>
      </c>
      <c r="W902" s="35" t="s">
        <v>474</v>
      </c>
      <c r="X902" s="38"/>
      <c r="Y902" s="38" t="s">
        <v>438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672</v>
      </c>
      <c r="AI902" s="32" t="s">
        <v>552</v>
      </c>
      <c r="AJ902" s="34">
        <f ca="1">IFERROR(PA[[#This Row],[Breakdown Time]]*PA[[#This Row],[Plant Equivalent Weightage]],"")</f>
        <v>0.28643325286750942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363</v>
      </c>
      <c r="F903" s="36" t="s">
        <v>363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510</v>
      </c>
      <c r="M903" s="36" t="s">
        <v>410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>
        <f ca="1">IFERROR(_xlfn.XLOOKUP(PA[[#This Row],[Affected Equipment ]],'Basic Data'!N:N,'Basic Data'!R:R),"")</f>
        <v>2.2752984550561798E-2</v>
      </c>
      <c r="W903" s="35" t="s">
        <v>474</v>
      </c>
      <c r="X903" s="38"/>
      <c r="Y903" s="38" t="s">
        <v>438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672</v>
      </c>
      <c r="AI903" s="32" t="s">
        <v>552</v>
      </c>
      <c r="AJ903" s="34">
        <f ca="1">IFERROR(PA[[#This Row],[Breakdown Time]]*PA[[#This Row],[Plant Equivalent Weightage]],"")</f>
        <v>0.27417346383426966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363</v>
      </c>
      <c r="F904" s="36" t="s">
        <v>363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418</v>
      </c>
      <c r="M904" s="36" t="s">
        <v>403</v>
      </c>
      <c r="N904" s="36" t="s">
        <v>416</v>
      </c>
      <c r="O904" s="37" t="s">
        <v>456</v>
      </c>
      <c r="P904" s="37" t="s">
        <v>406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1.8668071161048689E-4</v>
      </c>
      <c r="W904" s="35" t="s">
        <v>407</v>
      </c>
      <c r="X904" s="38"/>
      <c r="Y904" s="38" t="s">
        <v>469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7" t="s">
        <v>460</v>
      </c>
      <c r="AI904" s="32" t="s">
        <v>367</v>
      </c>
      <c r="AJ904" s="34">
        <f ca="1">IFERROR(PA[[#This Row],[Breakdown Time]]*PA[[#This Row],[Plant Equivalent Weightage]],"")</f>
        <v>1.9383680555555556E-3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363</v>
      </c>
      <c r="F905" s="36" t="s">
        <v>363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418</v>
      </c>
      <c r="M905" s="36" t="s">
        <v>403</v>
      </c>
      <c r="N905" s="36" t="s">
        <v>416</v>
      </c>
      <c r="O905" s="37" t="s">
        <v>472</v>
      </c>
      <c r="P905" s="37" t="s">
        <v>406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1.8668071161048689E-4</v>
      </c>
      <c r="W905" s="35" t="s">
        <v>407</v>
      </c>
      <c r="X905" s="38"/>
      <c r="Y905" s="38" t="s">
        <v>469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7" t="s">
        <v>460</v>
      </c>
      <c r="AI905" s="32" t="s">
        <v>367</v>
      </c>
      <c r="AJ905" s="34">
        <f ca="1">IFERROR(PA[[#This Row],[Breakdown Time]]*PA[[#This Row],[Plant Equivalent Weightage]],"")</f>
        <v>1.9694815074906367E-3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363</v>
      </c>
      <c r="F906" s="36" t="s">
        <v>363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418</v>
      </c>
      <c r="M906" s="36" t="s">
        <v>403</v>
      </c>
      <c r="N906" s="36" t="s">
        <v>416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7.1872073970037443E-3</v>
      </c>
      <c r="W906" s="37" t="s">
        <v>413</v>
      </c>
      <c r="X906" s="39"/>
      <c r="Y906" s="38" t="s">
        <v>469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7" t="s">
        <v>561</v>
      </c>
      <c r="AI906" s="32" t="s">
        <v>367</v>
      </c>
      <c r="AJ906" s="175">
        <f ca="1">IFERROR(PA[[#This Row],[Breakdown Time]]*PA[[#This Row],[Plant Equivalent Weightage]],"")</f>
        <v>2.7550961688514353E-3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363</v>
      </c>
      <c r="F907" s="36" t="s">
        <v>363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510</v>
      </c>
      <c r="M907" s="32" t="s">
        <v>403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>
        <f ca="1">IFERROR(_xlfn.XLOOKUP(PA[[#This Row],[Affected Equipment ]],'Basic Data'!N:N,'Basic Data'!R:R),"")</f>
        <v>2.3770394428838954E-2</v>
      </c>
      <c r="W907" s="35" t="s">
        <v>474</v>
      </c>
      <c r="X907" s="38"/>
      <c r="Y907" s="38" t="s">
        <v>438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672</v>
      </c>
      <c r="AI907" s="32" t="s">
        <v>552</v>
      </c>
      <c r="AJ907" s="34">
        <f ca="1">IFERROR(PA[[#This Row],[Breakdown Time]]*PA[[#This Row],[Plant Equivalent Weightage]],"")</f>
        <v>0.28484855990558683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363</v>
      </c>
      <c r="F908" s="36" t="s">
        <v>363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510</v>
      </c>
      <c r="M908" s="36" t="s">
        <v>410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>
        <f ca="1">IFERROR(_xlfn.XLOOKUP(PA[[#This Row],[Affected Equipment ]],'Basic Data'!N:N,'Basic Data'!R:R),"")</f>
        <v>2.2752984550561798E-2</v>
      </c>
      <c r="W908" s="35" t="s">
        <v>474</v>
      </c>
      <c r="X908" s="38"/>
      <c r="Y908" s="38" t="s">
        <v>438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672</v>
      </c>
      <c r="AI908" s="32" t="s">
        <v>552</v>
      </c>
      <c r="AJ908" s="34">
        <f ca="1">IFERROR(PA[[#This Row],[Breakdown Time]]*PA[[#This Row],[Plant Equivalent Weightage]],"")</f>
        <v>0.27265659819756555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363</v>
      </c>
      <c r="F909" s="36" t="s">
        <v>363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473</v>
      </c>
      <c r="M909" s="36" t="s">
        <v>410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2.0718164794007492E-2</v>
      </c>
      <c r="W909" s="35" t="s">
        <v>474</v>
      </c>
      <c r="X909" s="38"/>
      <c r="Y909" s="38" t="s">
        <v>438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673</v>
      </c>
      <c r="AI909" s="32" t="s">
        <v>367</v>
      </c>
      <c r="AJ909" s="34">
        <f ca="1">IFERROR(PA[[#This Row],[Breakdown Time]]*PA[[#This Row],[Plant Equivalent Weightage]],"")</f>
        <v>6.9060549313358062E-3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363</v>
      </c>
      <c r="F910" s="36" t="s">
        <v>363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402</v>
      </c>
      <c r="M910" s="36" t="s">
        <v>403</v>
      </c>
      <c r="N910" s="36" t="s">
        <v>416</v>
      </c>
      <c r="O910" s="37" t="s">
        <v>446</v>
      </c>
      <c r="P910" s="37" t="s">
        <v>406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1.8668071161048689E-4</v>
      </c>
      <c r="W910" s="35" t="s">
        <v>447</v>
      </c>
      <c r="X910" s="38"/>
      <c r="Y910" s="348" t="s">
        <v>469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9" t="s">
        <v>648</v>
      </c>
      <c r="AI910" s="32" t="s">
        <v>367</v>
      </c>
      <c r="AJ910" s="34">
        <f ca="1">IFERROR(PA[[#This Row],[Breakdown Time]]*PA[[#This Row],[Plant Equivalent Weightage]],"")</f>
        <v>1.9165886392009989E-3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363</v>
      </c>
      <c r="F911" s="36" t="s">
        <v>363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402</v>
      </c>
      <c r="M911" s="36" t="s">
        <v>410</v>
      </c>
      <c r="N911" s="36" t="s">
        <v>443</v>
      </c>
      <c r="O911" s="37" t="s">
        <v>456</v>
      </c>
      <c r="P911" s="37" t="s">
        <v>406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1.8668071161048689E-4</v>
      </c>
      <c r="W911" s="35" t="s">
        <v>447</v>
      </c>
      <c r="X911" s="39"/>
      <c r="Y911" s="348" t="s">
        <v>469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7" t="s">
        <v>1846</v>
      </c>
      <c r="AI911" s="32" t="s">
        <v>367</v>
      </c>
      <c r="AJ911" s="175">
        <f ca="1">IFERROR(PA[[#This Row],[Breakdown Time]]*PA[[#This Row],[Plant Equivalent Weightage]],"")</f>
        <v>1.94770209113608E-3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363</v>
      </c>
      <c r="F912" s="36" t="s">
        <v>363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402</v>
      </c>
      <c r="M912" s="36" t="s">
        <v>410</v>
      </c>
      <c r="N912" s="36" t="s">
        <v>443</v>
      </c>
      <c r="O912" s="37" t="s">
        <v>456</v>
      </c>
      <c r="P912" s="37" t="s">
        <v>406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1.8668071161048689E-4</v>
      </c>
      <c r="W912" s="35" t="s">
        <v>447</v>
      </c>
      <c r="X912" s="39"/>
      <c r="Y912" s="348" t="s">
        <v>469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7" t="s">
        <v>539</v>
      </c>
      <c r="AI912" s="32" t="s">
        <v>367</v>
      </c>
      <c r="AJ912" s="175">
        <f ca="1">IFERROR(PA[[#This Row],[Breakdown Time]]*PA[[#This Row],[Plant Equivalent Weightage]],"")</f>
        <v>1.978815543071161E-3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363</v>
      </c>
      <c r="F913" s="36" t="s">
        <v>363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473</v>
      </c>
      <c r="M913" s="36" t="s">
        <v>410</v>
      </c>
      <c r="N913" s="36" t="s">
        <v>416</v>
      </c>
      <c r="O913" s="37" t="s">
        <v>440</v>
      </c>
      <c r="P913" s="37" t="s">
        <v>471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1.8498361423220975E-4</v>
      </c>
      <c r="W913" s="35" t="s">
        <v>407</v>
      </c>
      <c r="X913" s="38"/>
      <c r="Y913" s="348" t="s">
        <v>469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7" t="s">
        <v>1847</v>
      </c>
      <c r="AI913" s="32" t="s">
        <v>367</v>
      </c>
      <c r="AJ913" s="34">
        <f ca="1">IFERROR(PA[[#This Row],[Breakdown Time]]*PA[[#This Row],[Plant Equivalent Weightage]],"")</f>
        <v>1.9916569132334581E-3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363</v>
      </c>
      <c r="F914" s="36" t="s">
        <v>363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510</v>
      </c>
      <c r="M914" s="32" t="s">
        <v>403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>
        <f ca="1">IFERROR(_xlfn.XLOOKUP(PA[[#This Row],[Affected Equipment ]],'Basic Data'!N:N,'Basic Data'!R:R),"")</f>
        <v>2.3770394428838954E-2</v>
      </c>
      <c r="W914" s="35" t="s">
        <v>474</v>
      </c>
      <c r="X914" s="38"/>
      <c r="Y914" s="38" t="s">
        <v>438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672</v>
      </c>
      <c r="AI914" s="32" t="s">
        <v>552</v>
      </c>
      <c r="AJ914" s="34">
        <f ca="1">IFERROR(PA[[#This Row],[Breakdown Time]]*PA[[#This Row],[Plant Equivalent Weightage]],"")</f>
        <v>0.28564090638654804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363</v>
      </c>
      <c r="F915" s="36" t="s">
        <v>363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510</v>
      </c>
      <c r="M915" s="36" t="s">
        <v>410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>
        <f ca="1">IFERROR(_xlfn.XLOOKUP(PA[[#This Row],[Affected Equipment ]],'Basic Data'!N:N,'Basic Data'!R:R),"")</f>
        <v>2.2752984550561798E-2</v>
      </c>
      <c r="W915" s="35" t="s">
        <v>474</v>
      </c>
      <c r="X915" s="38"/>
      <c r="Y915" s="38" t="s">
        <v>438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672</v>
      </c>
      <c r="AI915" s="32" t="s">
        <v>552</v>
      </c>
      <c r="AJ915" s="34">
        <f ca="1">IFERROR(PA[[#This Row],[Breakdown Time]]*PA[[#This Row],[Plant Equivalent Weightage]],"")</f>
        <v>0.27341503101591752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363</v>
      </c>
      <c r="F916" s="36" t="s">
        <v>363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418</v>
      </c>
      <c r="M916" s="36" t="s">
        <v>410</v>
      </c>
      <c r="N916" s="36" t="s">
        <v>443</v>
      </c>
      <c r="O916" s="37" t="s">
        <v>458</v>
      </c>
      <c r="P916" s="37" t="s">
        <v>406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1.8668071161048689E-4</v>
      </c>
      <c r="W916" s="35" t="s">
        <v>407</v>
      </c>
      <c r="X916" s="39"/>
      <c r="Y916" s="348" t="s">
        <v>469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9" t="s">
        <v>460</v>
      </c>
      <c r="AI916" s="32" t="s">
        <v>367</v>
      </c>
      <c r="AJ916" s="175">
        <f ca="1">IFERROR(PA[[#This Row],[Breakdown Time]]*PA[[#This Row],[Plant Equivalent Weightage]],"")</f>
        <v>1.9601474719101127E-3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363</v>
      </c>
      <c r="F917" s="36" t="s">
        <v>363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510</v>
      </c>
      <c r="M917" s="32" t="s">
        <v>403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>
        <f ca="1">IFERROR(_xlfn.XLOOKUP(PA[[#This Row],[Affected Equipment ]],'Basic Data'!N:N,'Basic Data'!R:R),"")</f>
        <v>2.3770394428838954E-2</v>
      </c>
      <c r="W917" s="35" t="s">
        <v>474</v>
      </c>
      <c r="X917" s="38"/>
      <c r="Y917" s="38" t="s">
        <v>438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672</v>
      </c>
      <c r="AI917" s="32" t="s">
        <v>552</v>
      </c>
      <c r="AJ917" s="34">
        <f ca="1">IFERROR(PA[[#This Row],[Breakdown Time]]*PA[[#This Row],[Plant Equivalent Weightage]],"")</f>
        <v>0.28841411906991266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363</v>
      </c>
      <c r="F918" s="36" t="s">
        <v>363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510</v>
      </c>
      <c r="M918" s="36" t="s">
        <v>410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>
        <f ca="1">IFERROR(_xlfn.XLOOKUP(PA[[#This Row],[Affected Equipment ]],'Basic Data'!N:N,'Basic Data'!R:R),"")</f>
        <v>2.2752984550561798E-2</v>
      </c>
      <c r="W918" s="35" t="s">
        <v>474</v>
      </c>
      <c r="X918" s="38"/>
      <c r="Y918" s="38" t="s">
        <v>438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672</v>
      </c>
      <c r="AI918" s="32" t="s">
        <v>552</v>
      </c>
      <c r="AJ918" s="175">
        <f ca="1">IFERROR(PA[[#This Row],[Breakdown Time]]*PA[[#This Row],[Plant Equivalent Weightage]],"")</f>
        <v>0.27606954588014981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363</v>
      </c>
      <c r="F919" s="36" t="s">
        <v>363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411</v>
      </c>
      <c r="M919" s="32" t="s">
        <v>410</v>
      </c>
      <c r="N919" s="36" t="s">
        <v>416</v>
      </c>
      <c r="O919" s="35" t="s">
        <v>405</v>
      </c>
      <c r="P919" s="37" t="s">
        <v>406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1.8668071161048689E-4</v>
      </c>
      <c r="W919" s="37" t="s">
        <v>447</v>
      </c>
      <c r="X919" s="39"/>
      <c r="Y919" s="348" t="s">
        <v>469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9" t="s">
        <v>688</v>
      </c>
      <c r="AI919" s="32" t="s">
        <v>367</v>
      </c>
      <c r="AJ919" s="175">
        <f ca="1">IFERROR(PA[[#This Row],[Breakdown Time]]*PA[[#This Row],[Plant Equivalent Weightage]],"")</f>
        <v>1.9694815074906367E-3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363</v>
      </c>
      <c r="F920" s="36" t="s">
        <v>363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510</v>
      </c>
      <c r="M920" s="32" t="s">
        <v>403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>
        <f ca="1">IFERROR(_xlfn.XLOOKUP(PA[[#This Row],[Affected Equipment ]],'Basic Data'!N:N,'Basic Data'!R:R),"")</f>
        <v>2.3770394428838954E-2</v>
      </c>
      <c r="W920" s="35" t="s">
        <v>474</v>
      </c>
      <c r="X920" s="38"/>
      <c r="Y920" s="38" t="s">
        <v>438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672</v>
      </c>
      <c r="AI920" s="32" t="s">
        <v>552</v>
      </c>
      <c r="AJ920" s="34">
        <f ca="1">IFERROR(PA[[#This Row],[Breakdown Time]]*PA[[#This Row],[Plant Equivalent Weightage]],"")</f>
        <v>0.28960263879135462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363</v>
      </c>
      <c r="F921" s="36" t="s">
        <v>363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510</v>
      </c>
      <c r="M921" s="36" t="s">
        <v>410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>
        <f ca="1">IFERROR(_xlfn.XLOOKUP(PA[[#This Row],[Affected Equipment ]],'Basic Data'!N:N,'Basic Data'!R:R),"")</f>
        <v>2.2752984550561798E-2</v>
      </c>
      <c r="W921" s="35" t="s">
        <v>474</v>
      </c>
      <c r="X921" s="38"/>
      <c r="Y921" s="38" t="s">
        <v>438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672</v>
      </c>
      <c r="AI921" s="32" t="s">
        <v>552</v>
      </c>
      <c r="AJ921" s="34">
        <f ca="1">IFERROR(PA[[#This Row],[Breakdown Time]]*PA[[#This Row],[Plant Equivalent Weightage]],"")</f>
        <v>0.27720719510767794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363</v>
      </c>
      <c r="F922" s="36" t="s">
        <v>363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424</v>
      </c>
      <c r="M922" s="36" t="s">
        <v>483</v>
      </c>
      <c r="N922" s="36" t="s">
        <v>412</v>
      </c>
      <c r="O922" s="35" t="s">
        <v>456</v>
      </c>
      <c r="P922" s="37" t="s">
        <v>471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1.8498361423220975E-4</v>
      </c>
      <c r="W922" s="35" t="s">
        <v>407</v>
      </c>
      <c r="X922" s="38"/>
      <c r="Y922" s="348" t="s">
        <v>469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9" t="s">
        <v>663</v>
      </c>
      <c r="AI922" s="32" t="s">
        <v>367</v>
      </c>
      <c r="AJ922" s="34">
        <f ca="1">IFERROR(PA[[#This Row],[Breakdown Time]]*PA[[#This Row],[Plant Equivalent Weightage]],"")</f>
        <v>1.9515771301498129E-3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363</v>
      </c>
      <c r="F923" s="36" t="s">
        <v>363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510</v>
      </c>
      <c r="M923" s="32" t="s">
        <v>403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>
        <f ca="1">IFERROR(_xlfn.XLOOKUP(PA[[#This Row],[Affected Equipment ]],'Basic Data'!N:N,'Basic Data'!R:R),"")</f>
        <v>2.3770394428838954E-2</v>
      </c>
      <c r="W923" s="35" t="s">
        <v>474</v>
      </c>
      <c r="X923" s="38"/>
      <c r="Y923" s="38" t="s">
        <v>438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672</v>
      </c>
      <c r="AI923" s="32" t="s">
        <v>552</v>
      </c>
      <c r="AJ923" s="175">
        <f ca="1">IFERROR(PA[[#This Row],[Breakdown Time]]*PA[[#This Row],[Plant Equivalent Weightage]],"")</f>
        <v>0.28999881203183525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363</v>
      </c>
      <c r="F924" s="36" t="s">
        <v>363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510</v>
      </c>
      <c r="M924" s="36" t="s">
        <v>410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>
        <f ca="1">IFERROR(_xlfn.XLOOKUP(PA[[#This Row],[Affected Equipment ]],'Basic Data'!N:N,'Basic Data'!R:R),"")</f>
        <v>2.2752984550561798E-2</v>
      </c>
      <c r="W924" s="35" t="s">
        <v>474</v>
      </c>
      <c r="X924" s="38"/>
      <c r="Y924" s="38" t="s">
        <v>438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672</v>
      </c>
      <c r="AI924" s="32" t="s">
        <v>552</v>
      </c>
      <c r="AJ924" s="175">
        <f ca="1">IFERROR(PA[[#This Row],[Breakdown Time]]*PA[[#This Row],[Plant Equivalent Weightage]],"")</f>
        <v>0.27758641151685393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363</v>
      </c>
      <c r="F925" s="36" t="s">
        <v>363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510</v>
      </c>
      <c r="M925" s="32" t="s">
        <v>403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>
        <f ca="1">IFERROR(_xlfn.XLOOKUP(PA[[#This Row],[Affected Equipment ]],'Basic Data'!N:N,'Basic Data'!R:R),"")</f>
        <v>2.3770394428838954E-2</v>
      </c>
      <c r="W925" s="35" t="s">
        <v>474</v>
      </c>
      <c r="X925" s="38"/>
      <c r="Y925" s="38" t="s">
        <v>438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2" t="s">
        <v>1894</v>
      </c>
      <c r="AI925" s="353" t="s">
        <v>367</v>
      </c>
      <c r="AJ925" s="34">
        <f ca="1">IFERROR(PA[[#This Row],[Breakdown Time]]*PA[[#This Row],[Plant Equivalent Weightage]],"")</f>
        <v>0.28762177258895133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363</v>
      </c>
      <c r="F926" s="36" t="s">
        <v>363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510</v>
      </c>
      <c r="M926" s="36" t="s">
        <v>410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>
        <f ca="1">IFERROR(_xlfn.XLOOKUP(PA[[#This Row],[Affected Equipment ]],'Basic Data'!N:N,'Basic Data'!R:R),"")</f>
        <v>2.2752984550561798E-2</v>
      </c>
      <c r="W926" s="35" t="s">
        <v>474</v>
      </c>
      <c r="X926" s="38"/>
      <c r="Y926" s="38" t="s">
        <v>438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672</v>
      </c>
      <c r="AI926" s="32" t="s">
        <v>552</v>
      </c>
      <c r="AJ926" s="34">
        <f ca="1">IFERROR(PA[[#This Row],[Breakdown Time]]*PA[[#This Row],[Plant Equivalent Weightage]],"")</f>
        <v>0.26241775514981275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363</v>
      </c>
      <c r="F927" s="36" t="s">
        <v>363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424</v>
      </c>
      <c r="M927" s="36" t="s">
        <v>410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2.4232853464419481E-2</v>
      </c>
      <c r="W927" s="35" t="s">
        <v>474</v>
      </c>
      <c r="X927" s="38"/>
      <c r="Y927" s="354" t="s">
        <v>451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2" t="s">
        <v>655</v>
      </c>
      <c r="AI927" s="353" t="s">
        <v>367</v>
      </c>
      <c r="AJ927" s="34">
        <f ca="1">IFERROR(PA[[#This Row],[Breakdown Time]]*PA[[#This Row],[Plant Equivalent Weightage]],"")</f>
        <v>2.0194044553682892E-2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363</v>
      </c>
      <c r="F928" s="36" t="s">
        <v>363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424</v>
      </c>
      <c r="M928" s="36" t="s">
        <v>410</v>
      </c>
      <c r="N928" s="36" t="s">
        <v>412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1.1468984082397004E-2</v>
      </c>
      <c r="W928" s="37" t="s">
        <v>413</v>
      </c>
      <c r="X928" s="39"/>
      <c r="Y928" s="355" t="s">
        <v>1890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6" t="s">
        <v>1892</v>
      </c>
      <c r="AI928" s="353" t="s">
        <v>367</v>
      </c>
      <c r="AJ928" s="175">
        <f ca="1">IFERROR(PA[[#This Row],[Breakdown Time]]*PA[[#This Row],[Plant Equivalent Weightage]],"")</f>
        <v>8.4105883270911369E-2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363</v>
      </c>
      <c r="F929" s="36" t="s">
        <v>363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424</v>
      </c>
      <c r="M929" s="36" t="s">
        <v>410</v>
      </c>
      <c r="N929" s="36" t="s">
        <v>416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1.2763869382022473E-2</v>
      </c>
      <c r="W929" s="37" t="s">
        <v>413</v>
      </c>
      <c r="X929" s="39"/>
      <c r="Y929" s="355" t="s">
        <v>1891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6" t="s">
        <v>1893</v>
      </c>
      <c r="AI929" s="353" t="s">
        <v>367</v>
      </c>
      <c r="AJ929" s="175">
        <f ca="1">IFERROR(PA[[#This Row],[Breakdown Time]]*PA[[#This Row],[Plant Equivalent Weightage]],"")</f>
        <v>2.9782361891385768E-2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363</v>
      </c>
      <c r="F930" s="36" t="s">
        <v>363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510</v>
      </c>
      <c r="M930" s="36" t="s">
        <v>410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>
        <f ca="1">IFERROR(_xlfn.XLOOKUP(PA[[#This Row],[Affected Equipment ]],'Basic Data'!N:N,'Basic Data'!R:R),"")</f>
        <v>2.2752984550561798E-2</v>
      </c>
      <c r="W930" s="35" t="s">
        <v>474</v>
      </c>
      <c r="X930" s="38"/>
      <c r="Y930" s="38" t="s">
        <v>438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2" t="s">
        <v>1894</v>
      </c>
      <c r="AI930" s="353" t="s">
        <v>367</v>
      </c>
      <c r="AJ930" s="34">
        <f ca="1">IFERROR(PA[[#This Row],[Breakdown Time]]*PA[[#This Row],[Plant Equivalent Weightage]],"")</f>
        <v>0.13651790730337074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363</v>
      </c>
      <c r="F931" s="36" t="s">
        <v>363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465</v>
      </c>
      <c r="M931" s="32" t="s">
        <v>403</v>
      </c>
      <c r="N931" s="36" t="s">
        <v>412</v>
      </c>
      <c r="O931" s="35" t="s">
        <v>446</v>
      </c>
      <c r="P931" s="37" t="s">
        <v>406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1.8668071161048689E-4</v>
      </c>
      <c r="W931" s="35" t="s">
        <v>447</v>
      </c>
      <c r="X931" s="38"/>
      <c r="Y931" s="348" t="s">
        <v>469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2" t="s">
        <v>594</v>
      </c>
      <c r="AI931" s="32" t="s">
        <v>367</v>
      </c>
      <c r="AJ931" s="34">
        <f ca="1">IFERROR(PA[[#This Row],[Breakdown Time]]*PA[[#This Row],[Plant Equivalent Weightage]],"")</f>
        <v>1.9912609238451938E-3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363</v>
      </c>
      <c r="F932" s="36" t="s">
        <v>363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465</v>
      </c>
      <c r="M932" s="32" t="s">
        <v>403</v>
      </c>
      <c r="N932" s="36" t="s">
        <v>412</v>
      </c>
      <c r="O932" s="35" t="s">
        <v>446</v>
      </c>
      <c r="P932" s="37" t="s">
        <v>406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1.8668071161048689E-4</v>
      </c>
      <c r="W932" s="35" t="s">
        <v>447</v>
      </c>
      <c r="X932" s="38"/>
      <c r="Y932" s="348" t="s">
        <v>469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2" t="s">
        <v>594</v>
      </c>
      <c r="AI932" s="32" t="s">
        <v>367</v>
      </c>
      <c r="AJ932" s="34">
        <f ca="1">IFERROR(PA[[#This Row],[Breakdown Time]]*PA[[#This Row],[Plant Equivalent Weightage]],"")</f>
        <v>2.0223743757802749E-3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363</v>
      </c>
      <c r="F933" s="36" t="s">
        <v>363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582</v>
      </c>
      <c r="M933" s="36" t="s">
        <v>410</v>
      </c>
      <c r="N933" s="36" t="s">
        <v>416</v>
      </c>
      <c r="O933" s="35" t="s">
        <v>472</v>
      </c>
      <c r="P933" s="37" t="s">
        <v>471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1.8498361423220975E-4</v>
      </c>
      <c r="W933" s="37" t="s">
        <v>407</v>
      </c>
      <c r="X933" s="39"/>
      <c r="Y933" s="348" t="s">
        <v>469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2" t="s">
        <v>460</v>
      </c>
      <c r="AI933" s="32" t="s">
        <v>367</v>
      </c>
      <c r="AJ933" s="175">
        <f ca="1">IFERROR(PA[[#This Row],[Breakdown Time]]*PA[[#This Row],[Plant Equivalent Weightage]],"")</f>
        <v>1.9269126482521848E-3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363</v>
      </c>
      <c r="F934" s="36" t="s">
        <v>363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582</v>
      </c>
      <c r="M934" s="36" t="s">
        <v>410</v>
      </c>
      <c r="N934" s="36" t="s">
        <v>416</v>
      </c>
      <c r="O934" s="35" t="s">
        <v>456</v>
      </c>
      <c r="P934" s="37" t="s">
        <v>471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1.8498361423220975E-4</v>
      </c>
      <c r="W934" s="37" t="s">
        <v>481</v>
      </c>
      <c r="X934" s="39"/>
      <c r="Y934" s="348" t="s">
        <v>469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2" t="s">
        <v>667</v>
      </c>
      <c r="AI934" s="32" t="s">
        <v>367</v>
      </c>
      <c r="AJ934" s="175">
        <f ca="1">IFERROR(PA[[#This Row],[Breakdown Time]]*PA[[#This Row],[Plant Equivalent Weightage]],"")</f>
        <v>1.9731585518102377E-3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363</v>
      </c>
      <c r="F935" s="36" t="s">
        <v>363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510</v>
      </c>
      <c r="M935" s="32" t="s">
        <v>403</v>
      </c>
      <c r="N935" s="36" t="s">
        <v>412</v>
      </c>
      <c r="O935" s="35" t="s">
        <v>405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1.479868913857678E-3</v>
      </c>
      <c r="W935" s="35" t="s">
        <v>433</v>
      </c>
      <c r="X935" s="38"/>
      <c r="Y935" s="354" t="s">
        <v>1909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2" t="s">
        <v>1910</v>
      </c>
      <c r="AI935" s="353" t="s">
        <v>552</v>
      </c>
      <c r="AJ935" s="34">
        <f ca="1">IFERROR(PA[[#This Row],[Breakdown Time]]*PA[[#This Row],[Plant Equivalent Weightage]],"")</f>
        <v>1.8128394194756557E-2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363</v>
      </c>
      <c r="F936" s="36" t="s">
        <v>363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510</v>
      </c>
      <c r="M936" s="32" t="s">
        <v>403</v>
      </c>
      <c r="N936" s="36" t="s">
        <v>412</v>
      </c>
      <c r="O936" s="35" t="s">
        <v>456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1.6648525280898877E-3</v>
      </c>
      <c r="W936" s="35" t="s">
        <v>433</v>
      </c>
      <c r="X936" s="38"/>
      <c r="Y936" s="354" t="s">
        <v>1909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2" t="s">
        <v>1910</v>
      </c>
      <c r="AI936" s="353" t="s">
        <v>552</v>
      </c>
      <c r="AJ936" s="34">
        <f ca="1">IFERROR(PA[[#This Row],[Breakdown Time]]*PA[[#This Row],[Plant Equivalent Weightage]],"")</f>
        <v>2.0394443469101128E-2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363</v>
      </c>
      <c r="F937" s="36" t="s">
        <v>363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510</v>
      </c>
      <c r="M937" s="32" t="s">
        <v>403</v>
      </c>
      <c r="N937" s="36" t="s">
        <v>412</v>
      </c>
      <c r="O937" s="35" t="s">
        <v>472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1.2023934925093633E-3</v>
      </c>
      <c r="W937" s="35" t="s">
        <v>433</v>
      </c>
      <c r="X937" s="38"/>
      <c r="Y937" s="354" t="s">
        <v>1909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2" t="s">
        <v>1910</v>
      </c>
      <c r="AI937" s="353" t="s">
        <v>552</v>
      </c>
      <c r="AJ937" s="34">
        <f ca="1">IFERROR(PA[[#This Row],[Breakdown Time]]*PA[[#This Row],[Plant Equivalent Weightage]],"")</f>
        <v>1.4729320283239703E-2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363</v>
      </c>
      <c r="F938" s="36" t="s">
        <v>363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510</v>
      </c>
      <c r="M938" s="32" t="s">
        <v>403</v>
      </c>
      <c r="N938" s="36" t="s">
        <v>412</v>
      </c>
      <c r="O938" s="35" t="s">
        <v>440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1.2023934925093633E-3</v>
      </c>
      <c r="W938" s="35" t="s">
        <v>433</v>
      </c>
      <c r="X938" s="38"/>
      <c r="Y938" s="354" t="s">
        <v>1909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2" t="s">
        <v>1910</v>
      </c>
      <c r="AI938" s="353" t="s">
        <v>552</v>
      </c>
      <c r="AJ938" s="34">
        <f ca="1">IFERROR(PA[[#This Row],[Breakdown Time]]*PA[[#This Row],[Plant Equivalent Weightage]],"")</f>
        <v>1.4729320283239703E-2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363</v>
      </c>
      <c r="F939" s="36" t="s">
        <v>363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510</v>
      </c>
      <c r="M939" s="32" t="s">
        <v>403</v>
      </c>
      <c r="N939" s="36" t="s">
        <v>443</v>
      </c>
      <c r="O939" s="35" t="s">
        <v>456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1.2948852996254683E-3</v>
      </c>
      <c r="W939" s="35" t="s">
        <v>433</v>
      </c>
      <c r="X939" s="39"/>
      <c r="Y939" s="354" t="s">
        <v>1909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2" t="s">
        <v>1910</v>
      </c>
      <c r="AI939" s="353" t="s">
        <v>552</v>
      </c>
      <c r="AJ939" s="175">
        <f ca="1">IFERROR(PA[[#This Row],[Breakdown Time]]*PA[[#This Row],[Plant Equivalent Weightage]],"")</f>
        <v>1.586234492041199E-2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363</v>
      </c>
      <c r="F940" s="36" t="s">
        <v>363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510</v>
      </c>
      <c r="M940" s="32" t="s">
        <v>403</v>
      </c>
      <c r="N940" s="36" t="s">
        <v>443</v>
      </c>
      <c r="O940" s="35" t="s">
        <v>472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1.2023934925093633E-3</v>
      </c>
      <c r="W940" s="35" t="s">
        <v>433</v>
      </c>
      <c r="X940" s="38"/>
      <c r="Y940" s="354" t="s">
        <v>1909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2" t="s">
        <v>1910</v>
      </c>
      <c r="AI940" s="353" t="s">
        <v>552</v>
      </c>
      <c r="AJ940" s="34">
        <f ca="1">IFERROR(PA[[#This Row],[Breakdown Time]]*PA[[#This Row],[Plant Equivalent Weightage]],"")</f>
        <v>1.4729320283239703E-2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363</v>
      </c>
      <c r="F941" s="36" t="s">
        <v>363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510</v>
      </c>
      <c r="M941" s="32" t="s">
        <v>410</v>
      </c>
      <c r="N941" s="36" t="s">
        <v>412</v>
      </c>
      <c r="O941" s="35" t="s">
        <v>472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1.2023934925093633E-3</v>
      </c>
      <c r="W941" s="35" t="s">
        <v>433</v>
      </c>
      <c r="X941" s="39"/>
      <c r="Y941" s="354" t="s">
        <v>1909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2" t="s">
        <v>1910</v>
      </c>
      <c r="AI941" s="353" t="s">
        <v>552</v>
      </c>
      <c r="AJ941" s="175">
        <f ca="1">IFERROR(PA[[#This Row],[Breakdown Time]]*PA[[#This Row],[Plant Equivalent Weightage]],"")</f>
        <v>1.4729320283239703E-2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363</v>
      </c>
      <c r="F942" s="36" t="s">
        <v>363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510</v>
      </c>
      <c r="M942" s="32" t="s">
        <v>410</v>
      </c>
      <c r="N942" s="36" t="s">
        <v>443</v>
      </c>
      <c r="O942" s="35" t="s">
        <v>446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9.2491807116104878E-4</v>
      </c>
      <c r="W942" s="35" t="s">
        <v>433</v>
      </c>
      <c r="X942" s="39"/>
      <c r="Y942" s="354" t="s">
        <v>1909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2" t="s">
        <v>1910</v>
      </c>
      <c r="AI942" s="353" t="s">
        <v>552</v>
      </c>
      <c r="AJ942" s="175">
        <f ca="1">IFERROR(PA[[#This Row],[Breakdown Time]]*PA[[#This Row],[Plant Equivalent Weightage]],"")</f>
        <v>1.1330246371722849E-2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363</v>
      </c>
      <c r="F943" s="36" t="s">
        <v>363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510</v>
      </c>
      <c r="M943" s="32" t="s">
        <v>403</v>
      </c>
      <c r="N943" s="36" t="s">
        <v>412</v>
      </c>
      <c r="O943" s="35" t="s">
        <v>405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1.479868913857678E-3</v>
      </c>
      <c r="W943" s="35" t="s">
        <v>433</v>
      </c>
      <c r="X943" s="38"/>
      <c r="Y943" s="354" t="s">
        <v>1909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2" t="s">
        <v>1910</v>
      </c>
      <c r="AI943" s="353" t="s">
        <v>552</v>
      </c>
      <c r="AJ943" s="34">
        <f ca="1">IFERROR(PA[[#This Row],[Breakdown Time]]*PA[[#This Row],[Plant Equivalent Weightage]],"")</f>
        <v>1.7709098002496877E-2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363</v>
      </c>
      <c r="F944" s="36" t="s">
        <v>363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510</v>
      </c>
      <c r="M944" s="32" t="s">
        <v>403</v>
      </c>
      <c r="N944" s="36" t="s">
        <v>412</v>
      </c>
      <c r="O944" s="35" t="s">
        <v>456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1.6648525280898877E-3</v>
      </c>
      <c r="W944" s="35" t="s">
        <v>433</v>
      </c>
      <c r="X944" s="38"/>
      <c r="Y944" s="354" t="s">
        <v>1909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2" t="s">
        <v>1910</v>
      </c>
      <c r="AI944" s="353" t="s">
        <v>552</v>
      </c>
      <c r="AJ944" s="34">
        <f ca="1">IFERROR(PA[[#This Row],[Breakdown Time]]*PA[[#This Row],[Plant Equivalent Weightage]],"")</f>
        <v>1.9922735252808986E-2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363</v>
      </c>
      <c r="F945" s="36" t="s">
        <v>363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510</v>
      </c>
      <c r="M945" s="32" t="s">
        <v>403</v>
      </c>
      <c r="N945" s="36" t="s">
        <v>412</v>
      </c>
      <c r="O945" s="35" t="s">
        <v>472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1.2023934925093633E-3</v>
      </c>
      <c r="W945" s="35" t="s">
        <v>433</v>
      </c>
      <c r="X945" s="38"/>
      <c r="Y945" s="354" t="s">
        <v>1909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2" t="s">
        <v>1910</v>
      </c>
      <c r="AI945" s="353" t="s">
        <v>552</v>
      </c>
      <c r="AJ945" s="34">
        <f ca="1">IFERROR(PA[[#This Row],[Breakdown Time]]*PA[[#This Row],[Plant Equivalent Weightage]],"")</f>
        <v>1.4388642127028712E-2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363</v>
      </c>
      <c r="F946" s="36" t="s">
        <v>363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510</v>
      </c>
      <c r="M946" s="32" t="s">
        <v>403</v>
      </c>
      <c r="N946" s="36" t="s">
        <v>412</v>
      </c>
      <c r="O946" s="35" t="s">
        <v>440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1.2023934925093633E-3</v>
      </c>
      <c r="W946" s="35" t="s">
        <v>433</v>
      </c>
      <c r="X946" s="38"/>
      <c r="Y946" s="354" t="s">
        <v>1909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2" t="s">
        <v>1910</v>
      </c>
      <c r="AI946" s="353" t="s">
        <v>552</v>
      </c>
      <c r="AJ946" s="34">
        <f ca="1">IFERROR(PA[[#This Row],[Breakdown Time]]*PA[[#This Row],[Plant Equivalent Weightage]],"")</f>
        <v>1.4388642127028712E-2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363</v>
      </c>
      <c r="F947" s="36" t="s">
        <v>363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510</v>
      </c>
      <c r="M947" s="32" t="s">
        <v>403</v>
      </c>
      <c r="N947" s="36" t="s">
        <v>443</v>
      </c>
      <c r="O947" s="35" t="s">
        <v>456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1.2948852996254683E-3</v>
      </c>
      <c r="W947" s="35" t="s">
        <v>433</v>
      </c>
      <c r="X947" s="38"/>
      <c r="Y947" s="354" t="s">
        <v>1909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2" t="s">
        <v>1910</v>
      </c>
      <c r="AI947" s="353" t="s">
        <v>552</v>
      </c>
      <c r="AJ947" s="34">
        <f ca="1">IFERROR(PA[[#This Row],[Breakdown Time]]*PA[[#This Row],[Plant Equivalent Weightage]],"")</f>
        <v>1.5495460752184768E-2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363</v>
      </c>
      <c r="F948" s="36" t="s">
        <v>363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510</v>
      </c>
      <c r="M948" s="32" t="s">
        <v>403</v>
      </c>
      <c r="N948" s="36" t="s">
        <v>443</v>
      </c>
      <c r="O948" s="35" t="s">
        <v>472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1.2023934925093633E-3</v>
      </c>
      <c r="W948" s="35" t="s">
        <v>433</v>
      </c>
      <c r="X948" s="38"/>
      <c r="Y948" s="354" t="s">
        <v>1909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2" t="s">
        <v>1910</v>
      </c>
      <c r="AI948" s="353" t="s">
        <v>552</v>
      </c>
      <c r="AJ948" s="34">
        <f ca="1">IFERROR(PA[[#This Row],[Breakdown Time]]*PA[[#This Row],[Plant Equivalent Weightage]],"")</f>
        <v>1.4388642127028712E-2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363</v>
      </c>
      <c r="F949" s="36" t="s">
        <v>363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510</v>
      </c>
      <c r="M949" s="32" t="s">
        <v>410</v>
      </c>
      <c r="N949" s="36" t="s">
        <v>412</v>
      </c>
      <c r="O949" s="35" t="s">
        <v>472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1.2023934925093633E-3</v>
      </c>
      <c r="W949" s="35" t="s">
        <v>433</v>
      </c>
      <c r="X949" s="38"/>
      <c r="Y949" s="354" t="s">
        <v>1909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2" t="s">
        <v>1910</v>
      </c>
      <c r="AI949" s="353" t="s">
        <v>552</v>
      </c>
      <c r="AJ949" s="34">
        <f ca="1">IFERROR(PA[[#This Row],[Breakdown Time]]*PA[[#This Row],[Plant Equivalent Weightage]],"")</f>
        <v>1.4388642127028712E-2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363</v>
      </c>
      <c r="F950" s="36" t="s">
        <v>363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510</v>
      </c>
      <c r="M950" s="32" t="s">
        <v>410</v>
      </c>
      <c r="N950" s="36" t="s">
        <v>443</v>
      </c>
      <c r="O950" s="35" t="s">
        <v>446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9.2491807116104878E-4</v>
      </c>
      <c r="W950" s="35" t="s">
        <v>433</v>
      </c>
      <c r="X950" s="38"/>
      <c r="Y950" s="354" t="s">
        <v>1909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2" t="s">
        <v>1910</v>
      </c>
      <c r="AI950" s="353" t="s">
        <v>552</v>
      </c>
      <c r="AJ950" s="34">
        <f ca="1">IFERROR(PA[[#This Row],[Breakdown Time]]*PA[[#This Row],[Plant Equivalent Weightage]],"")</f>
        <v>1.1068186251560549E-2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363</v>
      </c>
      <c r="F951" s="36" t="s">
        <v>363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411</v>
      </c>
      <c r="M951" s="32" t="s">
        <v>410</v>
      </c>
      <c r="N951" s="36" t="s">
        <v>416</v>
      </c>
      <c r="O951" s="35" t="s">
        <v>440</v>
      </c>
      <c r="P951" s="37" t="s">
        <v>406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1.8668071161048689E-4</v>
      </c>
      <c r="W951" s="37" t="s">
        <v>447</v>
      </c>
      <c r="X951" s="39"/>
      <c r="Y951" s="355" t="s">
        <v>469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2" t="s">
        <v>575</v>
      </c>
      <c r="AI951" s="32" t="s">
        <v>367</v>
      </c>
      <c r="AJ951" s="175">
        <f ca="1">IFERROR(PA[[#This Row],[Breakdown Time]]*PA[[#This Row],[Plant Equivalent Weightage]],"")</f>
        <v>1.9632588171036207E-3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363</v>
      </c>
      <c r="F952" s="36" t="s">
        <v>363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411</v>
      </c>
      <c r="M952" s="32" t="s">
        <v>483</v>
      </c>
      <c r="N952" s="36" t="s">
        <v>412</v>
      </c>
      <c r="O952" s="35" t="s">
        <v>458</v>
      </c>
      <c r="P952" s="37" t="s">
        <v>406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1.8668071161048689E-4</v>
      </c>
      <c r="W952" s="37" t="s">
        <v>447</v>
      </c>
      <c r="X952" s="38"/>
      <c r="Y952" s="355" t="s">
        <v>469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2" t="s">
        <v>1912</v>
      </c>
      <c r="AI952" s="32" t="s">
        <v>367</v>
      </c>
      <c r="AJ952" s="34">
        <f ca="1">IFERROR(PA[[#This Row],[Breakdown Time]]*PA[[#This Row],[Plant Equivalent Weightage]],"")</f>
        <v>1.9943722690387018E-3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363</v>
      </c>
      <c r="F953" s="36" t="s">
        <v>363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510</v>
      </c>
      <c r="M953" s="32" t="s">
        <v>403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>
        <f ca="1">IFERROR(_xlfn.XLOOKUP(PA[[#This Row],[Affected Equipment ]],'Basic Data'!N:N,'Basic Data'!R:R),"")</f>
        <v>2.3770394428838954E-2</v>
      </c>
      <c r="W953" s="35" t="s">
        <v>474</v>
      </c>
      <c r="X953" s="38"/>
      <c r="Y953" s="354" t="s">
        <v>1913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2" t="s">
        <v>1914</v>
      </c>
      <c r="AI953" s="353" t="s">
        <v>367</v>
      </c>
      <c r="AJ953" s="34">
        <f ca="1">IFERROR(PA[[#This Row],[Breakdown Time]]*PA[[#This Row],[Plant Equivalent Weightage]],"")</f>
        <v>0.10102417632256555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363</v>
      </c>
      <c r="F954" s="36" t="s">
        <v>363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510</v>
      </c>
      <c r="M954" s="32" t="s">
        <v>410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>
        <f ca="1">IFERROR(_xlfn.XLOOKUP(PA[[#This Row],[Affected Equipment ]],'Basic Data'!N:N,'Basic Data'!R:R),"")</f>
        <v>2.2752984550561798E-2</v>
      </c>
      <c r="W954" s="35" t="s">
        <v>474</v>
      </c>
      <c r="X954" s="38"/>
      <c r="Y954" s="354" t="s">
        <v>1913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2" t="s">
        <v>1914</v>
      </c>
      <c r="AI954" s="353" t="s">
        <v>367</v>
      </c>
      <c r="AJ954" s="34">
        <f ca="1">IFERROR(PA[[#This Row],[Breakdown Time]]*PA[[#This Row],[Plant Equivalent Weightage]],"")</f>
        <v>9.670018433988764E-2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363</v>
      </c>
      <c r="F955" s="36" t="s">
        <v>363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510</v>
      </c>
      <c r="M955" s="32" t="s">
        <v>403</v>
      </c>
      <c r="N955" s="36" t="s">
        <v>412</v>
      </c>
      <c r="O955" s="35" t="s">
        <v>405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1.479868913857678E-3</v>
      </c>
      <c r="W955" s="35" t="s">
        <v>433</v>
      </c>
      <c r="X955" s="38"/>
      <c r="Y955" s="354" t="s">
        <v>1909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2" t="s">
        <v>1910</v>
      </c>
      <c r="AI955" s="353" t="s">
        <v>552</v>
      </c>
      <c r="AJ955" s="34">
        <f ca="1">IFERROR(PA[[#This Row],[Breakdown Time]]*PA[[#This Row],[Plant Equivalent Weightage]],"")</f>
        <v>1.8029736267166047E-2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363</v>
      </c>
      <c r="F956" s="36" t="s">
        <v>363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510</v>
      </c>
      <c r="M956" s="32" t="s">
        <v>403</v>
      </c>
      <c r="N956" s="36" t="s">
        <v>412</v>
      </c>
      <c r="O956" s="35" t="s">
        <v>456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1.6648525280898877E-3</v>
      </c>
      <c r="W956" s="35" t="s">
        <v>433</v>
      </c>
      <c r="X956" s="38"/>
      <c r="Y956" s="354" t="s">
        <v>1909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2" t="s">
        <v>1910</v>
      </c>
      <c r="AI956" s="353" t="s">
        <v>552</v>
      </c>
      <c r="AJ956" s="34">
        <f ca="1">IFERROR(PA[[#This Row],[Breakdown Time]]*PA[[#This Row],[Plant Equivalent Weightage]],"")</f>
        <v>2.0283453300561801E-2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363</v>
      </c>
      <c r="F957" s="36" t="s">
        <v>363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510</v>
      </c>
      <c r="M957" s="32" t="s">
        <v>403</v>
      </c>
      <c r="N957" s="36" t="s">
        <v>412</v>
      </c>
      <c r="O957" s="35" t="s">
        <v>472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1.2023934925093633E-3</v>
      </c>
      <c r="W957" s="35" t="s">
        <v>433</v>
      </c>
      <c r="X957" s="38"/>
      <c r="Y957" s="354" t="s">
        <v>1909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2" t="s">
        <v>1910</v>
      </c>
      <c r="AI957" s="353" t="s">
        <v>552</v>
      </c>
      <c r="AJ957" s="34">
        <f ca="1">IFERROR(PA[[#This Row],[Breakdown Time]]*PA[[#This Row],[Plant Equivalent Weightage]],"")</f>
        <v>1.4649160717072411E-2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363</v>
      </c>
      <c r="F958" s="36" t="s">
        <v>363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510</v>
      </c>
      <c r="M958" s="32" t="s">
        <v>403</v>
      </c>
      <c r="N958" s="36" t="s">
        <v>412</v>
      </c>
      <c r="O958" s="35" t="s">
        <v>440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1.2023934925093633E-3</v>
      </c>
      <c r="W958" s="35" t="s">
        <v>433</v>
      </c>
      <c r="X958" s="38"/>
      <c r="Y958" s="354" t="s">
        <v>1909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2" t="s">
        <v>1910</v>
      </c>
      <c r="AI958" s="353" t="s">
        <v>552</v>
      </c>
      <c r="AJ958" s="34">
        <f ca="1">IFERROR(PA[[#This Row],[Breakdown Time]]*PA[[#This Row],[Plant Equivalent Weightage]],"")</f>
        <v>1.4649160717072411E-2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363</v>
      </c>
      <c r="F959" s="36" t="s">
        <v>363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510</v>
      </c>
      <c r="M959" s="32" t="s">
        <v>403</v>
      </c>
      <c r="N959" s="36" t="s">
        <v>443</v>
      </c>
      <c r="O959" s="35" t="s">
        <v>456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1.2948852996254683E-3</v>
      </c>
      <c r="W959" s="35" t="s">
        <v>433</v>
      </c>
      <c r="X959" s="38"/>
      <c r="Y959" s="354" t="s">
        <v>1909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2" t="s">
        <v>1910</v>
      </c>
      <c r="AI959" s="353" t="s">
        <v>552</v>
      </c>
      <c r="AJ959" s="34">
        <f ca="1">IFERROR(PA[[#This Row],[Breakdown Time]]*PA[[#This Row],[Plant Equivalent Weightage]],"")</f>
        <v>1.577601923377029E-2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363</v>
      </c>
      <c r="F960" s="36" t="s">
        <v>363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510</v>
      </c>
      <c r="M960" s="32" t="s">
        <v>403</v>
      </c>
      <c r="N960" s="36" t="s">
        <v>443</v>
      </c>
      <c r="O960" s="35" t="s">
        <v>472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1.2023934925093633E-3</v>
      </c>
      <c r="W960" s="35" t="s">
        <v>433</v>
      </c>
      <c r="X960" s="38"/>
      <c r="Y960" s="354" t="s">
        <v>1909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2" t="s">
        <v>1910</v>
      </c>
      <c r="AI960" s="353" t="s">
        <v>552</v>
      </c>
      <c r="AJ960" s="34">
        <f ca="1">IFERROR(PA[[#This Row],[Breakdown Time]]*PA[[#This Row],[Plant Equivalent Weightage]],"")</f>
        <v>1.4649160717072411E-2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363</v>
      </c>
      <c r="F961" s="36" t="s">
        <v>363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510</v>
      </c>
      <c r="M961" s="32" t="s">
        <v>403</v>
      </c>
      <c r="N961" s="36" t="s">
        <v>412</v>
      </c>
      <c r="O961" s="35" t="s">
        <v>446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1.2948852996254683E-3</v>
      </c>
      <c r="W961" s="35" t="s">
        <v>433</v>
      </c>
      <c r="X961" s="38"/>
      <c r="Y961" s="354" t="s">
        <v>1909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2" t="s">
        <v>1910</v>
      </c>
      <c r="AI961" s="353" t="s">
        <v>552</v>
      </c>
      <c r="AJ961" s="34">
        <f ca="1">IFERROR(PA[[#This Row],[Breakdown Time]]*PA[[#This Row],[Plant Equivalent Weightage]],"")</f>
        <v>1.577601923377029E-2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363</v>
      </c>
      <c r="F962" s="36" t="s">
        <v>363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510</v>
      </c>
      <c r="M962" s="32" t="s">
        <v>403</v>
      </c>
      <c r="N962" s="36" t="s">
        <v>443</v>
      </c>
      <c r="O962" s="35" t="s">
        <v>440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1.479868913857678E-3</v>
      </c>
      <c r="W962" s="35" t="s">
        <v>433</v>
      </c>
      <c r="X962" s="38"/>
      <c r="Y962" s="354" t="s">
        <v>1909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2" t="s">
        <v>1910</v>
      </c>
      <c r="AI962" s="353" t="s">
        <v>552</v>
      </c>
      <c r="AJ962" s="34">
        <f ca="1">IFERROR(PA[[#This Row],[Breakdown Time]]*PA[[#This Row],[Plant Equivalent Weightage]],"")</f>
        <v>1.8029736267166047E-2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363</v>
      </c>
      <c r="F963" s="36" t="s">
        <v>363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510</v>
      </c>
      <c r="M963" s="32" t="s">
        <v>410</v>
      </c>
      <c r="N963" s="36" t="s">
        <v>412</v>
      </c>
      <c r="O963" s="35" t="s">
        <v>472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1.2023934925093633E-3</v>
      </c>
      <c r="W963" s="35" t="s">
        <v>433</v>
      </c>
      <c r="X963" s="38"/>
      <c r="Y963" s="354" t="s">
        <v>1909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2" t="s">
        <v>1910</v>
      </c>
      <c r="AI963" s="353" t="s">
        <v>552</v>
      </c>
      <c r="AJ963" s="175">
        <f ca="1">IFERROR(PA[[#This Row],[Breakdown Time]]*PA[[#This Row],[Plant Equivalent Weightage]],"")</f>
        <v>1.4649160717072411E-2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363</v>
      </c>
      <c r="F964" s="36" t="s">
        <v>363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510</v>
      </c>
      <c r="M964" s="32" t="s">
        <v>410</v>
      </c>
      <c r="N964" s="36" t="s">
        <v>443</v>
      </c>
      <c r="O964" s="35" t="s">
        <v>446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9.2491807116104878E-4</v>
      </c>
      <c r="W964" s="35" t="s">
        <v>433</v>
      </c>
      <c r="X964" s="38"/>
      <c r="Y964" s="354" t="s">
        <v>1909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2" t="s">
        <v>1910</v>
      </c>
      <c r="AI964" s="353" t="s">
        <v>552</v>
      </c>
      <c r="AJ964" s="34">
        <f ca="1">IFERROR(PA[[#This Row],[Breakdown Time]]*PA[[#This Row],[Plant Equivalent Weightage]],"")</f>
        <v>1.1268585166978779E-2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363</v>
      </c>
      <c r="F965" s="36" t="s">
        <v>363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478</v>
      </c>
      <c r="M965" s="32" t="s">
        <v>403</v>
      </c>
      <c r="N965" s="36" t="s">
        <v>412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1.2320926966292136E-2</v>
      </c>
      <c r="W965" s="35" t="s">
        <v>413</v>
      </c>
      <c r="X965" s="38"/>
      <c r="Y965" s="357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8" t="s">
        <v>1916</v>
      </c>
      <c r="AI965" s="32" t="s">
        <v>367</v>
      </c>
      <c r="AJ965" s="34">
        <f ca="1">IFERROR(PA[[#This Row],[Breakdown Time]]*PA[[#This Row],[Plant Equivalent Weightage]],"")</f>
        <v>8.2139513108614275E-3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363</v>
      </c>
      <c r="F966" s="36" t="s">
        <v>363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465</v>
      </c>
      <c r="M966" s="32" t="s">
        <v>403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2.4828534644194759E-2</v>
      </c>
      <c r="W966" s="35" t="s">
        <v>474</v>
      </c>
      <c r="X966" s="38"/>
      <c r="Y966" s="357" t="s">
        <v>438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8" t="s">
        <v>1917</v>
      </c>
      <c r="AI966" s="32" t="s">
        <v>367</v>
      </c>
      <c r="AJ966" s="34">
        <f ca="1">IFERROR(PA[[#This Row],[Breakdown Time]]*PA[[#This Row],[Plant Equivalent Weightage]],"")</f>
        <v>7.0347514825218564E-3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363</v>
      </c>
      <c r="F967" s="36" t="s">
        <v>363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478</v>
      </c>
      <c r="M967" s="32" t="s">
        <v>403</v>
      </c>
      <c r="N967" s="36" t="s">
        <v>412</v>
      </c>
      <c r="O967" s="35" t="s">
        <v>470</v>
      </c>
      <c r="P967" s="37" t="s">
        <v>406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1.8668071161048689E-4</v>
      </c>
      <c r="W967" s="35" t="s">
        <v>447</v>
      </c>
      <c r="X967" s="38"/>
      <c r="Y967" s="357" t="s">
        <v>469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8" t="s">
        <v>678</v>
      </c>
      <c r="AI967" s="32" t="s">
        <v>367</v>
      </c>
      <c r="AJ967" s="34">
        <f ca="1">IFERROR(PA[[#This Row],[Breakdown Time]]*PA[[#This Row],[Plant Equivalent Weightage]],"")</f>
        <v>1.9632588171036207E-3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363</v>
      </c>
      <c r="F968" s="36" t="s">
        <v>363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478</v>
      </c>
      <c r="M968" s="32" t="s">
        <v>410</v>
      </c>
      <c r="N968" s="36" t="s">
        <v>412</v>
      </c>
      <c r="O968" s="35" t="s">
        <v>526</v>
      </c>
      <c r="P968" s="37" t="s">
        <v>406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1.8668071161048689E-4</v>
      </c>
      <c r="W968" s="35" t="s">
        <v>447</v>
      </c>
      <c r="X968" s="38"/>
      <c r="Y968" s="357" t="s">
        <v>469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8" t="s">
        <v>457</v>
      </c>
      <c r="AI968" s="32" t="s">
        <v>367</v>
      </c>
      <c r="AJ968" s="34">
        <f ca="1">IFERROR(PA[[#This Row],[Breakdown Time]]*PA[[#This Row],[Plant Equivalent Weightage]],"")</f>
        <v>1.9943722690387018E-3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363</v>
      </c>
      <c r="F969" s="36" t="s">
        <v>363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424</v>
      </c>
      <c r="M969" s="32" t="s">
        <v>483</v>
      </c>
      <c r="N969" s="36" t="s">
        <v>412</v>
      </c>
      <c r="O969" s="35" t="s">
        <v>470</v>
      </c>
      <c r="P969" s="37" t="s">
        <v>471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1.8498361423220975E-4</v>
      </c>
      <c r="W969" s="35" t="s">
        <v>481</v>
      </c>
      <c r="X969" s="38"/>
      <c r="Y969" s="357" t="s">
        <v>469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8" t="s">
        <v>712</v>
      </c>
      <c r="AI969" s="32" t="s">
        <v>367</v>
      </c>
      <c r="AJ969" s="34">
        <f ca="1">IFERROR(PA[[#This Row],[Breakdown Time]]*PA[[#This Row],[Plant Equivalent Weightage]],"")</f>
        <v>1.8991651061173532E-3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363</v>
      </c>
      <c r="F970" s="36" t="s">
        <v>363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510</v>
      </c>
      <c r="M970" s="32" t="s">
        <v>403</v>
      </c>
      <c r="N970" s="36" t="s">
        <v>412</v>
      </c>
      <c r="O970" s="35" t="s">
        <v>405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1.479868913857678E-3</v>
      </c>
      <c r="W970" s="35" t="s">
        <v>433</v>
      </c>
      <c r="X970" s="38"/>
      <c r="Y970" s="354" t="s">
        <v>1909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2" t="s">
        <v>1910</v>
      </c>
      <c r="AI970" s="353" t="s">
        <v>552</v>
      </c>
      <c r="AJ970" s="34">
        <f ca="1">IFERROR(PA[[#This Row],[Breakdown Time]]*PA[[#This Row],[Plant Equivalent Weightage]],"")</f>
        <v>1.7807755930087391E-2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363</v>
      </c>
      <c r="F971" s="36" t="s">
        <v>363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510</v>
      </c>
      <c r="M971" s="32" t="s">
        <v>403</v>
      </c>
      <c r="N971" s="36" t="s">
        <v>412</v>
      </c>
      <c r="O971" s="35" t="s">
        <v>456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1.6648525280898877E-3</v>
      </c>
      <c r="W971" s="35" t="s">
        <v>433</v>
      </c>
      <c r="X971" s="38"/>
      <c r="Y971" s="354" t="s">
        <v>1909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2" t="s">
        <v>1910</v>
      </c>
      <c r="AI971" s="353" t="s">
        <v>552</v>
      </c>
      <c r="AJ971" s="34">
        <f ca="1">IFERROR(PA[[#This Row],[Breakdown Time]]*PA[[#This Row],[Plant Equivalent Weightage]],"")</f>
        <v>2.0033725421348316E-2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363</v>
      </c>
      <c r="F972" s="36" t="s">
        <v>363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510</v>
      </c>
      <c r="M972" s="32" t="s">
        <v>403</v>
      </c>
      <c r="N972" s="36" t="s">
        <v>412</v>
      </c>
      <c r="O972" s="35" t="s">
        <v>472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1.2023934925093633E-3</v>
      </c>
      <c r="W972" s="35" t="s">
        <v>433</v>
      </c>
      <c r="X972" s="38"/>
      <c r="Y972" s="354" t="s">
        <v>1909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2" t="s">
        <v>1910</v>
      </c>
      <c r="AI972" s="353" t="s">
        <v>552</v>
      </c>
      <c r="AJ972" s="34">
        <f ca="1">IFERROR(PA[[#This Row],[Breakdown Time]]*PA[[#This Row],[Plant Equivalent Weightage]],"")</f>
        <v>1.4468801693196006E-2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363</v>
      </c>
      <c r="F973" s="36" t="s">
        <v>363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510</v>
      </c>
      <c r="M973" s="32" t="s">
        <v>403</v>
      </c>
      <c r="N973" s="36" t="s">
        <v>412</v>
      </c>
      <c r="O973" s="35" t="s">
        <v>440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1.2023934925093633E-3</v>
      </c>
      <c r="W973" s="35" t="s">
        <v>433</v>
      </c>
      <c r="X973" s="38"/>
      <c r="Y973" s="354" t="s">
        <v>1909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2" t="s">
        <v>1910</v>
      </c>
      <c r="AI973" s="353" t="s">
        <v>552</v>
      </c>
      <c r="AJ973" s="34">
        <f ca="1">IFERROR(PA[[#This Row],[Breakdown Time]]*PA[[#This Row],[Plant Equivalent Weightage]],"")</f>
        <v>1.4468801693196006E-2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363</v>
      </c>
      <c r="F974" s="36" t="s">
        <v>363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510</v>
      </c>
      <c r="M974" s="32" t="s">
        <v>403</v>
      </c>
      <c r="N974" s="36" t="s">
        <v>443</v>
      </c>
      <c r="O974" s="35" t="s">
        <v>456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1.2948852996254683E-3</v>
      </c>
      <c r="W974" s="35" t="s">
        <v>433</v>
      </c>
      <c r="X974" s="38"/>
      <c r="Y974" s="354" t="s">
        <v>1909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2" t="s">
        <v>1910</v>
      </c>
      <c r="AI974" s="353" t="s">
        <v>552</v>
      </c>
      <c r="AJ974" s="34">
        <f ca="1">IFERROR(PA[[#This Row],[Breakdown Time]]*PA[[#This Row],[Plant Equivalent Weightage]],"")</f>
        <v>1.5581786438826468E-2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363</v>
      </c>
      <c r="F975" s="36" t="s">
        <v>363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510</v>
      </c>
      <c r="M975" s="32" t="s">
        <v>403</v>
      </c>
      <c r="N975" s="36" t="s">
        <v>443</v>
      </c>
      <c r="O975" s="35" t="s">
        <v>472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1.2023934925093633E-3</v>
      </c>
      <c r="W975" s="35" t="s">
        <v>433</v>
      </c>
      <c r="X975" s="38"/>
      <c r="Y975" s="354" t="s">
        <v>1909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2" t="s">
        <v>1910</v>
      </c>
      <c r="AI975" s="353" t="s">
        <v>552</v>
      </c>
      <c r="AJ975" s="34">
        <f ca="1">IFERROR(PA[[#This Row],[Breakdown Time]]*PA[[#This Row],[Plant Equivalent Weightage]],"")</f>
        <v>1.4468801693196006E-2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363</v>
      </c>
      <c r="F976" s="36" t="s">
        <v>363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510</v>
      </c>
      <c r="M976" s="32" t="s">
        <v>403</v>
      </c>
      <c r="N976" s="36" t="s">
        <v>412</v>
      </c>
      <c r="O976" s="35" t="s">
        <v>446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1.2948852996254683E-3</v>
      </c>
      <c r="W976" s="35" t="s">
        <v>433</v>
      </c>
      <c r="X976" s="38"/>
      <c r="Y976" s="354" t="s">
        <v>1909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2" t="s">
        <v>1910</v>
      </c>
      <c r="AI976" s="353" t="s">
        <v>552</v>
      </c>
      <c r="AJ976" s="34">
        <f ca="1">IFERROR(PA[[#This Row],[Breakdown Time]]*PA[[#This Row],[Plant Equivalent Weightage]],"")</f>
        <v>1.5581786438826468E-2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363</v>
      </c>
      <c r="F977" s="36" t="s">
        <v>363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510</v>
      </c>
      <c r="M977" s="32" t="s">
        <v>403</v>
      </c>
      <c r="N977" s="36" t="s">
        <v>443</v>
      </c>
      <c r="O977" s="35" t="s">
        <v>440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1.479868913857678E-3</v>
      </c>
      <c r="W977" s="35" t="s">
        <v>433</v>
      </c>
      <c r="X977" s="38"/>
      <c r="Y977" s="354" t="s">
        <v>1909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2" t="s">
        <v>1910</v>
      </c>
      <c r="AI977" s="353" t="s">
        <v>552</v>
      </c>
      <c r="AJ977" s="34">
        <f ca="1">IFERROR(PA[[#This Row],[Breakdown Time]]*PA[[#This Row],[Plant Equivalent Weightage]],"")</f>
        <v>1.7807755930087391E-2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363</v>
      </c>
      <c r="F978" s="36" t="s">
        <v>363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510</v>
      </c>
      <c r="M978" s="32" t="s">
        <v>410</v>
      </c>
      <c r="N978" s="36" t="s">
        <v>412</v>
      </c>
      <c r="O978" s="35" t="s">
        <v>472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1.2023934925093633E-3</v>
      </c>
      <c r="W978" s="35" t="s">
        <v>433</v>
      </c>
      <c r="X978" s="38"/>
      <c r="Y978" s="354" t="s">
        <v>1909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2" t="s">
        <v>1910</v>
      </c>
      <c r="AI978" s="353" t="s">
        <v>552</v>
      </c>
      <c r="AJ978" s="175">
        <f ca="1">IFERROR(PA[[#This Row],[Breakdown Time]]*PA[[#This Row],[Plant Equivalent Weightage]],"")</f>
        <v>1.4468801693196006E-2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363</v>
      </c>
      <c r="F979" s="36" t="s">
        <v>363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510</v>
      </c>
      <c r="M979" s="32" t="s">
        <v>410</v>
      </c>
      <c r="N979" s="36" t="s">
        <v>443</v>
      </c>
      <c r="O979" s="35" t="s">
        <v>446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9.2491807116104878E-4</v>
      </c>
      <c r="W979" s="35" t="s">
        <v>433</v>
      </c>
      <c r="X979" s="38"/>
      <c r="Y979" s="354" t="s">
        <v>1909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2" t="s">
        <v>1910</v>
      </c>
      <c r="AI979" s="353" t="s">
        <v>552</v>
      </c>
      <c r="AJ979" s="34">
        <f ca="1">IFERROR(PA[[#This Row],[Breakdown Time]]*PA[[#This Row],[Plant Equivalent Weightage]],"")</f>
        <v>1.1129847456304621E-2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363</v>
      </c>
      <c r="F980" s="36" t="s">
        <v>363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402</v>
      </c>
      <c r="M980" s="32" t="s">
        <v>410</v>
      </c>
      <c r="N980" s="36" t="s">
        <v>416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9">
        <f ca="1">IFERROR(_xlfn.XLOOKUP(PA[[#This Row],[Affected Equipment ]],'Basic Data'!N:N,'Basic Data'!R:R),"")</f>
        <v>9.3340355805243448E-3</v>
      </c>
      <c r="W980" s="35" t="s">
        <v>413</v>
      </c>
      <c r="X980" s="38"/>
      <c r="Y980" s="361" t="s">
        <v>438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2" t="s">
        <v>1918</v>
      </c>
      <c r="AI980" s="32" t="s">
        <v>367</v>
      </c>
      <c r="AJ980" s="34">
        <f ca="1">IFERROR(PA[[#This Row],[Breakdown Time]]*PA[[#This Row],[Plant Equivalent Weightage]],"")</f>
        <v>1.7734667602996267E-2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363</v>
      </c>
      <c r="F981" s="36" t="s">
        <v>363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402</v>
      </c>
      <c r="M981" s="32" t="s">
        <v>410</v>
      </c>
      <c r="N981" s="36" t="s">
        <v>443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9">
        <f ca="1">IFERROR(_xlfn.XLOOKUP(PA[[#This Row],[Affected Equipment ]],'Basic Data'!N:N,'Basic Data'!R:R),"")</f>
        <v>8.8673338014981281E-3</v>
      </c>
      <c r="W981" s="35" t="s">
        <v>413</v>
      </c>
      <c r="X981" s="38"/>
      <c r="Y981" s="361" t="s">
        <v>438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2" t="s">
        <v>1918</v>
      </c>
      <c r="AI981" s="32" t="s">
        <v>367</v>
      </c>
      <c r="AJ981" s="34">
        <f ca="1">IFERROR(PA[[#This Row],[Breakdown Time]]*PA[[#This Row],[Plant Equivalent Weightage]],"")</f>
        <v>1.477888966916373E-3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363</v>
      </c>
      <c r="F982" s="36" t="s">
        <v>363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402</v>
      </c>
      <c r="M982" s="32" t="s">
        <v>410</v>
      </c>
      <c r="N982" s="36" t="s">
        <v>404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9">
        <f ca="1">IFERROR(_xlfn.XLOOKUP(PA[[#This Row],[Affected Equipment ]],'Basic Data'!N:N,'Basic Data'!R:R),"")</f>
        <v>8.6806530898876407E-3</v>
      </c>
      <c r="W982" s="35" t="s">
        <v>413</v>
      </c>
      <c r="X982" s="38"/>
      <c r="Y982" s="361" t="s">
        <v>438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2" t="s">
        <v>1918</v>
      </c>
      <c r="AI982" s="32" t="s">
        <v>367</v>
      </c>
      <c r="AJ982" s="34">
        <f ca="1">IFERROR(PA[[#This Row],[Breakdown Time]]*PA[[#This Row],[Plant Equivalent Weightage]],"")</f>
        <v>2.8935510299625596E-3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363</v>
      </c>
      <c r="F983" s="36" t="s">
        <v>363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674</v>
      </c>
      <c r="M983" s="32" t="s">
        <v>403</v>
      </c>
      <c r="N983" s="36" t="s">
        <v>416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9">
        <f ca="1">IFERROR(_xlfn.XLOOKUP(PA[[#This Row],[Affected Equipment ]],'Basic Data'!N:N,'Basic Data'!R:R),"")</f>
        <v>7.2143609550561795E-3</v>
      </c>
      <c r="W983" s="35" t="s">
        <v>413</v>
      </c>
      <c r="X983" s="38"/>
      <c r="Y983" s="361" t="s">
        <v>438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2" t="s">
        <v>1918</v>
      </c>
      <c r="AI983" s="32" t="s">
        <v>367</v>
      </c>
      <c r="AJ983" s="34">
        <f ca="1">IFERROR(PA[[#This Row],[Breakdown Time]]*PA[[#This Row],[Plant Equivalent Weightage]],"")</f>
        <v>4.2083772237827754E-3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363</v>
      </c>
      <c r="F984" s="36" t="s">
        <v>363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674</v>
      </c>
      <c r="M984" s="32" t="s">
        <v>403</v>
      </c>
      <c r="N984" s="36" t="s">
        <v>412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9">
        <f ca="1">IFERROR(_xlfn.XLOOKUP(PA[[#This Row],[Affected Equipment ]],'Basic Data'!N:N,'Basic Data'!R:R),"")</f>
        <v>7.5843281835205993E-3</v>
      </c>
      <c r="W984" s="35" t="s">
        <v>413</v>
      </c>
      <c r="X984" s="38"/>
      <c r="Y984" s="361" t="s">
        <v>438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2" t="s">
        <v>1918</v>
      </c>
      <c r="AI984" s="32" t="s">
        <v>367</v>
      </c>
      <c r="AJ984" s="34">
        <f ca="1">IFERROR(PA[[#This Row],[Breakdown Time]]*PA[[#This Row],[Plant Equivalent Weightage]],"")</f>
        <v>3.2865422128589348E-3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363</v>
      </c>
      <c r="F985" s="36" t="s">
        <v>363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608</v>
      </c>
      <c r="M985" s="32" t="s">
        <v>403</v>
      </c>
      <c r="N985" s="36" t="s">
        <v>443</v>
      </c>
      <c r="O985" s="35" t="s">
        <v>405</v>
      </c>
      <c r="P985" s="37" t="s">
        <v>471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9">
        <f ca="1">IFERROR(_xlfn.XLOOKUP(PA[[#This Row],[Affected Equipment ]],'Basic Data'!N:N,'Basic Data'!R:R),"")</f>
        <v>1.8498361423220975E-4</v>
      </c>
      <c r="W985" s="35" t="s">
        <v>447</v>
      </c>
      <c r="X985" s="38"/>
      <c r="Y985" s="38" t="s">
        <v>469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2" t="s">
        <v>1919</v>
      </c>
      <c r="AI985" s="32" t="s">
        <v>367</v>
      </c>
      <c r="AJ985" s="34">
        <f ca="1">IFERROR(PA[[#This Row],[Breakdown Time]]*PA[[#This Row],[Plant Equivalent Weightage]],"")</f>
        <v>1.9454110096754061E-3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363</v>
      </c>
      <c r="F986" s="36" t="s">
        <v>363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510</v>
      </c>
      <c r="M986" s="32" t="s">
        <v>403</v>
      </c>
      <c r="N986" s="36" t="s">
        <v>412</v>
      </c>
      <c r="O986" s="35" t="s">
        <v>405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9">
        <f ca="1">IFERROR(_xlfn.XLOOKUP(PA[[#This Row],[Affected Equipment ]],'Basic Data'!N:N,'Basic Data'!R:R),"")</f>
        <v>1.479868913857678E-3</v>
      </c>
      <c r="W986" s="35" t="s">
        <v>433</v>
      </c>
      <c r="X986" s="38"/>
      <c r="Y986" s="354" t="s">
        <v>1909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2" t="s">
        <v>1910</v>
      </c>
      <c r="AI986" s="353" t="s">
        <v>552</v>
      </c>
      <c r="AJ986" s="34">
        <f ca="1">IFERROR(PA[[#This Row],[Breakdown Time]]*PA[[#This Row],[Plant Equivalent Weightage]],"")</f>
        <v>1.8029736267166047E-2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363</v>
      </c>
      <c r="F987" s="36" t="s">
        <v>363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510</v>
      </c>
      <c r="M987" s="32" t="s">
        <v>403</v>
      </c>
      <c r="N987" s="36" t="s">
        <v>412</v>
      </c>
      <c r="O987" s="35" t="s">
        <v>456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9">
        <f ca="1">IFERROR(_xlfn.XLOOKUP(PA[[#This Row],[Affected Equipment ]],'Basic Data'!N:N,'Basic Data'!R:R),"")</f>
        <v>1.6648525280898877E-3</v>
      </c>
      <c r="W987" s="35" t="s">
        <v>433</v>
      </c>
      <c r="X987" s="38"/>
      <c r="Y987" s="354" t="s">
        <v>1909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2" t="s">
        <v>1910</v>
      </c>
      <c r="AI987" s="353" t="s">
        <v>552</v>
      </c>
      <c r="AJ987" s="34">
        <f ca="1">IFERROR(PA[[#This Row],[Breakdown Time]]*PA[[#This Row],[Plant Equivalent Weightage]],"")</f>
        <v>2.0283453300561801E-2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363</v>
      </c>
      <c r="F988" s="36" t="s">
        <v>363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510</v>
      </c>
      <c r="M988" s="32" t="s">
        <v>403</v>
      </c>
      <c r="N988" s="36" t="s">
        <v>412</v>
      </c>
      <c r="O988" s="35" t="s">
        <v>472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9">
        <f ca="1">IFERROR(_xlfn.XLOOKUP(PA[[#This Row],[Affected Equipment ]],'Basic Data'!N:N,'Basic Data'!R:R),"")</f>
        <v>1.2023934925093633E-3</v>
      </c>
      <c r="W988" s="35" t="s">
        <v>433</v>
      </c>
      <c r="X988" s="38"/>
      <c r="Y988" s="354" t="s">
        <v>1909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2" t="s">
        <v>1910</v>
      </c>
      <c r="AI988" s="353" t="s">
        <v>552</v>
      </c>
      <c r="AJ988" s="34">
        <f ca="1">IFERROR(PA[[#This Row],[Breakdown Time]]*PA[[#This Row],[Plant Equivalent Weightage]],"")</f>
        <v>1.4649160717072411E-2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363</v>
      </c>
      <c r="F989" s="36" t="s">
        <v>363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510</v>
      </c>
      <c r="M989" s="32" t="s">
        <v>403</v>
      </c>
      <c r="N989" s="36" t="s">
        <v>412</v>
      </c>
      <c r="O989" s="35" t="s">
        <v>440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9">
        <f ca="1">IFERROR(_xlfn.XLOOKUP(PA[[#This Row],[Affected Equipment ]],'Basic Data'!N:N,'Basic Data'!R:R),"")</f>
        <v>1.2023934925093633E-3</v>
      </c>
      <c r="W989" s="35" t="s">
        <v>433</v>
      </c>
      <c r="X989" s="38"/>
      <c r="Y989" s="354" t="s">
        <v>1909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2" t="s">
        <v>1910</v>
      </c>
      <c r="AI989" s="353" t="s">
        <v>552</v>
      </c>
      <c r="AJ989" s="34">
        <f ca="1">IFERROR(PA[[#This Row],[Breakdown Time]]*PA[[#This Row],[Plant Equivalent Weightage]],"")</f>
        <v>1.4649160717072411E-2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54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363</v>
      </c>
      <c r="F990" s="36" t="s">
        <v>363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510</v>
      </c>
      <c r="M990" s="32" t="s">
        <v>403</v>
      </c>
      <c r="N990" s="36" t="s">
        <v>443</v>
      </c>
      <c r="O990" s="35" t="s">
        <v>456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9">
        <f ca="1">IFERROR(_xlfn.XLOOKUP(PA[[#This Row],[Affected Equipment ]],'Basic Data'!N:N,'Basic Data'!R:R),"")</f>
        <v>1.2948852996254683E-3</v>
      </c>
      <c r="W990" s="35" t="s">
        <v>433</v>
      </c>
      <c r="X990" s="38"/>
      <c r="Y990" s="354" t="s">
        <v>1909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2" t="s">
        <v>1910</v>
      </c>
      <c r="AI990" s="353" t="s">
        <v>552</v>
      </c>
      <c r="AJ990" s="34">
        <f ca="1">IFERROR(PA[[#This Row],[Breakdown Time]]*PA[[#This Row],[Plant Equivalent Weightage]],"")</f>
        <v>1.577601923377029E-2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363</v>
      </c>
      <c r="F991" s="36" t="s">
        <v>363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510</v>
      </c>
      <c r="M991" s="32" t="s">
        <v>403</v>
      </c>
      <c r="N991" s="36" t="s">
        <v>443</v>
      </c>
      <c r="O991" s="35" t="s">
        <v>472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9">
        <f ca="1">IFERROR(_xlfn.XLOOKUP(PA[[#This Row],[Affected Equipment ]],'Basic Data'!N:N,'Basic Data'!R:R),"")</f>
        <v>1.2023934925093633E-3</v>
      </c>
      <c r="W991" s="35" t="s">
        <v>433</v>
      </c>
      <c r="X991" s="38"/>
      <c r="Y991" s="354" t="s">
        <v>1909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2" t="s">
        <v>1910</v>
      </c>
      <c r="AI991" s="353" t="s">
        <v>552</v>
      </c>
      <c r="AJ991" s="34">
        <f ca="1">IFERROR(PA[[#This Row],[Breakdown Time]]*PA[[#This Row],[Plant Equivalent Weightage]],"")</f>
        <v>1.4649160717072411E-2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363</v>
      </c>
      <c r="F992" s="36" t="s">
        <v>363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510</v>
      </c>
      <c r="M992" s="32" t="s">
        <v>403</v>
      </c>
      <c r="N992" s="36" t="s">
        <v>412</v>
      </c>
      <c r="O992" s="35" t="s">
        <v>446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60">
        <f ca="1">IFERROR(_xlfn.XLOOKUP(PA[[#This Row],[Affected Equipment ]],'Basic Data'!N:N,'Basic Data'!R:R),"")</f>
        <v>1.2948852996254683E-3</v>
      </c>
      <c r="W992" s="35" t="s">
        <v>433</v>
      </c>
      <c r="X992" s="38"/>
      <c r="Y992" s="354" t="s">
        <v>1909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2" t="s">
        <v>1910</v>
      </c>
      <c r="AI992" s="353" t="s">
        <v>552</v>
      </c>
      <c r="AJ992" s="175">
        <f ca="1">IFERROR(PA[[#This Row],[Breakdown Time]]*PA[[#This Row],[Plant Equivalent Weightage]],"")</f>
        <v>1.577601923377029E-2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363</v>
      </c>
      <c r="F993" s="36" t="s">
        <v>363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510</v>
      </c>
      <c r="M993" s="32" t="s">
        <v>403</v>
      </c>
      <c r="N993" s="36" t="s">
        <v>443</v>
      </c>
      <c r="O993" s="35" t="s">
        <v>440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9">
        <f ca="1">IFERROR(_xlfn.XLOOKUP(PA[[#This Row],[Affected Equipment ]],'Basic Data'!N:N,'Basic Data'!R:R),"")</f>
        <v>1.479868913857678E-3</v>
      </c>
      <c r="W993" s="35" t="s">
        <v>433</v>
      </c>
      <c r="X993" s="38"/>
      <c r="Y993" s="354" t="s">
        <v>1909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2" t="s">
        <v>1910</v>
      </c>
      <c r="AI993" s="353" t="s">
        <v>552</v>
      </c>
      <c r="AJ993" s="34">
        <f ca="1">IFERROR(PA[[#This Row],[Breakdown Time]]*PA[[#This Row],[Plant Equivalent Weightage]],"")</f>
        <v>1.8029736267166047E-2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363</v>
      </c>
      <c r="F994" s="36" t="s">
        <v>363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510</v>
      </c>
      <c r="M994" s="32" t="s">
        <v>410</v>
      </c>
      <c r="N994" s="36" t="s">
        <v>412</v>
      </c>
      <c r="O994" s="35" t="s">
        <v>472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9">
        <f ca="1">IFERROR(_xlfn.XLOOKUP(PA[[#This Row],[Affected Equipment ]],'Basic Data'!N:N,'Basic Data'!R:R),"")</f>
        <v>1.2023934925093633E-3</v>
      </c>
      <c r="W994" s="35" t="s">
        <v>433</v>
      </c>
      <c r="X994" s="38"/>
      <c r="Y994" s="354" t="s">
        <v>1909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2" t="s">
        <v>1910</v>
      </c>
      <c r="AI994" s="353" t="s">
        <v>552</v>
      </c>
      <c r="AJ994" s="34">
        <f ca="1">IFERROR(PA[[#This Row],[Breakdown Time]]*PA[[#This Row],[Plant Equivalent Weightage]],"")</f>
        <v>1.4649160717072411E-2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363</v>
      </c>
      <c r="F995" s="36" t="s">
        <v>363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510</v>
      </c>
      <c r="M995" s="32" t="s">
        <v>410</v>
      </c>
      <c r="N995" s="36" t="s">
        <v>443</v>
      </c>
      <c r="O995" s="35" t="s">
        <v>446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9">
        <f ca="1">IFERROR(_xlfn.XLOOKUP(PA[[#This Row],[Affected Equipment ]],'Basic Data'!N:N,'Basic Data'!R:R),"")</f>
        <v>9.2491807116104878E-4</v>
      </c>
      <c r="W995" s="35" t="s">
        <v>433</v>
      </c>
      <c r="X995" s="38"/>
      <c r="Y995" s="354" t="s">
        <v>1909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2" t="s">
        <v>1910</v>
      </c>
      <c r="AI995" s="353" t="s">
        <v>552</v>
      </c>
      <c r="AJ995" s="34">
        <f ca="1">IFERROR(PA[[#This Row],[Breakdown Time]]*PA[[#This Row],[Plant Equivalent Weightage]],"")</f>
        <v>1.1268585166978779E-2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363</v>
      </c>
      <c r="F996" s="36" t="s">
        <v>363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465</v>
      </c>
      <c r="M996" s="32" t="s">
        <v>403</v>
      </c>
      <c r="N996" s="36" t="s">
        <v>416</v>
      </c>
      <c r="O996" s="35" t="s">
        <v>467</v>
      </c>
      <c r="P996" s="37" t="s">
        <v>406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9">
        <f ca="1">IFERROR(_xlfn.XLOOKUP(PA[[#This Row],[Affected Equipment ]],'Basic Data'!N:N,'Basic Data'!R:R),"")</f>
        <v>1.8668071161048689E-4</v>
      </c>
      <c r="W996" s="35" t="s">
        <v>447</v>
      </c>
      <c r="X996" s="38"/>
      <c r="Y996" s="38" t="s">
        <v>469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71" t="s">
        <v>1923</v>
      </c>
      <c r="AI996" s="32" t="s">
        <v>367</v>
      </c>
      <c r="AJ996" s="34">
        <f ca="1">IFERROR(PA[[#This Row],[Breakdown Time]]*PA[[#This Row],[Plant Equivalent Weightage]],"")</f>
        <v>1.9072546036204747E-3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363</v>
      </c>
      <c r="F997" s="36" t="s">
        <v>363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465</v>
      </c>
      <c r="M997" s="32" t="s">
        <v>403</v>
      </c>
      <c r="N997" s="36" t="s">
        <v>416</v>
      </c>
      <c r="O997" s="35" t="s">
        <v>467</v>
      </c>
      <c r="P997" s="37" t="s">
        <v>406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9">
        <f ca="1">IFERROR(_xlfn.XLOOKUP(PA[[#This Row],[Affected Equipment ]],'Basic Data'!N:N,'Basic Data'!R:R),"")</f>
        <v>1.8668071161048689E-4</v>
      </c>
      <c r="W997" s="35" t="s">
        <v>447</v>
      </c>
      <c r="X997" s="38"/>
      <c r="Y997" s="38" t="s">
        <v>469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71" t="s">
        <v>1924</v>
      </c>
      <c r="AI997" s="32" t="s">
        <v>367</v>
      </c>
      <c r="AJ997" s="34">
        <f ca="1">IFERROR(PA[[#This Row],[Breakdown Time]]*PA[[#This Row],[Plant Equivalent Weightage]],"")</f>
        <v>1.9383680555555556E-3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363</v>
      </c>
      <c r="F998" s="36" t="s">
        <v>363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465</v>
      </c>
      <c r="M998" s="32" t="s">
        <v>403</v>
      </c>
      <c r="N998" s="36" t="s">
        <v>416</v>
      </c>
      <c r="O998" s="35" t="s">
        <v>467</v>
      </c>
      <c r="P998" s="37" t="s">
        <v>406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9">
        <f ca="1">IFERROR(_xlfn.XLOOKUP(PA[[#This Row],[Affected Equipment ]],'Basic Data'!N:N,'Basic Data'!R:R),"")</f>
        <v>1.8668071161048689E-4</v>
      </c>
      <c r="W998" s="35" t="s">
        <v>447</v>
      </c>
      <c r="X998" s="38"/>
      <c r="Y998" s="38" t="s">
        <v>469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71" t="s">
        <v>1925</v>
      </c>
      <c r="AI998" s="32" t="s">
        <v>367</v>
      </c>
      <c r="AJ998" s="34">
        <f ca="1">IFERROR(PA[[#This Row],[Breakdown Time]]*PA[[#This Row],[Plant Equivalent Weightage]],"")</f>
        <v>1.9694815074906367E-3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363</v>
      </c>
      <c r="F999" s="36" t="s">
        <v>363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402</v>
      </c>
      <c r="M999" s="32" t="s">
        <v>410</v>
      </c>
      <c r="N999" s="36" t="s">
        <v>416</v>
      </c>
      <c r="O999" s="35" t="s">
        <v>472</v>
      </c>
      <c r="P999" s="37" t="s">
        <v>406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9">
        <f ca="1">IFERROR(_xlfn.XLOOKUP(PA[[#This Row],[Affected Equipment ]],'Basic Data'!N:N,'Basic Data'!R:R),"")</f>
        <v>1.8668071161048689E-4</v>
      </c>
      <c r="W999" s="35" t="s">
        <v>447</v>
      </c>
      <c r="X999" s="38"/>
      <c r="Y999" s="38" t="s">
        <v>469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71" t="s">
        <v>1926</v>
      </c>
      <c r="AI999" s="32" t="s">
        <v>367</v>
      </c>
      <c r="AJ999" s="34">
        <f ca="1">IFERROR(PA[[#This Row],[Breakdown Time]]*PA[[#This Row],[Plant Equivalent Weightage]],"")</f>
        <v>1.9072546036204747E-3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363</v>
      </c>
      <c r="F1000" s="36" t="s">
        <v>363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424</v>
      </c>
      <c r="M1000" s="32" t="s">
        <v>403</v>
      </c>
      <c r="N1000" s="36" t="s">
        <v>412</v>
      </c>
      <c r="O1000" s="35" t="s">
        <v>405</v>
      </c>
      <c r="P1000" s="37" t="s">
        <v>471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9">
        <f ca="1">IFERROR(_xlfn.XLOOKUP(PA[[#This Row],[Affected Equipment ]],'Basic Data'!N:N,'Basic Data'!R:R),"")</f>
        <v>1.8498361423220975E-4</v>
      </c>
      <c r="W1000" s="35" t="s">
        <v>447</v>
      </c>
      <c r="X1000" s="38"/>
      <c r="Y1000" s="38" t="s">
        <v>469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71" t="s">
        <v>455</v>
      </c>
      <c r="AI1000" s="32" t="s">
        <v>367</v>
      </c>
      <c r="AJ1000" s="34">
        <f ca="1">IFERROR(PA[[#This Row],[Breakdown Time]]*PA[[#This Row],[Plant Equivalent Weightage]],"")</f>
        <v>1.9207465277777777E-3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363</v>
      </c>
      <c r="F1001" s="36" t="s">
        <v>363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424</v>
      </c>
      <c r="M1001" s="32" t="s">
        <v>403</v>
      </c>
      <c r="N1001" s="36" t="s">
        <v>412</v>
      </c>
      <c r="O1001" s="35" t="s">
        <v>472</v>
      </c>
      <c r="P1001" s="37" t="s">
        <v>471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9">
        <f ca="1">IFERROR(_xlfn.XLOOKUP(PA[[#This Row],[Affected Equipment ]],'Basic Data'!N:N,'Basic Data'!R:R),"")</f>
        <v>1.8498361423220975E-4</v>
      </c>
      <c r="W1001" s="35" t="s">
        <v>407</v>
      </c>
      <c r="X1001" s="38"/>
      <c r="Y1001" s="38" t="s">
        <v>469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71" t="s">
        <v>1927</v>
      </c>
      <c r="AI1001" s="32" t="s">
        <v>367</v>
      </c>
      <c r="AJ1001" s="34">
        <f ca="1">IFERROR(PA[[#This Row],[Breakdown Time]]*PA[[#This Row],[Plant Equivalent Weightage]],"")</f>
        <v>1.9515771301498129E-3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363</v>
      </c>
      <c r="F1002" s="36" t="s">
        <v>363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424</v>
      </c>
      <c r="M1002" s="32" t="s">
        <v>483</v>
      </c>
      <c r="N1002" s="36" t="s">
        <v>412</v>
      </c>
      <c r="O1002" s="35" t="s">
        <v>405</v>
      </c>
      <c r="P1002" s="37" t="s">
        <v>471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9">
        <f ca="1">IFERROR(_xlfn.XLOOKUP(PA[[#This Row],[Affected Equipment ]],'Basic Data'!N:N,'Basic Data'!R:R),"")</f>
        <v>1.8498361423220975E-4</v>
      </c>
      <c r="W1002" s="35" t="s">
        <v>481</v>
      </c>
      <c r="X1002" s="38"/>
      <c r="Y1002" s="38" t="s">
        <v>469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71" t="s">
        <v>1928</v>
      </c>
      <c r="AI1002" s="32" t="s">
        <v>367</v>
      </c>
      <c r="AJ1002" s="34">
        <f ca="1">IFERROR(PA[[#This Row],[Breakdown Time]]*PA[[#This Row],[Plant Equivalent Weightage]],"")</f>
        <v>1.9824077325218473E-3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363</v>
      </c>
      <c r="F1003" s="36" t="s">
        <v>363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510</v>
      </c>
      <c r="M1003" s="32" t="s">
        <v>403</v>
      </c>
      <c r="N1003" s="36" t="s">
        <v>412</v>
      </c>
      <c r="O1003" s="35" t="s">
        <v>405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9">
        <f ca="1">IFERROR(_xlfn.XLOOKUP(PA[[#This Row],[Affected Equipment ]],'Basic Data'!N:N,'Basic Data'!R:R),"")</f>
        <v>1.479868913857678E-3</v>
      </c>
      <c r="W1003" s="35" t="s">
        <v>433</v>
      </c>
      <c r="X1003" s="38"/>
      <c r="Y1003" s="354" t="s">
        <v>1909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2" t="s">
        <v>1910</v>
      </c>
      <c r="AI1003" s="353" t="s">
        <v>552</v>
      </c>
      <c r="AJ1003" s="34">
        <f ca="1">IFERROR(PA[[#This Row],[Breakdown Time]]*PA[[#This Row],[Plant Equivalent Weightage]],"")</f>
        <v>1.7462453183520601E-2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363</v>
      </c>
      <c r="F1004" s="36" t="s">
        <v>363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510</v>
      </c>
      <c r="M1004" s="32" t="s">
        <v>403</v>
      </c>
      <c r="N1004" s="36" t="s">
        <v>412</v>
      </c>
      <c r="O1004" s="35" t="s">
        <v>456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60">
        <f ca="1">IFERROR(_xlfn.XLOOKUP(PA[[#This Row],[Affected Equipment ]],'Basic Data'!N:N,'Basic Data'!R:R),"")</f>
        <v>1.6648525280898877E-3</v>
      </c>
      <c r="W1004" s="35" t="s">
        <v>433</v>
      </c>
      <c r="X1004" s="38"/>
      <c r="Y1004" s="354" t="s">
        <v>1909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2" t="s">
        <v>1910</v>
      </c>
      <c r="AI1004" s="353" t="s">
        <v>552</v>
      </c>
      <c r="AJ1004" s="175">
        <f ca="1">IFERROR(PA[[#This Row],[Breakdown Time]]*PA[[#This Row],[Plant Equivalent Weightage]],"")</f>
        <v>1.9645259831460676E-2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363</v>
      </c>
      <c r="F1005" s="36" t="s">
        <v>363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510</v>
      </c>
      <c r="M1005" s="32" t="s">
        <v>403</v>
      </c>
      <c r="N1005" s="36" t="s">
        <v>412</v>
      </c>
      <c r="O1005" s="35" t="s">
        <v>472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9">
        <f ca="1">IFERROR(_xlfn.XLOOKUP(PA[[#This Row],[Affected Equipment ]],'Basic Data'!N:N,'Basic Data'!R:R),"")</f>
        <v>1.2023934925093633E-3</v>
      </c>
      <c r="W1005" s="35" t="s">
        <v>433</v>
      </c>
      <c r="X1005" s="38"/>
      <c r="Y1005" s="354" t="s">
        <v>1909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2" t="s">
        <v>1910</v>
      </c>
      <c r="AI1005" s="353" t="s">
        <v>552</v>
      </c>
      <c r="AJ1005" s="34">
        <f ca="1">IFERROR(PA[[#This Row],[Breakdown Time]]*PA[[#This Row],[Plant Equivalent Weightage]],"")</f>
        <v>1.4188243211610488E-2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363</v>
      </c>
      <c r="F1006" s="36" t="s">
        <v>363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510</v>
      </c>
      <c r="M1006" s="32" t="s">
        <v>403</v>
      </c>
      <c r="N1006" s="36" t="s">
        <v>412</v>
      </c>
      <c r="O1006" s="35" t="s">
        <v>440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9">
        <f ca="1">IFERROR(_xlfn.XLOOKUP(PA[[#This Row],[Affected Equipment ]],'Basic Data'!N:N,'Basic Data'!R:R),"")</f>
        <v>1.2023934925093633E-3</v>
      </c>
      <c r="W1006" s="35" t="s">
        <v>433</v>
      </c>
      <c r="X1006" s="38"/>
      <c r="Y1006" s="354" t="s">
        <v>1909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2" t="s">
        <v>1910</v>
      </c>
      <c r="AI1006" s="353" t="s">
        <v>552</v>
      </c>
      <c r="AJ1006" s="34">
        <f ca="1">IFERROR(PA[[#This Row],[Breakdown Time]]*PA[[#This Row],[Plant Equivalent Weightage]],"")</f>
        <v>1.4188243211610488E-2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363</v>
      </c>
      <c r="F1007" s="36" t="s">
        <v>363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510</v>
      </c>
      <c r="M1007" s="32" t="s">
        <v>403</v>
      </c>
      <c r="N1007" s="36" t="s">
        <v>443</v>
      </c>
      <c r="O1007" s="35" t="s">
        <v>456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9">
        <f ca="1">IFERROR(_xlfn.XLOOKUP(PA[[#This Row],[Affected Equipment ]],'Basic Data'!N:N,'Basic Data'!R:R),"")</f>
        <v>1.2948852996254683E-3</v>
      </c>
      <c r="W1007" s="35" t="s">
        <v>433</v>
      </c>
      <c r="X1007" s="38"/>
      <c r="Y1007" s="354" t="s">
        <v>1909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1929</v>
      </c>
      <c r="AI1007" s="32" t="s">
        <v>367</v>
      </c>
      <c r="AJ1007" s="34">
        <f ca="1">IFERROR(PA[[#This Row],[Breakdown Time]]*PA[[#This Row],[Plant Equivalent Weightage]],"")</f>
        <v>1.5279646535580527E-2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363</v>
      </c>
      <c r="F1008" s="36" t="s">
        <v>363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510</v>
      </c>
      <c r="M1008" s="32" t="s">
        <v>403</v>
      </c>
      <c r="N1008" s="36" t="s">
        <v>443</v>
      </c>
      <c r="O1008" s="35" t="s">
        <v>472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9">
        <f ca="1">IFERROR(_xlfn.XLOOKUP(PA[[#This Row],[Affected Equipment ]],'Basic Data'!N:N,'Basic Data'!R:R),"")</f>
        <v>1.2023934925093633E-3</v>
      </c>
      <c r="W1008" s="35" t="s">
        <v>433</v>
      </c>
      <c r="X1008" s="38"/>
      <c r="Y1008" s="354" t="s">
        <v>1909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1929</v>
      </c>
      <c r="AI1008" s="32" t="s">
        <v>367</v>
      </c>
      <c r="AJ1008" s="34">
        <f ca="1">IFERROR(PA[[#This Row],[Breakdown Time]]*PA[[#This Row],[Plant Equivalent Weightage]],"")</f>
        <v>1.4188243211610488E-2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363</v>
      </c>
      <c r="F1009" s="36" t="s">
        <v>363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510</v>
      </c>
      <c r="M1009" s="32" t="s">
        <v>403</v>
      </c>
      <c r="N1009" s="36" t="s">
        <v>412</v>
      </c>
      <c r="O1009" s="35" t="s">
        <v>446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9">
        <f ca="1">IFERROR(_xlfn.XLOOKUP(PA[[#This Row],[Affected Equipment ]],'Basic Data'!N:N,'Basic Data'!R:R),"")</f>
        <v>1.2948852996254683E-3</v>
      </c>
      <c r="W1009" s="35" t="s">
        <v>433</v>
      </c>
      <c r="X1009" s="38"/>
      <c r="Y1009" s="354" t="s">
        <v>1909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1929</v>
      </c>
      <c r="AI1009" s="32" t="s">
        <v>367</v>
      </c>
      <c r="AJ1009" s="34">
        <f ca="1">IFERROR(PA[[#This Row],[Breakdown Time]]*PA[[#This Row],[Plant Equivalent Weightage]],"")</f>
        <v>1.5279646535580527E-2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363</v>
      </c>
      <c r="F1010" s="36" t="s">
        <v>363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510</v>
      </c>
      <c r="M1010" s="32" t="s">
        <v>403</v>
      </c>
      <c r="N1010" s="36" t="s">
        <v>443</v>
      </c>
      <c r="O1010" s="35" t="s">
        <v>440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9">
        <f ca="1">IFERROR(_xlfn.XLOOKUP(PA[[#This Row],[Affected Equipment ]],'Basic Data'!N:N,'Basic Data'!R:R),"")</f>
        <v>1.479868913857678E-3</v>
      </c>
      <c r="W1010" s="35" t="s">
        <v>433</v>
      </c>
      <c r="X1010" s="38"/>
      <c r="Y1010" s="354" t="s">
        <v>1909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1929</v>
      </c>
      <c r="AI1010" s="32" t="s">
        <v>367</v>
      </c>
      <c r="AJ1010" s="34">
        <f ca="1">IFERROR(PA[[#This Row],[Breakdown Time]]*PA[[#This Row],[Plant Equivalent Weightage]],"")</f>
        <v>1.7462453183520601E-2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363</v>
      </c>
      <c r="F1011" s="36" t="s">
        <v>363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510</v>
      </c>
      <c r="M1011" s="32" t="s">
        <v>410</v>
      </c>
      <c r="N1011" s="36" t="s">
        <v>412</v>
      </c>
      <c r="O1011" s="35" t="s">
        <v>472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9">
        <f ca="1">IFERROR(_xlfn.XLOOKUP(PA[[#This Row],[Affected Equipment ]],'Basic Data'!N:N,'Basic Data'!R:R),"")</f>
        <v>1.2023934925093633E-3</v>
      </c>
      <c r="W1011" s="35" t="s">
        <v>433</v>
      </c>
      <c r="X1011" s="38"/>
      <c r="Y1011" s="354" t="s">
        <v>1909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1929</v>
      </c>
      <c r="AI1011" s="32" t="s">
        <v>367</v>
      </c>
      <c r="AJ1011" s="34">
        <f ca="1">IFERROR(PA[[#This Row],[Breakdown Time]]*PA[[#This Row],[Plant Equivalent Weightage]],"")</f>
        <v>1.4188243211610488E-2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363</v>
      </c>
      <c r="F1012" s="36" t="s">
        <v>363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510</v>
      </c>
      <c r="M1012" s="32" t="s">
        <v>410</v>
      </c>
      <c r="N1012" s="36" t="s">
        <v>443</v>
      </c>
      <c r="O1012" s="35" t="s">
        <v>446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9">
        <f ca="1">IFERROR(_xlfn.XLOOKUP(PA[[#This Row],[Affected Equipment ]],'Basic Data'!N:N,'Basic Data'!R:R),"")</f>
        <v>9.2491807116104878E-4</v>
      </c>
      <c r="W1012" s="35" t="s">
        <v>433</v>
      </c>
      <c r="X1012" s="38"/>
      <c r="Y1012" s="354" t="s">
        <v>1909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1929</v>
      </c>
      <c r="AI1012" s="32" t="s">
        <v>367</v>
      </c>
      <c r="AJ1012" s="34">
        <f ca="1">IFERROR(PA[[#This Row],[Breakdown Time]]*PA[[#This Row],[Plant Equivalent Weightage]],"")</f>
        <v>1.0914033239700376E-2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363</v>
      </c>
      <c r="F1013" s="36" t="s">
        <v>363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424</v>
      </c>
      <c r="M1013" s="32" t="s">
        <v>483</v>
      </c>
      <c r="N1013" s="36" t="s">
        <v>416</v>
      </c>
      <c r="O1013" s="35" t="s">
        <v>440</v>
      </c>
      <c r="P1013" s="37" t="s">
        <v>471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9">
        <f ca="1">IFERROR(_xlfn.XLOOKUP(PA[[#This Row],[Affected Equipment ]],'Basic Data'!N:N,'Basic Data'!R:R),"")</f>
        <v>1.8498361423220975E-4</v>
      </c>
      <c r="W1013" s="35" t="s">
        <v>447</v>
      </c>
      <c r="X1013" s="38"/>
      <c r="Y1013" s="38" t="s">
        <v>469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71" t="s">
        <v>1930</v>
      </c>
      <c r="AI1013" s="32" t="s">
        <v>367</v>
      </c>
      <c r="AJ1013" s="34">
        <f ca="1">IFERROR(PA[[#This Row],[Breakdown Time]]*PA[[#This Row],[Plant Equivalent Weightage]],"")</f>
        <v>1.9361618289637957E-3</v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363</v>
      </c>
      <c r="F1014" s="36" t="s">
        <v>363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478</v>
      </c>
      <c r="M1014" s="32" t="s">
        <v>403</v>
      </c>
      <c r="N1014" s="36" t="s">
        <v>412</v>
      </c>
      <c r="O1014" s="35" t="s">
        <v>440</v>
      </c>
      <c r="P1014" s="37" t="s">
        <v>406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9">
        <f ca="1">IFERROR(_xlfn.XLOOKUP(PA[[#This Row],[Affected Equipment ]],'Basic Data'!N:N,'Basic Data'!R:R),"")</f>
        <v>1.8668071161048689E-4</v>
      </c>
      <c r="W1014" s="35" t="s">
        <v>447</v>
      </c>
      <c r="X1014" s="38"/>
      <c r="Y1014" s="38" t="s">
        <v>469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71" t="s">
        <v>1931</v>
      </c>
      <c r="AI1014" s="32" t="s">
        <v>367</v>
      </c>
      <c r="AJ1014" s="34">
        <f ca="1">IFERROR(PA[[#This Row],[Breakdown Time]]*PA[[#This Row],[Plant Equivalent Weightage]],"")</f>
        <v>1.9850382334581774E-3</v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363</v>
      </c>
      <c r="F1015" s="36" t="s">
        <v>363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478</v>
      </c>
      <c r="M1015" s="32" t="s">
        <v>403</v>
      </c>
      <c r="N1015" s="36" t="s">
        <v>412</v>
      </c>
      <c r="O1015" s="35" t="s">
        <v>470</v>
      </c>
      <c r="P1015" s="37" t="s">
        <v>406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9">
        <f ca="1">IFERROR(_xlfn.XLOOKUP(PA[[#This Row],[Affected Equipment ]],'Basic Data'!N:N,'Basic Data'!R:R),"")</f>
        <v>1.8668071161048689E-4</v>
      </c>
      <c r="W1015" s="35" t="s">
        <v>447</v>
      </c>
      <c r="X1015" s="38"/>
      <c r="Y1015" s="38" t="s">
        <v>469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71" t="s">
        <v>603</v>
      </c>
      <c r="AI1015" s="32" t="s">
        <v>367</v>
      </c>
      <c r="AJ1015" s="34">
        <f ca="1">IFERROR(PA[[#This Row],[Breakdown Time]]*PA[[#This Row],[Plant Equivalent Weightage]],"")</f>
        <v>2.0161516853932585E-3</v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363</v>
      </c>
      <c r="F1016" s="36" t="s">
        <v>363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510</v>
      </c>
      <c r="M1016" s="32" t="s">
        <v>403</v>
      </c>
      <c r="N1016" s="36" t="s">
        <v>412</v>
      </c>
      <c r="O1016" s="35" t="s">
        <v>405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9">
        <f ca="1">IFERROR(_xlfn.XLOOKUP(PA[[#This Row],[Affected Equipment ]],'Basic Data'!N:N,'Basic Data'!R:R),"")</f>
        <v>1.479868913857678E-3</v>
      </c>
      <c r="W1016" s="35" t="s">
        <v>433</v>
      </c>
      <c r="X1016" s="38"/>
      <c r="Y1016" s="354" t="s">
        <v>1909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1929</v>
      </c>
      <c r="AI1016" s="32" t="s">
        <v>367</v>
      </c>
      <c r="AJ1016" s="34">
        <f ca="1">IFERROR(PA[[#This Row],[Breakdown Time]]*PA[[#This Row],[Plant Equivalent Weightage]],"")</f>
        <v>7.3500156054931353E-3</v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363</v>
      </c>
      <c r="F1017" s="36" t="s">
        <v>363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510</v>
      </c>
      <c r="M1017" s="32" t="s">
        <v>403</v>
      </c>
      <c r="N1017" s="36" t="s">
        <v>412</v>
      </c>
      <c r="O1017" s="35" t="s">
        <v>456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60">
        <f ca="1">IFERROR(_xlfn.XLOOKUP(PA[[#This Row],[Affected Equipment ]],'Basic Data'!N:N,'Basic Data'!R:R),"")</f>
        <v>1.6648525280898877E-3</v>
      </c>
      <c r="W1017" s="35" t="s">
        <v>433</v>
      </c>
      <c r="X1017" s="38"/>
      <c r="Y1017" s="354" t="s">
        <v>1909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1929</v>
      </c>
      <c r="AI1017" s="32" t="s">
        <v>367</v>
      </c>
      <c r="AJ1017" s="175">
        <f ca="1">IFERROR(PA[[#This Row],[Breakdown Time]]*PA[[#This Row],[Plant Equivalent Weightage]],"")</f>
        <v>9.9336200842696665E-3</v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363</v>
      </c>
      <c r="F1018" s="36" t="s">
        <v>363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510</v>
      </c>
      <c r="M1018" s="32" t="s">
        <v>403</v>
      </c>
      <c r="N1018" s="36" t="s">
        <v>412</v>
      </c>
      <c r="O1018" s="35" t="s">
        <v>472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9">
        <f ca="1">IFERROR(_xlfn.XLOOKUP(PA[[#This Row],[Affected Equipment ]],'Basic Data'!N:N,'Basic Data'!R:R),"")</f>
        <v>1.2023934925093633E-3</v>
      </c>
      <c r="W1018" s="35" t="s">
        <v>433</v>
      </c>
      <c r="X1018" s="38"/>
      <c r="Y1018" s="354" t="s">
        <v>1909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2" t="s">
        <v>1910</v>
      </c>
      <c r="AI1018" s="353" t="s">
        <v>552</v>
      </c>
      <c r="AJ1018" s="34">
        <f ca="1">IFERROR(PA[[#This Row],[Breakdown Time]]*PA[[#This Row],[Plant Equivalent Weightage]],"")</f>
        <v>1.3587046465355806E-2</v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363</v>
      </c>
      <c r="F1019" s="36" t="s">
        <v>363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510</v>
      </c>
      <c r="M1019" s="32" t="s">
        <v>403</v>
      </c>
      <c r="N1019" s="36" t="s">
        <v>412</v>
      </c>
      <c r="O1019" s="35" t="s">
        <v>446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9">
        <f ca="1">IFERROR(_xlfn.XLOOKUP(PA[[#This Row],[Affected Equipment ]],'Basic Data'!N:N,'Basic Data'!R:R),"")</f>
        <v>1.2948852996254683E-3</v>
      </c>
      <c r="W1019" s="35" t="s">
        <v>433</v>
      </c>
      <c r="X1019" s="38"/>
      <c r="Y1019" s="354" t="s">
        <v>1909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2" t="s">
        <v>1910</v>
      </c>
      <c r="AI1019" s="353" t="s">
        <v>552</v>
      </c>
      <c r="AJ1019" s="34">
        <f ca="1">IFERROR(PA[[#This Row],[Breakdown Time]]*PA[[#This Row],[Plant Equivalent Weightage]],"")</f>
        <v>1.4632203885767792E-2</v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363</v>
      </c>
      <c r="F1020" s="36" t="s">
        <v>363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424</v>
      </c>
      <c r="M1020" s="32" t="s">
        <v>403</v>
      </c>
      <c r="N1020" s="36" t="s">
        <v>412</v>
      </c>
      <c r="O1020" s="35" t="s">
        <v>472</v>
      </c>
      <c r="P1020" s="37" t="s">
        <v>471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60">
        <f ca="1">IFERROR(_xlfn.XLOOKUP(PA[[#This Row],[Affected Equipment ]],'Basic Data'!N:N,'Basic Data'!R:R),"")</f>
        <v>1.8498361423220975E-4</v>
      </c>
      <c r="W1020" s="37" t="s">
        <v>407</v>
      </c>
      <c r="X1020" s="39"/>
      <c r="Y1020" s="38" t="s">
        <v>469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71" t="s">
        <v>460</v>
      </c>
      <c r="AI1020" s="32" t="s">
        <v>367</v>
      </c>
      <c r="AJ1020" s="175">
        <f ca="1">IFERROR(PA[[#This Row],[Breakdown Time]]*PA[[#This Row],[Plant Equivalent Weightage]],"")</f>
        <v>1.9824077325218477E-3</v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363</v>
      </c>
      <c r="F1021" s="36" t="s">
        <v>363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424</v>
      </c>
      <c r="M1021" s="32" t="s">
        <v>403</v>
      </c>
      <c r="N1021" s="36" t="s">
        <v>412</v>
      </c>
      <c r="O1021" s="35" t="s">
        <v>405</v>
      </c>
      <c r="P1021" s="37" t="s">
        <v>471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9">
        <f ca="1">IFERROR(_xlfn.XLOOKUP(PA[[#This Row],[Affected Equipment ]],'Basic Data'!N:N,'Basic Data'!R:R),"")</f>
        <v>1.8498361423220975E-4</v>
      </c>
      <c r="W1021" s="35" t="s">
        <v>481</v>
      </c>
      <c r="X1021" s="38"/>
      <c r="Y1021" s="38" t="s">
        <v>469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71" t="s">
        <v>666</v>
      </c>
      <c r="AI1021" s="32" t="s">
        <v>367</v>
      </c>
      <c r="AJ1021" s="34">
        <f ca="1">IFERROR(PA[[#This Row],[Breakdown Time]]*PA[[#This Row],[Plant Equivalent Weightage]],"")</f>
        <v>2.0132383348938827E-3</v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363</v>
      </c>
      <c r="F1022" s="36" t="s">
        <v>363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424</v>
      </c>
      <c r="M1022" s="32" t="s">
        <v>410</v>
      </c>
      <c r="N1022" s="36" t="s">
        <v>412</v>
      </c>
      <c r="O1022" s="35" t="s">
        <v>405</v>
      </c>
      <c r="P1022" s="37" t="s">
        <v>471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9">
        <f ca="1">IFERROR(_xlfn.XLOOKUP(PA[[#This Row],[Affected Equipment ]],'Basic Data'!N:N,'Basic Data'!R:R),"")</f>
        <v>1.8498361423220975E-4</v>
      </c>
      <c r="W1022" s="35" t="s">
        <v>407</v>
      </c>
      <c r="X1022" s="38"/>
      <c r="Y1022" s="38" t="s">
        <v>469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71" t="s">
        <v>460</v>
      </c>
      <c r="AI1022" s="32" t="s">
        <v>367</v>
      </c>
      <c r="AJ1022" s="34">
        <f ca="1">IFERROR(PA[[#This Row],[Breakdown Time]]*PA[[#This Row],[Plant Equivalent Weightage]],"")</f>
        <v>2.0440689372659177E-3</v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363</v>
      </c>
      <c r="F1023" s="36" t="s">
        <v>363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505</v>
      </c>
      <c r="M1023" s="32" t="s">
        <v>403</v>
      </c>
      <c r="N1023" s="36" t="s">
        <v>416</v>
      </c>
      <c r="O1023" s="35" t="s">
        <v>440</v>
      </c>
      <c r="P1023" s="37" t="s">
        <v>471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9">
        <f ca="1">IFERROR(_xlfn.XLOOKUP(PA[[#This Row],[Affected Equipment ]],'Basic Data'!N:N,'Basic Data'!R:R),"")</f>
        <v>1.8498361423220975E-4</v>
      </c>
      <c r="W1023" s="35" t="s">
        <v>407</v>
      </c>
      <c r="X1023" s="38"/>
      <c r="Y1023" s="38" t="s">
        <v>469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71" t="s">
        <v>460</v>
      </c>
      <c r="AI1023" s="32" t="s">
        <v>367</v>
      </c>
      <c r="AJ1023" s="34">
        <f ca="1">IFERROR(PA[[#This Row],[Breakdown Time]]*PA[[#This Row],[Plant Equivalent Weightage]],"")</f>
        <v>2.0748995396379522E-3</v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363</v>
      </c>
      <c r="F1024" s="36" t="s">
        <v>363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510</v>
      </c>
      <c r="M1024" s="32" t="s">
        <v>403</v>
      </c>
      <c r="N1024" s="36" t="s">
        <v>412</v>
      </c>
      <c r="O1024" s="35" t="s">
        <v>472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9">
        <f ca="1">IFERROR(_xlfn.XLOOKUP(PA[[#This Row],[Affected Equipment ]],'Basic Data'!N:N,'Basic Data'!R:R),"")</f>
        <v>1.2023934925093633E-3</v>
      </c>
      <c r="W1024" s="35" t="s">
        <v>433</v>
      </c>
      <c r="X1024" s="38"/>
      <c r="Y1024" s="354" t="s">
        <v>1909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2" t="s">
        <v>1910</v>
      </c>
      <c r="AI1024" s="353" t="s">
        <v>552</v>
      </c>
      <c r="AJ1024" s="34">
        <f ca="1">IFERROR(PA[[#This Row],[Breakdown Time]]*PA[[#This Row],[Plant Equivalent Weightage]],"")</f>
        <v>1.4789439957865167E-2</v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363</v>
      </c>
      <c r="F1025" s="36" t="s">
        <v>363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510</v>
      </c>
      <c r="M1025" s="32" t="s">
        <v>403</v>
      </c>
      <c r="N1025" s="36" t="s">
        <v>412</v>
      </c>
      <c r="O1025" s="35" t="s">
        <v>446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60">
        <f ca="1">IFERROR(_xlfn.XLOOKUP(PA[[#This Row],[Affected Equipment ]],'Basic Data'!N:N,'Basic Data'!R:R),"")</f>
        <v>1.2948852996254683E-3</v>
      </c>
      <c r="W1025" s="35" t="s">
        <v>433</v>
      </c>
      <c r="X1025" s="38"/>
      <c r="Y1025" s="354" t="s">
        <v>1909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2" t="s">
        <v>1910</v>
      </c>
      <c r="AI1025" s="353" t="s">
        <v>552</v>
      </c>
      <c r="AJ1025" s="175">
        <f ca="1">IFERROR(PA[[#This Row],[Breakdown Time]]*PA[[#This Row],[Plant Equivalent Weightage]],"")</f>
        <v>1.5927089185393258E-2</v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  <row r="1026" spans="1:38">
      <c r="A1026" s="173">
        <f t="shared" si="17"/>
        <v>1025</v>
      </c>
      <c r="B1026" s="134">
        <v>45858</v>
      </c>
      <c r="C1026" s="183">
        <f>YEAR(PA[[#This Row],[Date]])+IF(MONTH(PA[[#This Row],[Date]])&gt;=4,1,0)</f>
        <v>2026</v>
      </c>
      <c r="D1026" s="32">
        <f>YEAR(PA[[#This Row],[Date]])</f>
        <v>2025</v>
      </c>
      <c r="E1026" s="36" t="s">
        <v>363</v>
      </c>
      <c r="F1026" s="36" t="s">
        <v>363</v>
      </c>
      <c r="G1026" s="216">
        <v>45839</v>
      </c>
      <c r="H1026" s="31">
        <f>DAY(EOMONTH(PA[[#This Row],[Month Year]],0))</f>
        <v>31</v>
      </c>
      <c r="I1026" s="33">
        <v>0.28402777777777777</v>
      </c>
      <c r="J1026" s="33">
        <v>0.77013888888888893</v>
      </c>
      <c r="K1026" s="34">
        <f>IFERROR((PA[[#This Row],[Sunset Time (POA&lt;20 W/m2)]]-PA[[#This Row],[Sunrise Time (POA&gt;20 W/m2)]])*24,"")</f>
        <v>11.666666666666668</v>
      </c>
      <c r="L1026" s="32" t="s">
        <v>411</v>
      </c>
      <c r="M1026" s="32" t="s">
        <v>483</v>
      </c>
      <c r="N1026" s="36" t="s">
        <v>416</v>
      </c>
      <c r="O1026" s="35" t="s">
        <v>472</v>
      </c>
      <c r="P1026" s="37" t="s">
        <v>406</v>
      </c>
      <c r="Q1026" s="32"/>
      <c r="R1026" s="31">
        <f>IF((PA[[#This Row],[String Type(If String BD)]]&amp;PA[[#This Row],[Equipment (If any BD other than PV  array and inv)]])="",1,0)</f>
        <v>0</v>
      </c>
      <c r="S1026" s="31">
        <f>IF(PA[[#This Row],[String Type(If String BD)]]="",1,0)</f>
        <v>0</v>
      </c>
      <c r="T10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6" s="34">
        <f>IFERROR(_xlfn.XLOOKUP(PA[[#This Row],[Affected Equipment ]],'Basic Data'!N:N,'Basic Data'!Q:Q),"")</f>
        <v>31.900000000000002</v>
      </c>
      <c r="V1026" s="359">
        <f ca="1">IFERROR(_xlfn.XLOOKUP(PA[[#This Row],[Affected Equipment ]],'Basic Data'!N:N,'Basic Data'!R:R),"")</f>
        <v>1.8668071161048689E-4</v>
      </c>
      <c r="W1026" s="35" t="s">
        <v>447</v>
      </c>
      <c r="X1026" s="38"/>
      <c r="Y1026" s="38" t="s">
        <v>469</v>
      </c>
      <c r="Z1026" s="44">
        <v>0.28402777777777777</v>
      </c>
      <c r="AA1026" s="40">
        <v>0.28402777777777777</v>
      </c>
      <c r="AB1026" s="41">
        <v>0.28402777777777777</v>
      </c>
      <c r="AC1026" s="44">
        <v>0.70833333333333337</v>
      </c>
      <c r="AD1026" s="42">
        <f>IF(PA[[#This Row],[Acknowledgement Time ]]="NA","",(PA[[#This Row],[Acknowledgement Time ]]-PA[[#This Row],[Fault Time]])*24)</f>
        <v>0</v>
      </c>
      <c r="AE1026" s="42">
        <f>IF(PA[[#This Row],[Work Start time on Fault]]="NA","",(PA[[#This Row],[Work Start time on Fault]]-PA[[#This Row],[Fault Time]])*24)</f>
        <v>0</v>
      </c>
      <c r="AF1026" s="43">
        <f>IF(PA[[#This Row],[Status]]="Open","",(PA[[#This Row],[Work Completion time on fault]]-PA[[#This Row],[Fault Time]])*24)</f>
        <v>10.183333333333334</v>
      </c>
      <c r="AG1026" s="42">
        <f>IFERROR((PA[[#This Row],[Work Completion time on fault]]-PA[[#This Row],[Fault Time]])*24,"")</f>
        <v>10.183333333333334</v>
      </c>
      <c r="AH1026" s="371" t="s">
        <v>603</v>
      </c>
      <c r="AI1026" s="32" t="s">
        <v>367</v>
      </c>
      <c r="AJ1026" s="34">
        <f ca="1">IFERROR(PA[[#This Row],[Breakdown Time]]*PA[[#This Row],[Plant Equivalent Weightage]],"")</f>
        <v>1.9010319132334583E-3</v>
      </c>
      <c r="AK1026" s="35">
        <v>3805</v>
      </c>
      <c r="AL1026" s="49">
        <f>IFERROR((_xlfn.XLOOKUP($G1026,'Modelling New'!$D:$D,'Modelling New'!$O:$O)*PA[[#This Row],[Lost PoA(Wh/m2)]]*PA[[#This Row],[DC Capacity Affected (kW)]])/1000,"")</f>
        <v>100.46867187645404</v>
      </c>
    </row>
    <row r="1027" spans="1:38">
      <c r="A1027" s="173">
        <f t="shared" si="17"/>
        <v>1026</v>
      </c>
      <c r="B1027" s="30">
        <v>45858</v>
      </c>
      <c r="C1027" s="183">
        <f>YEAR(PA[[#This Row],[Date]])+IF(MONTH(PA[[#This Row],[Date]])&gt;=4,1,0)</f>
        <v>2026</v>
      </c>
      <c r="D1027" s="32">
        <f>YEAR(PA[[#This Row],[Date]])</f>
        <v>2025</v>
      </c>
      <c r="E1027" s="36" t="s">
        <v>363</v>
      </c>
      <c r="F1027" s="36" t="s">
        <v>363</v>
      </c>
      <c r="G1027" s="216">
        <v>45839</v>
      </c>
      <c r="H1027" s="31">
        <f>DAY(EOMONTH(PA[[#This Row],[Month Year]],0))</f>
        <v>31</v>
      </c>
      <c r="I1027" s="33">
        <v>0.28402777777777777</v>
      </c>
      <c r="J1027" s="33">
        <v>0.77013888888888893</v>
      </c>
      <c r="K1027" s="34">
        <f>IFERROR((PA[[#This Row],[Sunset Time (POA&lt;20 W/m2)]]-PA[[#This Row],[Sunrise Time (POA&gt;20 W/m2)]])*24,"")</f>
        <v>11.666666666666668</v>
      </c>
      <c r="L1027" s="32" t="s">
        <v>411</v>
      </c>
      <c r="M1027" s="32" t="s">
        <v>483</v>
      </c>
      <c r="N1027" s="36" t="s">
        <v>416</v>
      </c>
      <c r="O1027" s="35" t="s">
        <v>467</v>
      </c>
      <c r="P1027" s="37" t="s">
        <v>406</v>
      </c>
      <c r="Q1027" s="32"/>
      <c r="R1027" s="31">
        <f>IF((PA[[#This Row],[String Type(If String BD)]]&amp;PA[[#This Row],[Equipment (If any BD other than PV  array and inv)]])="",1,0)</f>
        <v>0</v>
      </c>
      <c r="S1027" s="31">
        <f>IF(PA[[#This Row],[String Type(If String BD)]]="",1,0)</f>
        <v>0</v>
      </c>
      <c r="T10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7" s="34">
        <f>IFERROR(_xlfn.XLOOKUP(PA[[#This Row],[Affected Equipment ]],'Basic Data'!N:N,'Basic Data'!Q:Q),"")</f>
        <v>31.900000000000002</v>
      </c>
      <c r="V1027" s="359">
        <f ca="1">IFERROR(_xlfn.XLOOKUP(PA[[#This Row],[Affected Equipment ]],'Basic Data'!N:N,'Basic Data'!R:R),"")</f>
        <v>1.8668071161048689E-4</v>
      </c>
      <c r="W1027" s="35" t="s">
        <v>447</v>
      </c>
      <c r="X1027" s="38"/>
      <c r="Y1027" s="38" t="s">
        <v>469</v>
      </c>
      <c r="Z1027" s="44">
        <v>0.28402777777777777</v>
      </c>
      <c r="AA1027" s="40">
        <v>0.28402777777777777</v>
      </c>
      <c r="AB1027" s="41">
        <v>0.28402777777777777</v>
      </c>
      <c r="AC1027" s="44">
        <v>0.71527777777777779</v>
      </c>
      <c r="AD1027" s="42">
        <f>IF(PA[[#This Row],[Acknowledgement Time ]]="NA","",(PA[[#This Row],[Acknowledgement Time ]]-PA[[#This Row],[Fault Time]])*24)</f>
        <v>0</v>
      </c>
      <c r="AE1027" s="42">
        <f>IF(PA[[#This Row],[Work Start time on Fault]]="NA","",(PA[[#This Row],[Work Start time on Fault]]-PA[[#This Row],[Fault Time]])*24)</f>
        <v>0</v>
      </c>
      <c r="AF1027" s="43">
        <f>IF(PA[[#This Row],[Status]]="Open","",(PA[[#This Row],[Work Completion time on fault]]-PA[[#This Row],[Fault Time]])*24)</f>
        <v>10.350000000000001</v>
      </c>
      <c r="AG1027" s="42">
        <f>IFERROR((PA[[#This Row],[Work Completion time on fault]]-PA[[#This Row],[Fault Time]])*24,"")</f>
        <v>10.350000000000001</v>
      </c>
      <c r="AH1027" s="371" t="s">
        <v>603</v>
      </c>
      <c r="AI1027" s="32" t="s">
        <v>367</v>
      </c>
      <c r="AJ1027" s="34">
        <f ca="1">IFERROR(PA[[#This Row],[Breakdown Time]]*PA[[#This Row],[Plant Equivalent Weightage]],"")</f>
        <v>1.9321453651685396E-3</v>
      </c>
      <c r="AK1027" s="35">
        <v>3821</v>
      </c>
      <c r="AL1027" s="49">
        <f>IFERROR((_xlfn.XLOOKUP($G1027,'Modelling New'!$D:$D,'Modelling New'!$O:$O)*PA[[#This Row],[Lost PoA(Wh/m2)]]*PA[[#This Row],[DC Capacity Affected (kW)]])/1000,"")</f>
        <v>100.89114198158501</v>
      </c>
    </row>
    <row r="1028" spans="1:38">
      <c r="A1028" s="173">
        <f t="shared" si="17"/>
        <v>1027</v>
      </c>
      <c r="B1028" s="30">
        <v>45858</v>
      </c>
      <c r="C1028" s="183">
        <f>YEAR(PA[[#This Row],[Date]])+IF(MONTH(PA[[#This Row],[Date]])&gt;=4,1,0)</f>
        <v>2026</v>
      </c>
      <c r="D1028" s="32">
        <f>YEAR(PA[[#This Row],[Date]])</f>
        <v>2025</v>
      </c>
      <c r="E1028" s="36" t="s">
        <v>363</v>
      </c>
      <c r="F1028" s="36" t="s">
        <v>363</v>
      </c>
      <c r="G1028" s="216">
        <v>45839</v>
      </c>
      <c r="H1028" s="31">
        <f>DAY(EOMONTH(PA[[#This Row],[Month Year]],0))</f>
        <v>31</v>
      </c>
      <c r="I1028" s="33">
        <v>0.28402777777777777</v>
      </c>
      <c r="J1028" s="33">
        <v>0.77013888888888893</v>
      </c>
      <c r="K1028" s="34">
        <f>IFERROR((PA[[#This Row],[Sunset Time (POA&lt;20 W/m2)]]-PA[[#This Row],[Sunrise Time (POA&gt;20 W/m2)]])*24,"")</f>
        <v>11.666666666666668</v>
      </c>
      <c r="L1028" s="32" t="s">
        <v>424</v>
      </c>
      <c r="M1028" s="32" t="s">
        <v>403</v>
      </c>
      <c r="N1028" s="36" t="s">
        <v>412</v>
      </c>
      <c r="O1028" s="35" t="s">
        <v>405</v>
      </c>
      <c r="P1028" s="37" t="s">
        <v>471</v>
      </c>
      <c r="Q1028" s="32"/>
      <c r="R1028" s="31">
        <f>IF((PA[[#This Row],[String Type(If String BD)]]&amp;PA[[#This Row],[Equipment (If any BD other than PV  array and inv)]])="",1,0)</f>
        <v>0</v>
      </c>
      <c r="S1028" s="31">
        <f>IF(PA[[#This Row],[String Type(If String BD)]]="",1,0)</f>
        <v>0</v>
      </c>
      <c r="T10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8" s="34">
        <f>IFERROR(_xlfn.XLOOKUP(PA[[#This Row],[Affected Equipment ]],'Basic Data'!N:N,'Basic Data'!Q:Q),"")</f>
        <v>31.610000000000003</v>
      </c>
      <c r="V1028" s="359">
        <f ca="1">IFERROR(_xlfn.XLOOKUP(PA[[#This Row],[Affected Equipment ]],'Basic Data'!N:N,'Basic Data'!R:R),"")</f>
        <v>1.8498361423220975E-4</v>
      </c>
      <c r="W1028" s="35" t="s">
        <v>407</v>
      </c>
      <c r="X1028" s="38"/>
      <c r="Y1028" s="38" t="s">
        <v>469</v>
      </c>
      <c r="Z1028" s="44">
        <v>0.28402777777777777</v>
      </c>
      <c r="AA1028" s="40">
        <v>0.28402777777777777</v>
      </c>
      <c r="AB1028" s="41">
        <v>0.28402777777777777</v>
      </c>
      <c r="AC1028" s="44">
        <v>0.70833333333333337</v>
      </c>
      <c r="AD1028" s="42">
        <f>IF(PA[[#This Row],[Acknowledgement Time ]]="NA","",(PA[[#This Row],[Acknowledgement Time ]]-PA[[#This Row],[Fault Time]])*24)</f>
        <v>0</v>
      </c>
      <c r="AE1028" s="42">
        <f>IF(PA[[#This Row],[Work Start time on Fault]]="NA","",(PA[[#This Row],[Work Start time on Fault]]-PA[[#This Row],[Fault Time]])*24)</f>
        <v>0</v>
      </c>
      <c r="AF1028" s="43">
        <f>IF(PA[[#This Row],[Status]]="Open","",(PA[[#This Row],[Work Completion time on fault]]-PA[[#This Row],[Fault Time]])*24)</f>
        <v>10.183333333333334</v>
      </c>
      <c r="AG1028" s="42">
        <f>IFERROR((PA[[#This Row],[Work Completion time on fault]]-PA[[#This Row],[Fault Time]])*24,"")</f>
        <v>10.183333333333334</v>
      </c>
      <c r="AH1028" s="371" t="s">
        <v>664</v>
      </c>
      <c r="AI1028" s="32" t="s">
        <v>367</v>
      </c>
      <c r="AJ1028" s="34">
        <f ca="1">IFERROR(PA[[#This Row],[Breakdown Time]]*PA[[#This Row],[Plant Equivalent Weightage]],"")</f>
        <v>1.8837498049313359E-3</v>
      </c>
      <c r="AK1028" s="35">
        <v>3707</v>
      </c>
      <c r="AL1028" s="49">
        <f>IFERROR((_xlfn.XLOOKUP($G1028,'Modelling New'!$D:$D,'Modelling New'!$O:$O)*PA[[#This Row],[Lost PoA(Wh/m2)]]*PA[[#This Row],[DC Capacity Affected (kW)]])/1000,"")</f>
        <v>96.99121482359493</v>
      </c>
    </row>
    <row r="1029" spans="1:38">
      <c r="A1029" s="173">
        <f t="shared" si="17"/>
        <v>1028</v>
      </c>
      <c r="B1029" s="30">
        <v>45858</v>
      </c>
      <c r="C1029" s="183">
        <f>YEAR(PA[[#This Row],[Date]])+IF(MONTH(PA[[#This Row],[Date]])&gt;=4,1,0)</f>
        <v>2026</v>
      </c>
      <c r="D1029" s="32">
        <f>YEAR(PA[[#This Row],[Date]])</f>
        <v>2025</v>
      </c>
      <c r="E1029" s="36" t="s">
        <v>363</v>
      </c>
      <c r="F1029" s="36" t="s">
        <v>363</v>
      </c>
      <c r="G1029" s="216">
        <v>45839</v>
      </c>
      <c r="H1029" s="31">
        <f>DAY(EOMONTH(PA[[#This Row],[Month Year]],0))</f>
        <v>31</v>
      </c>
      <c r="I1029" s="33">
        <v>0.28402777777777777</v>
      </c>
      <c r="J1029" s="33">
        <v>0.77013888888888893</v>
      </c>
      <c r="K1029" s="34">
        <f>IFERROR((PA[[#This Row],[Sunset Time (POA&lt;20 W/m2)]]-PA[[#This Row],[Sunrise Time (POA&gt;20 W/m2)]])*24,"")</f>
        <v>11.666666666666668</v>
      </c>
      <c r="L1029" s="32" t="s">
        <v>424</v>
      </c>
      <c r="M1029" s="32" t="s">
        <v>403</v>
      </c>
      <c r="N1029" s="36" t="s">
        <v>412</v>
      </c>
      <c r="O1029" s="35" t="s">
        <v>470</v>
      </c>
      <c r="P1029" s="37" t="s">
        <v>471</v>
      </c>
      <c r="Q1029" s="32"/>
      <c r="R1029" s="31">
        <f>IF((PA[[#This Row],[String Type(If String BD)]]&amp;PA[[#This Row],[Equipment (If any BD other than PV  array and inv)]])="",1,0)</f>
        <v>0</v>
      </c>
      <c r="S1029" s="31">
        <f>IF(PA[[#This Row],[String Type(If String BD)]]="",1,0)</f>
        <v>0</v>
      </c>
      <c r="T10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9" s="34">
        <f>IFERROR(_xlfn.XLOOKUP(PA[[#This Row],[Affected Equipment ]],'Basic Data'!N:N,'Basic Data'!Q:Q),"")</f>
        <v>31.610000000000003</v>
      </c>
      <c r="V1029" s="359">
        <f ca="1">IFERROR(_xlfn.XLOOKUP(PA[[#This Row],[Affected Equipment ]],'Basic Data'!N:N,'Basic Data'!R:R),"")</f>
        <v>1.8498361423220975E-4</v>
      </c>
      <c r="W1029" s="35" t="s">
        <v>407</v>
      </c>
      <c r="X1029" s="38"/>
      <c r="Y1029" s="38" t="s">
        <v>469</v>
      </c>
      <c r="Z1029" s="44">
        <v>0.28402777777777777</v>
      </c>
      <c r="AA1029" s="40">
        <v>0.28402777777777777</v>
      </c>
      <c r="AB1029" s="41">
        <v>0.28402777777777777</v>
      </c>
      <c r="AC1029" s="44">
        <v>0.71527777777777779</v>
      </c>
      <c r="AD1029" s="42">
        <f>IF(PA[[#This Row],[Acknowledgement Time ]]="NA","",(PA[[#This Row],[Acknowledgement Time ]]-PA[[#This Row],[Fault Time]])*24)</f>
        <v>0</v>
      </c>
      <c r="AE1029" s="42">
        <f>IF(PA[[#This Row],[Work Start time on Fault]]="NA","",(PA[[#This Row],[Work Start time on Fault]]-PA[[#This Row],[Fault Time]])*24)</f>
        <v>0</v>
      </c>
      <c r="AF1029" s="43">
        <f>IF(PA[[#This Row],[Status]]="Open","",(PA[[#This Row],[Work Completion time on fault]]-PA[[#This Row],[Fault Time]])*24)</f>
        <v>10.350000000000001</v>
      </c>
      <c r="AG1029" s="42">
        <f>IFERROR((PA[[#This Row],[Work Completion time on fault]]-PA[[#This Row],[Fault Time]])*24,"")</f>
        <v>10.350000000000001</v>
      </c>
      <c r="AH1029" s="371" t="s">
        <v>460</v>
      </c>
      <c r="AI1029" s="32" t="s">
        <v>367</v>
      </c>
      <c r="AJ1029" s="34">
        <f ca="1">IFERROR(PA[[#This Row],[Breakdown Time]]*PA[[#This Row],[Plant Equivalent Weightage]],"")</f>
        <v>1.9145804073033711E-3</v>
      </c>
      <c r="AK1029" s="35">
        <v>3722</v>
      </c>
      <c r="AL1029" s="49">
        <f>IFERROR((_xlfn.XLOOKUP($G1029,'Modelling New'!$D:$D,'Modelling New'!$O:$O)*PA[[#This Row],[Lost PoA(Wh/m2)]]*PA[[#This Row],[DC Capacity Affected (kW)]])/1000,"")</f>
        <v>97.383679949668277</v>
      </c>
    </row>
    <row r="1030" spans="1:38">
      <c r="A1030" s="173">
        <f t="shared" si="17"/>
        <v>1029</v>
      </c>
      <c r="B1030" s="30">
        <v>45858</v>
      </c>
      <c r="C1030" s="183">
        <f>YEAR(PA[[#This Row],[Date]])+IF(MONTH(PA[[#This Row],[Date]])&gt;=4,1,0)</f>
        <v>2026</v>
      </c>
      <c r="D1030" s="32">
        <f>YEAR(PA[[#This Row],[Date]])</f>
        <v>2025</v>
      </c>
      <c r="E1030" s="36" t="s">
        <v>363</v>
      </c>
      <c r="F1030" s="36" t="s">
        <v>363</v>
      </c>
      <c r="G1030" s="216">
        <v>45839</v>
      </c>
      <c r="H1030" s="31">
        <f>DAY(EOMONTH(PA[[#This Row],[Month Year]],0))</f>
        <v>31</v>
      </c>
      <c r="I1030" s="33">
        <v>0.28402777777777777</v>
      </c>
      <c r="J1030" s="33">
        <v>0.77013888888888893</v>
      </c>
      <c r="K1030" s="34">
        <f>IFERROR((PA[[#This Row],[Sunset Time (POA&lt;20 W/m2)]]-PA[[#This Row],[Sunrise Time (POA&gt;20 W/m2)]])*24,"")</f>
        <v>11.666666666666668</v>
      </c>
      <c r="L1030" s="32" t="s">
        <v>424</v>
      </c>
      <c r="M1030" s="32" t="s">
        <v>483</v>
      </c>
      <c r="N1030" s="36" t="s">
        <v>412</v>
      </c>
      <c r="O1030" s="35" t="s">
        <v>470</v>
      </c>
      <c r="P1030" s="37" t="s">
        <v>471</v>
      </c>
      <c r="Q1030" s="32"/>
      <c r="R1030" s="31">
        <f>IF((PA[[#This Row],[String Type(If String BD)]]&amp;PA[[#This Row],[Equipment (If any BD other than PV  array and inv)]])="",1,0)</f>
        <v>0</v>
      </c>
      <c r="S1030" s="31">
        <f>IF(PA[[#This Row],[String Type(If String BD)]]="",1,0)</f>
        <v>0</v>
      </c>
      <c r="T10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0" s="34">
        <f>IFERROR(_xlfn.XLOOKUP(PA[[#This Row],[Affected Equipment ]],'Basic Data'!N:N,'Basic Data'!Q:Q),"")</f>
        <v>31.610000000000003</v>
      </c>
      <c r="V1030" s="359">
        <f ca="1">IFERROR(_xlfn.XLOOKUP(PA[[#This Row],[Affected Equipment ]],'Basic Data'!N:N,'Basic Data'!R:R),"")</f>
        <v>1.8498361423220975E-4</v>
      </c>
      <c r="W1030" s="35" t="s">
        <v>407</v>
      </c>
      <c r="X1030" s="38"/>
      <c r="Y1030" s="38" t="s">
        <v>469</v>
      </c>
      <c r="Z1030" s="44">
        <v>0.28402777777777777</v>
      </c>
      <c r="AA1030" s="40">
        <v>0.28402777777777777</v>
      </c>
      <c r="AB1030" s="41">
        <v>0.28402777777777777</v>
      </c>
      <c r="AC1030" s="44">
        <v>0.72222222222222221</v>
      </c>
      <c r="AD1030" s="42">
        <f>IF(PA[[#This Row],[Acknowledgement Time ]]="NA","",(PA[[#This Row],[Acknowledgement Time ]]-PA[[#This Row],[Fault Time]])*24)</f>
        <v>0</v>
      </c>
      <c r="AE1030" s="42">
        <f>IF(PA[[#This Row],[Work Start time on Fault]]="NA","",(PA[[#This Row],[Work Start time on Fault]]-PA[[#This Row],[Fault Time]])*24)</f>
        <v>0</v>
      </c>
      <c r="AF1030" s="43">
        <f>IF(PA[[#This Row],[Status]]="Open","",(PA[[#This Row],[Work Completion time on fault]]-PA[[#This Row],[Fault Time]])*24)</f>
        <v>10.516666666666666</v>
      </c>
      <c r="AG1030" s="42">
        <f>IFERROR((PA[[#This Row],[Work Completion time on fault]]-PA[[#This Row],[Fault Time]])*24,"")</f>
        <v>10.516666666666666</v>
      </c>
      <c r="AH1030" s="371" t="s">
        <v>460</v>
      </c>
      <c r="AI1030" s="32" t="s">
        <v>367</v>
      </c>
      <c r="AJ1030" s="34">
        <f ca="1">IFERROR(PA[[#This Row],[Breakdown Time]]*PA[[#This Row],[Plant Equivalent Weightage]],"")</f>
        <v>1.9454110096754056E-3</v>
      </c>
      <c r="AK1030" s="35">
        <v>3730</v>
      </c>
      <c r="AL1030" s="49">
        <f>IFERROR((_xlfn.XLOOKUP($G1030,'Modelling New'!$D:$D,'Modelling New'!$O:$O)*PA[[#This Row],[Lost PoA(Wh/m2)]]*PA[[#This Row],[DC Capacity Affected (kW)]])/1000,"")</f>
        <v>97.592994683574062</v>
      </c>
    </row>
    <row r="1031" spans="1:38">
      <c r="A1031" s="173">
        <f t="shared" si="17"/>
        <v>1030</v>
      </c>
      <c r="B1031" s="134">
        <v>45858</v>
      </c>
      <c r="C1031" s="182">
        <f>YEAR(PA[[#This Row],[Date]])+IF(MONTH(PA[[#This Row],[Date]])&gt;=4,1,0)</f>
        <v>2026</v>
      </c>
      <c r="D1031" s="32">
        <f>YEAR(PA[[#This Row],[Date]])</f>
        <v>2025</v>
      </c>
      <c r="E1031" s="36" t="s">
        <v>363</v>
      </c>
      <c r="F1031" s="36" t="s">
        <v>363</v>
      </c>
      <c r="G1031" s="216">
        <v>45839</v>
      </c>
      <c r="H1031" s="174">
        <f>DAY(EOMONTH(PA[[#This Row],[Month Year]],0))</f>
        <v>31</v>
      </c>
      <c r="I1031" s="33">
        <v>0.28402777777777777</v>
      </c>
      <c r="J1031" s="33">
        <v>0.77013888888888893</v>
      </c>
      <c r="K1031" s="34">
        <f>IFERROR((PA[[#This Row],[Sunset Time (POA&lt;20 W/m2)]]-PA[[#This Row],[Sunrise Time (POA&gt;20 W/m2)]])*24,"")</f>
        <v>11.666666666666668</v>
      </c>
      <c r="L1031" s="32" t="s">
        <v>510</v>
      </c>
      <c r="M1031" s="32" t="s">
        <v>403</v>
      </c>
      <c r="N1031" s="36" t="s">
        <v>412</v>
      </c>
      <c r="O1031" s="35" t="s">
        <v>472</v>
      </c>
      <c r="P1031" s="37"/>
      <c r="Q1031" s="36"/>
      <c r="R1031" s="174">
        <f>IF((PA[[#This Row],[String Type(If String BD)]]&amp;PA[[#This Row],[Equipment (If any BD other than PV  array and inv)]])="",1,0)</f>
        <v>1</v>
      </c>
      <c r="S1031" s="174">
        <f>IF(PA[[#This Row],[String Type(If String BD)]]="",1,0)</f>
        <v>1</v>
      </c>
      <c r="T10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1" s="175">
        <f>IFERROR(_xlfn.XLOOKUP(PA[[#This Row],[Affected Equipment ]],'Basic Data'!N:N,'Basic Data'!Q:Q),"")</f>
        <v>205.465</v>
      </c>
      <c r="V1031" s="360">
        <f ca="1">IFERROR(_xlfn.XLOOKUP(PA[[#This Row],[Affected Equipment ]],'Basic Data'!N:N,'Basic Data'!R:R),"")</f>
        <v>1.2023934925093633E-3</v>
      </c>
      <c r="W1031" s="35" t="s">
        <v>433</v>
      </c>
      <c r="X1031" s="38"/>
      <c r="Y1031" s="354" t="s">
        <v>1909</v>
      </c>
      <c r="Z1031" s="44">
        <v>0.28402777777777777</v>
      </c>
      <c r="AA1031" s="40">
        <v>0.28402777777777777</v>
      </c>
      <c r="AB1031" s="41">
        <v>0.28402777777777777</v>
      </c>
      <c r="AC1031" s="45">
        <v>0.77013888888888893</v>
      </c>
      <c r="AD1031" s="176">
        <f>IF(PA[[#This Row],[Acknowledgement Time ]]="NA","",(PA[[#This Row],[Acknowledgement Time ]]-PA[[#This Row],[Fault Time]])*24)</f>
        <v>0</v>
      </c>
      <c r="AE1031" s="176">
        <f>IF(PA[[#This Row],[Work Start time on Fault]]="NA","",(PA[[#This Row],[Work Start time on Fault]]-PA[[#This Row],[Fault Time]])*24)</f>
        <v>0</v>
      </c>
      <c r="AF1031" s="177" t="str">
        <f>IF(PA[[#This Row],[Status]]="Open","",(PA[[#This Row],[Work Completion time on fault]]-PA[[#This Row],[Fault Time]])*24)</f>
        <v/>
      </c>
      <c r="AG1031" s="176">
        <f>IFERROR((PA[[#This Row],[Work Completion time on fault]]-PA[[#This Row],[Fault Time]])*24,"")</f>
        <v>11.666666666666668</v>
      </c>
      <c r="AH1031" s="352" t="s">
        <v>1910</v>
      </c>
      <c r="AI1031" s="353" t="s">
        <v>552</v>
      </c>
      <c r="AJ1031" s="175">
        <f ca="1">IFERROR(PA[[#This Row],[Breakdown Time]]*PA[[#This Row],[Plant Equivalent Weightage]],"")</f>
        <v>1.4027924079275908E-2</v>
      </c>
      <c r="AK1031" s="37">
        <v>3770</v>
      </c>
      <c r="AL1031" s="277">
        <f>IFERROR((_xlfn.XLOOKUP($G1031,'Modelling New'!$D:$D,'Modelling New'!$O:$O)*PA[[#This Row],[Lost PoA(Wh/m2)]]*PA[[#This Row],[DC Capacity Affected (kW)]])/1000,"")</f>
        <v>641.15719429516957</v>
      </c>
    </row>
    <row r="1032" spans="1:38">
      <c r="A1032" s="173">
        <f t="shared" si="17"/>
        <v>1031</v>
      </c>
      <c r="B1032" s="134">
        <v>45858</v>
      </c>
      <c r="C1032" s="182">
        <f>YEAR(PA[[#This Row],[Date]])+IF(MONTH(PA[[#This Row],[Date]])&gt;=4,1,0)</f>
        <v>2026</v>
      </c>
      <c r="D1032" s="32">
        <f>YEAR(PA[[#This Row],[Date]])</f>
        <v>2025</v>
      </c>
      <c r="E1032" s="36" t="s">
        <v>363</v>
      </c>
      <c r="F1032" s="36" t="s">
        <v>363</v>
      </c>
      <c r="G1032" s="216">
        <v>45839</v>
      </c>
      <c r="H1032" s="174">
        <f>DAY(EOMONTH(PA[[#This Row],[Month Year]],0))</f>
        <v>31</v>
      </c>
      <c r="I1032" s="33">
        <v>0.28402777777777777</v>
      </c>
      <c r="J1032" s="33">
        <v>0.77013888888888893</v>
      </c>
      <c r="K1032" s="34">
        <f>IFERROR((PA[[#This Row],[Sunset Time (POA&lt;20 W/m2)]]-PA[[#This Row],[Sunrise Time (POA&gt;20 W/m2)]])*24,"")</f>
        <v>11.666666666666668</v>
      </c>
      <c r="L1032" s="32" t="s">
        <v>510</v>
      </c>
      <c r="M1032" s="32" t="s">
        <v>403</v>
      </c>
      <c r="N1032" s="36" t="s">
        <v>412</v>
      </c>
      <c r="O1032" s="35" t="s">
        <v>446</v>
      </c>
      <c r="P1032" s="37"/>
      <c r="Q1032" s="36"/>
      <c r="R1032" s="174">
        <f>IF((PA[[#This Row],[String Type(If String BD)]]&amp;PA[[#This Row],[Equipment (If any BD other than PV  array and inv)]])="",1,0)</f>
        <v>1</v>
      </c>
      <c r="S1032" s="174">
        <f>IF(PA[[#This Row],[String Type(If String BD)]]="",1,0)</f>
        <v>1</v>
      </c>
      <c r="T10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2" s="175">
        <f>IFERROR(_xlfn.XLOOKUP(PA[[#This Row],[Affected Equipment ]],'Basic Data'!N:N,'Basic Data'!Q:Q),"")</f>
        <v>221.27</v>
      </c>
      <c r="V1032" s="360">
        <f ca="1">IFERROR(_xlfn.XLOOKUP(PA[[#This Row],[Affected Equipment ]],'Basic Data'!N:N,'Basic Data'!R:R),"")</f>
        <v>1.2948852996254683E-3</v>
      </c>
      <c r="W1032" s="35" t="s">
        <v>433</v>
      </c>
      <c r="X1032" s="38"/>
      <c r="Y1032" s="354" t="s">
        <v>1909</v>
      </c>
      <c r="Z1032" s="44">
        <v>0.28402777777777777</v>
      </c>
      <c r="AA1032" s="40">
        <v>0.28402777777777777</v>
      </c>
      <c r="AB1032" s="41">
        <v>0.28402777777777777</v>
      </c>
      <c r="AC1032" s="45">
        <v>0.77013888888888893</v>
      </c>
      <c r="AD1032" s="176">
        <f>IF(PA[[#This Row],[Acknowledgement Time ]]="NA","",(PA[[#This Row],[Acknowledgement Time ]]-PA[[#This Row],[Fault Time]])*24)</f>
        <v>0</v>
      </c>
      <c r="AE1032" s="176">
        <f>IF(PA[[#This Row],[Work Start time on Fault]]="NA","",(PA[[#This Row],[Work Start time on Fault]]-PA[[#This Row],[Fault Time]])*24)</f>
        <v>0</v>
      </c>
      <c r="AF1032" s="177" t="str">
        <f>IF(PA[[#This Row],[Status]]="Open","",(PA[[#This Row],[Work Completion time on fault]]-PA[[#This Row],[Fault Time]])*24)</f>
        <v/>
      </c>
      <c r="AG1032" s="176">
        <f>IFERROR((PA[[#This Row],[Work Completion time on fault]]-PA[[#This Row],[Fault Time]])*24,"")</f>
        <v>11.666666666666668</v>
      </c>
      <c r="AH1032" s="352" t="s">
        <v>1910</v>
      </c>
      <c r="AI1032" s="353" t="s">
        <v>552</v>
      </c>
      <c r="AJ1032" s="175">
        <f ca="1">IFERROR(PA[[#This Row],[Breakdown Time]]*PA[[#This Row],[Plant Equivalent Weightage]],"")</f>
        <v>1.5106995162297132E-2</v>
      </c>
      <c r="AK1032" s="37">
        <v>3770</v>
      </c>
      <c r="AL1032" s="277">
        <f>IFERROR((_xlfn.XLOOKUP($G1032,'Modelling New'!$D:$D,'Modelling New'!$O:$O)*PA[[#This Row],[Lost PoA(Wh/m2)]]*PA[[#This Row],[DC Capacity Affected (kW)]])/1000,"")</f>
        <v>690.47697847172105</v>
      </c>
    </row>
    <row r="1033" spans="1:38">
      <c r="A1033" s="173">
        <f t="shared" si="17"/>
        <v>1032</v>
      </c>
      <c r="B1033" s="134">
        <v>45859</v>
      </c>
      <c r="C1033" s="183">
        <f>YEAR(PA[[#This Row],[Date]])+IF(MONTH(PA[[#This Row],[Date]])&gt;=4,1,0)</f>
        <v>2026</v>
      </c>
      <c r="D1033" s="32">
        <f>YEAR(PA[[#This Row],[Date]])</f>
        <v>2025</v>
      </c>
      <c r="E1033" s="36" t="s">
        <v>363</v>
      </c>
      <c r="F1033" s="36" t="s">
        <v>363</v>
      </c>
      <c r="G1033" s="216">
        <v>45839</v>
      </c>
      <c r="H1033" s="31">
        <f>DAY(EOMONTH(PA[[#This Row],[Month Year]],0))</f>
        <v>31</v>
      </c>
      <c r="I1033" s="33">
        <v>0.29097222222222224</v>
      </c>
      <c r="J1033" s="33">
        <v>0.76736111111111116</v>
      </c>
      <c r="K1033" s="34">
        <f>IFERROR((PA[[#This Row],[Sunset Time (POA&lt;20 W/m2)]]-PA[[#This Row],[Sunrise Time (POA&gt;20 W/m2)]])*24,"")</f>
        <v>11.433333333333334</v>
      </c>
      <c r="L1033" s="32" t="s">
        <v>473</v>
      </c>
      <c r="M1033" s="32" t="s">
        <v>403</v>
      </c>
      <c r="N1033" s="36" t="s">
        <v>412</v>
      </c>
      <c r="O1033" s="35" t="s">
        <v>526</v>
      </c>
      <c r="P1033" s="37" t="s">
        <v>471</v>
      </c>
      <c r="Q1033" s="32"/>
      <c r="R1033" s="31">
        <f>IF((PA[[#This Row],[String Type(If String BD)]]&amp;PA[[#This Row],[Equipment (If any BD other than PV  array and inv)]])="",1,0)</f>
        <v>0</v>
      </c>
      <c r="S1033" s="31">
        <f>IF(PA[[#This Row],[String Type(If String BD)]]="",1,0)</f>
        <v>0</v>
      </c>
      <c r="T10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3" s="34">
        <f>IFERROR(_xlfn.XLOOKUP(PA[[#This Row],[Affected Equipment ]],'Basic Data'!N:N,'Basic Data'!Q:Q),"")</f>
        <v>31.610000000000003</v>
      </c>
      <c r="V1033" s="178">
        <f ca="1">IFERROR(_xlfn.XLOOKUP(PA[[#This Row],[Affected Equipment ]],'Basic Data'!N:N,'Basic Data'!R:R),"")</f>
        <v>1.8498361423220975E-4</v>
      </c>
      <c r="W1033" s="35" t="s">
        <v>481</v>
      </c>
      <c r="X1033" s="38"/>
      <c r="Y1033" s="38" t="s">
        <v>469</v>
      </c>
      <c r="Z1033" s="44">
        <v>0.29097222222222224</v>
      </c>
      <c r="AA1033" s="40">
        <v>0.29097222222222224</v>
      </c>
      <c r="AB1033" s="41">
        <v>0.29097222222222224</v>
      </c>
      <c r="AC1033" s="44">
        <v>0.70833333333333337</v>
      </c>
      <c r="AD1033" s="42">
        <f>IF(PA[[#This Row],[Acknowledgement Time ]]="NA","",(PA[[#This Row],[Acknowledgement Time ]]-PA[[#This Row],[Fault Time]])*24)</f>
        <v>0</v>
      </c>
      <c r="AE1033" s="42">
        <f>IF(PA[[#This Row],[Work Start time on Fault]]="NA","",(PA[[#This Row],[Work Start time on Fault]]-PA[[#This Row],[Fault Time]])*24)</f>
        <v>0</v>
      </c>
      <c r="AF1033" s="43">
        <f>IF(PA[[#This Row],[Status]]="Open","",(PA[[#This Row],[Work Completion time on fault]]-PA[[#This Row],[Fault Time]])*24)</f>
        <v>10.016666666666667</v>
      </c>
      <c r="AG1033" s="42">
        <f>IFERROR((PA[[#This Row],[Work Completion time on fault]]-PA[[#This Row],[Fault Time]])*24,"")</f>
        <v>10.016666666666667</v>
      </c>
      <c r="AH1033" s="371" t="s">
        <v>712</v>
      </c>
      <c r="AI1033" s="32" t="s">
        <v>367</v>
      </c>
      <c r="AJ1033" s="34">
        <f ca="1">IFERROR(PA[[#This Row],[Breakdown Time]]*PA[[#This Row],[Plant Equivalent Weightage]],"")</f>
        <v>1.8529192025593011E-3</v>
      </c>
      <c r="AK1033" s="35">
        <v>2467</v>
      </c>
      <c r="AL1033" s="49">
        <f>IFERROR((_xlfn.XLOOKUP($G1033,'Modelling New'!$D:$D,'Modelling New'!$O:$O)*PA[[#This Row],[Lost PoA(Wh/m2)]]*PA[[#This Row],[DC Capacity Affected (kW)]])/1000,"")</f>
        <v>64.547431068197639</v>
      </c>
    </row>
    <row r="1034" spans="1:38">
      <c r="A1034" s="173">
        <f t="shared" si="17"/>
        <v>1033</v>
      </c>
      <c r="B1034" s="30">
        <v>45859</v>
      </c>
      <c r="C1034" s="183">
        <f>YEAR(PA[[#This Row],[Date]])+IF(MONTH(PA[[#This Row],[Date]])&gt;=4,1,0)</f>
        <v>2026</v>
      </c>
      <c r="D1034" s="32">
        <f>YEAR(PA[[#This Row],[Date]])</f>
        <v>2025</v>
      </c>
      <c r="E1034" s="36" t="s">
        <v>363</v>
      </c>
      <c r="F1034" s="36" t="s">
        <v>363</v>
      </c>
      <c r="G1034" s="216">
        <v>45839</v>
      </c>
      <c r="H1034" s="31">
        <f>DAY(EOMONTH(PA[[#This Row],[Month Year]],0))</f>
        <v>31</v>
      </c>
      <c r="I1034" s="33">
        <v>0.29097222222222224</v>
      </c>
      <c r="J1034" s="33">
        <v>0.76736111111111116</v>
      </c>
      <c r="K1034" s="34">
        <f>IFERROR((PA[[#This Row],[Sunset Time (POA&lt;20 W/m2)]]-PA[[#This Row],[Sunrise Time (POA&gt;20 W/m2)]])*24,"")</f>
        <v>11.433333333333334</v>
      </c>
      <c r="L1034" s="32" t="s">
        <v>510</v>
      </c>
      <c r="M1034" s="32" t="s">
        <v>403</v>
      </c>
      <c r="N1034" s="36" t="s">
        <v>412</v>
      </c>
      <c r="O1034" s="35" t="s">
        <v>472</v>
      </c>
      <c r="P1034" s="35"/>
      <c r="Q1034" s="32"/>
      <c r="R1034" s="31">
        <f>IF((PA[[#This Row],[String Type(If String BD)]]&amp;PA[[#This Row],[Equipment (If any BD other than PV  array and inv)]])="",1,0)</f>
        <v>1</v>
      </c>
      <c r="S1034" s="31">
        <f>IF(PA[[#This Row],[String Type(If String BD)]]="",1,0)</f>
        <v>1</v>
      </c>
      <c r="T10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4" s="34">
        <f>IFERROR(_xlfn.XLOOKUP(PA[[#This Row],[Affected Equipment ]],'Basic Data'!N:N,'Basic Data'!Q:Q),"")</f>
        <v>205.465</v>
      </c>
      <c r="V1034" s="178">
        <f ca="1">IFERROR(_xlfn.XLOOKUP(PA[[#This Row],[Affected Equipment ]],'Basic Data'!N:N,'Basic Data'!R:R),"")</f>
        <v>1.2023934925093633E-3</v>
      </c>
      <c r="W1034" s="35" t="s">
        <v>433</v>
      </c>
      <c r="X1034" s="38"/>
      <c r="Y1034" s="354" t="s">
        <v>1909</v>
      </c>
      <c r="Z1034" s="44">
        <v>0.29097222222222224</v>
      </c>
      <c r="AA1034" s="40">
        <v>0.29097222222222224</v>
      </c>
      <c r="AB1034" s="41">
        <v>0.29097222222222224</v>
      </c>
      <c r="AC1034" s="44">
        <v>0.76736111111111116</v>
      </c>
      <c r="AD1034" s="42">
        <f>IF(PA[[#This Row],[Acknowledgement Time ]]="NA","",(PA[[#This Row],[Acknowledgement Time ]]-PA[[#This Row],[Fault Time]])*24)</f>
        <v>0</v>
      </c>
      <c r="AE1034" s="42">
        <f>IF(PA[[#This Row],[Work Start time on Fault]]="NA","",(PA[[#This Row],[Work Start time on Fault]]-PA[[#This Row],[Fault Time]])*24)</f>
        <v>0</v>
      </c>
      <c r="AF1034" s="43" t="str">
        <f>IF(PA[[#This Row],[Status]]="Open","",(PA[[#This Row],[Work Completion time on fault]]-PA[[#This Row],[Fault Time]])*24)</f>
        <v/>
      </c>
      <c r="AG1034" s="42">
        <f>IFERROR((PA[[#This Row],[Work Completion time on fault]]-PA[[#This Row],[Fault Time]])*24,"")</f>
        <v>11.433333333333334</v>
      </c>
      <c r="AH1034" s="352" t="s">
        <v>1910</v>
      </c>
      <c r="AI1034" s="353" t="s">
        <v>552</v>
      </c>
      <c r="AJ1034" s="34">
        <f ca="1">IFERROR(PA[[#This Row],[Breakdown Time]]*PA[[#This Row],[Plant Equivalent Weightage]],"")</f>
        <v>1.3747365597690388E-2</v>
      </c>
      <c r="AK1034" s="35">
        <v>2549</v>
      </c>
      <c r="AL1034" s="49">
        <f>IFERROR((_xlfn.XLOOKUP($G1034,'Modelling New'!$D:$D,'Modelling New'!$O:$O)*PA[[#This Row],[Lost PoA(Wh/m2)]]*PA[[#This Row],[DC Capacity Affected (kW)]])/1000,"")</f>
        <v>433.50389608975792</v>
      </c>
    </row>
    <row r="1035" spans="1:38">
      <c r="A1035" s="173">
        <f t="shared" si="17"/>
        <v>1034</v>
      </c>
      <c r="B1035" s="30">
        <v>45859</v>
      </c>
      <c r="C1035" s="183">
        <f>YEAR(PA[[#This Row],[Date]])+IF(MONTH(PA[[#This Row],[Date]])&gt;=4,1,0)</f>
        <v>2026</v>
      </c>
      <c r="D1035" s="32">
        <f>YEAR(PA[[#This Row],[Date]])</f>
        <v>2025</v>
      </c>
      <c r="E1035" s="36" t="s">
        <v>363</v>
      </c>
      <c r="F1035" s="36" t="s">
        <v>363</v>
      </c>
      <c r="G1035" s="216">
        <v>45839</v>
      </c>
      <c r="H1035" s="31">
        <f>DAY(EOMONTH(PA[[#This Row],[Month Year]],0))</f>
        <v>31</v>
      </c>
      <c r="I1035" s="33">
        <v>0.29097222222222224</v>
      </c>
      <c r="J1035" s="33">
        <v>0.76736111111111116</v>
      </c>
      <c r="K1035" s="34">
        <f>IFERROR((PA[[#This Row],[Sunset Time (POA&lt;20 W/m2)]]-PA[[#This Row],[Sunrise Time (POA&gt;20 W/m2)]])*24,"")</f>
        <v>11.433333333333334</v>
      </c>
      <c r="L1035" s="32" t="s">
        <v>510</v>
      </c>
      <c r="M1035" s="32" t="s">
        <v>403</v>
      </c>
      <c r="N1035" s="36" t="s">
        <v>412</v>
      </c>
      <c r="O1035" s="35" t="s">
        <v>446</v>
      </c>
      <c r="P1035" s="35"/>
      <c r="Q1035" s="32"/>
      <c r="R1035" s="31">
        <f>IF((PA[[#This Row],[String Type(If String BD)]]&amp;PA[[#This Row],[Equipment (If any BD other than PV  array and inv)]])="",1,0)</f>
        <v>1</v>
      </c>
      <c r="S1035" s="31">
        <f>IF(PA[[#This Row],[String Type(If String BD)]]="",1,0)</f>
        <v>1</v>
      </c>
      <c r="T10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5" s="34">
        <f>IFERROR(_xlfn.XLOOKUP(PA[[#This Row],[Affected Equipment ]],'Basic Data'!N:N,'Basic Data'!Q:Q),"")</f>
        <v>221.27</v>
      </c>
      <c r="V1035" s="178">
        <f ca="1">IFERROR(_xlfn.XLOOKUP(PA[[#This Row],[Affected Equipment ]],'Basic Data'!N:N,'Basic Data'!R:R),"")</f>
        <v>1.2948852996254683E-3</v>
      </c>
      <c r="W1035" s="35" t="s">
        <v>433</v>
      </c>
      <c r="X1035" s="38"/>
      <c r="Y1035" s="354" t="s">
        <v>1909</v>
      </c>
      <c r="Z1035" s="44">
        <v>0.29097222222222224</v>
      </c>
      <c r="AA1035" s="40">
        <v>0.29097222222222224</v>
      </c>
      <c r="AB1035" s="41">
        <v>0.29097222222222224</v>
      </c>
      <c r="AC1035" s="44">
        <v>0.76736111111111116</v>
      </c>
      <c r="AD1035" s="42">
        <f>IF(PA[[#This Row],[Acknowledgement Time ]]="NA","",(PA[[#This Row],[Acknowledgement Time ]]-PA[[#This Row],[Fault Time]])*24)</f>
        <v>0</v>
      </c>
      <c r="AE1035" s="42">
        <f>IF(PA[[#This Row],[Work Start time on Fault]]="NA","",(PA[[#This Row],[Work Start time on Fault]]-PA[[#This Row],[Fault Time]])*24)</f>
        <v>0</v>
      </c>
      <c r="AF1035" s="43" t="str">
        <f>IF(PA[[#This Row],[Status]]="Open","",(PA[[#This Row],[Work Completion time on fault]]-PA[[#This Row],[Fault Time]])*24)</f>
        <v/>
      </c>
      <c r="AG1035" s="42">
        <f>IFERROR((PA[[#This Row],[Work Completion time on fault]]-PA[[#This Row],[Fault Time]])*24,"")</f>
        <v>11.433333333333334</v>
      </c>
      <c r="AH1035" s="352" t="s">
        <v>1910</v>
      </c>
      <c r="AI1035" s="353" t="s">
        <v>552</v>
      </c>
      <c r="AJ1035" s="34">
        <f ca="1">IFERROR(PA[[#This Row],[Breakdown Time]]*PA[[#This Row],[Plant Equivalent Weightage]],"")</f>
        <v>1.4804855259051187E-2</v>
      </c>
      <c r="AK1035" s="35">
        <v>2549</v>
      </c>
      <c r="AL1035" s="49">
        <f>IFERROR((_xlfn.XLOOKUP($G1035,'Modelling New'!$D:$D,'Modelling New'!$O:$O)*PA[[#This Row],[Lost PoA(Wh/m2)]]*PA[[#This Row],[DC Capacity Affected (kW)]])/1000,"")</f>
        <v>466.85034963512391</v>
      </c>
    </row>
    <row r="1036" spans="1:38">
      <c r="A1036" s="173">
        <f t="shared" si="17"/>
        <v>1035</v>
      </c>
      <c r="B1036" s="30">
        <v>45860</v>
      </c>
      <c r="C1036" s="183">
        <f>YEAR(PA[[#This Row],[Date]])+IF(MONTH(PA[[#This Row],[Date]])&gt;=4,1,0)</f>
        <v>2026</v>
      </c>
      <c r="D1036" s="32">
        <f>YEAR(PA[[#This Row],[Date]])</f>
        <v>2025</v>
      </c>
      <c r="E1036" s="36" t="s">
        <v>363</v>
      </c>
      <c r="F1036" s="36" t="s">
        <v>363</v>
      </c>
      <c r="G1036" s="216">
        <v>45839</v>
      </c>
      <c r="H1036" s="31">
        <f>DAY(EOMONTH(PA[[#This Row],[Month Year]],0))</f>
        <v>31</v>
      </c>
      <c r="I1036" s="33">
        <v>0.26944444444444443</v>
      </c>
      <c r="J1036" s="33">
        <v>0.75</v>
      </c>
      <c r="K1036" s="34">
        <f>IFERROR((PA[[#This Row],[Sunset Time (POA&lt;20 W/m2)]]-PA[[#This Row],[Sunrise Time (POA&gt;20 W/m2)]])*24,"")</f>
        <v>11.533333333333333</v>
      </c>
      <c r="L1036" s="32" t="s">
        <v>424</v>
      </c>
      <c r="M1036" s="32" t="s">
        <v>483</v>
      </c>
      <c r="N1036" s="36" t="s">
        <v>416</v>
      </c>
      <c r="O1036" s="35" t="s">
        <v>458</v>
      </c>
      <c r="P1036" s="37" t="s">
        <v>471</v>
      </c>
      <c r="Q1036" s="32"/>
      <c r="R1036" s="31">
        <f>IF((PA[[#This Row],[String Type(If String BD)]]&amp;PA[[#This Row],[Equipment (If any BD other than PV  array and inv)]])="",1,0)</f>
        <v>0</v>
      </c>
      <c r="S1036" s="31">
        <f>IF(PA[[#This Row],[String Type(If String BD)]]="",1,0)</f>
        <v>0</v>
      </c>
      <c r="T10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6" s="34">
        <f>IFERROR(_xlfn.XLOOKUP(PA[[#This Row],[Affected Equipment ]],'Basic Data'!N:N,'Basic Data'!Q:Q),"")</f>
        <v>31.610000000000003</v>
      </c>
      <c r="V1036" s="178">
        <f ca="1">IFERROR(_xlfn.XLOOKUP(PA[[#This Row],[Affected Equipment ]],'Basic Data'!N:N,'Basic Data'!R:R),"")</f>
        <v>1.8498361423220975E-4</v>
      </c>
      <c r="W1036" s="35" t="s">
        <v>407</v>
      </c>
      <c r="X1036" s="38"/>
      <c r="Y1036" s="38" t="s">
        <v>469</v>
      </c>
      <c r="Z1036" s="44">
        <v>0.26944444444444443</v>
      </c>
      <c r="AA1036" s="40">
        <v>0.26944444444444443</v>
      </c>
      <c r="AB1036" s="41">
        <v>0.26944444444444443</v>
      </c>
      <c r="AC1036" s="44">
        <v>0.70833333333333337</v>
      </c>
      <c r="AD1036" s="42">
        <f>IF(PA[[#This Row],[Acknowledgement Time ]]="NA","",(PA[[#This Row],[Acknowledgement Time ]]-PA[[#This Row],[Fault Time]])*24)</f>
        <v>0</v>
      </c>
      <c r="AE1036" s="42">
        <f>IF(PA[[#This Row],[Work Start time on Fault]]="NA","",(PA[[#This Row],[Work Start time on Fault]]-PA[[#This Row],[Fault Time]])*24)</f>
        <v>0</v>
      </c>
      <c r="AF1036" s="43">
        <f>IF(PA[[#This Row],[Status]]="Open","",(PA[[#This Row],[Work Completion time on fault]]-PA[[#This Row],[Fault Time]])*24)</f>
        <v>10.533333333333335</v>
      </c>
      <c r="AG1036" s="42">
        <f>IFERROR((PA[[#This Row],[Work Completion time on fault]]-PA[[#This Row],[Fault Time]])*24,"")</f>
        <v>10.533333333333335</v>
      </c>
      <c r="AH1036" s="371" t="s">
        <v>664</v>
      </c>
      <c r="AI1036" s="32" t="s">
        <v>367</v>
      </c>
      <c r="AJ1036" s="34">
        <f ca="1">IFERROR(PA[[#This Row],[Breakdown Time]]*PA[[#This Row],[Plant Equivalent Weightage]],"")</f>
        <v>1.9484940699126096E-3</v>
      </c>
      <c r="AK1036" s="35">
        <v>2690</v>
      </c>
      <c r="AL1036" s="49">
        <f>IFERROR((_xlfn.XLOOKUP($G1036,'Modelling New'!$D:$D,'Modelling New'!$O:$O)*PA[[#This Row],[Lost PoA(Wh/m2)]]*PA[[#This Row],[DC Capacity Affected (kW)]])/1000,"")</f>
        <v>70.382079275821511</v>
      </c>
    </row>
    <row r="1037" spans="1:38">
      <c r="A1037" s="173">
        <f t="shared" si="17"/>
        <v>1036</v>
      </c>
      <c r="B1037" s="30">
        <v>45860</v>
      </c>
      <c r="C1037" s="183">
        <f>YEAR(PA[[#This Row],[Date]])+IF(MONTH(PA[[#This Row],[Date]])&gt;=4,1,0)</f>
        <v>2026</v>
      </c>
      <c r="D1037" s="32">
        <f>YEAR(PA[[#This Row],[Date]])</f>
        <v>2025</v>
      </c>
      <c r="E1037" s="36" t="s">
        <v>363</v>
      </c>
      <c r="F1037" s="36" t="s">
        <v>363</v>
      </c>
      <c r="G1037" s="216">
        <v>45839</v>
      </c>
      <c r="H1037" s="31">
        <f>DAY(EOMONTH(PA[[#This Row],[Month Year]],0))</f>
        <v>31</v>
      </c>
      <c r="I1037" s="33">
        <v>0.26944444444444443</v>
      </c>
      <c r="J1037" s="33">
        <v>0.75</v>
      </c>
      <c r="K1037" s="34">
        <f>IFERROR((PA[[#This Row],[Sunset Time (POA&lt;20 W/m2)]]-PA[[#This Row],[Sunrise Time (POA&gt;20 W/m2)]])*24,"")</f>
        <v>11.533333333333333</v>
      </c>
      <c r="L1037" s="32" t="s">
        <v>674</v>
      </c>
      <c r="M1037" s="32" t="s">
        <v>410</v>
      </c>
      <c r="N1037" s="36" t="s">
        <v>404</v>
      </c>
      <c r="O1037" s="35" t="s">
        <v>472</v>
      </c>
      <c r="P1037" s="37" t="s">
        <v>471</v>
      </c>
      <c r="Q1037" s="32"/>
      <c r="R1037" s="31">
        <f>IF((PA[[#This Row],[String Type(If String BD)]]&amp;PA[[#This Row],[Equipment (If any BD other than PV  array and inv)]])="",1,0)</f>
        <v>0</v>
      </c>
      <c r="S1037" s="31">
        <f>IF(PA[[#This Row],[String Type(If String BD)]]="",1,0)</f>
        <v>0</v>
      </c>
      <c r="T10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7" s="34">
        <f>IFERROR(_xlfn.XLOOKUP(PA[[#This Row],[Affected Equipment ]],'Basic Data'!N:N,'Basic Data'!Q:Q),"")</f>
        <v>31.610000000000003</v>
      </c>
      <c r="V1037" s="178">
        <f ca="1">IFERROR(_xlfn.XLOOKUP(PA[[#This Row],[Affected Equipment ]],'Basic Data'!N:N,'Basic Data'!R:R),"")</f>
        <v>1.8498361423220975E-4</v>
      </c>
      <c r="W1037" s="35" t="s">
        <v>447</v>
      </c>
      <c r="X1037" s="38"/>
      <c r="Y1037" s="38" t="s">
        <v>469</v>
      </c>
      <c r="Z1037" s="44">
        <v>0.26944444444444443</v>
      </c>
      <c r="AA1037" s="40">
        <v>0.26944444444444443</v>
      </c>
      <c r="AB1037" s="41">
        <v>0.26944444444444443</v>
      </c>
      <c r="AC1037" s="44">
        <v>0.70833333333333337</v>
      </c>
      <c r="AD1037" s="42">
        <f>IF(PA[[#This Row],[Acknowledgement Time ]]="NA","",(PA[[#This Row],[Acknowledgement Time ]]-PA[[#This Row],[Fault Time]])*24)</f>
        <v>0</v>
      </c>
      <c r="AE1037" s="42">
        <f>IF(PA[[#This Row],[Work Start time on Fault]]="NA","",(PA[[#This Row],[Work Start time on Fault]]-PA[[#This Row],[Fault Time]])*24)</f>
        <v>0</v>
      </c>
      <c r="AF1037" s="43">
        <f>IF(PA[[#This Row],[Status]]="Open","",(PA[[#This Row],[Work Completion time on fault]]-PA[[#This Row],[Fault Time]])*24)</f>
        <v>10.533333333333335</v>
      </c>
      <c r="AG1037" s="42">
        <f>IFERROR((PA[[#This Row],[Work Completion time on fault]]-PA[[#This Row],[Fault Time]])*24,"")</f>
        <v>10.533333333333335</v>
      </c>
      <c r="AH1037" s="371" t="s">
        <v>575</v>
      </c>
      <c r="AI1037" s="32" t="s">
        <v>367</v>
      </c>
      <c r="AJ1037" s="34">
        <f ca="1">IFERROR(PA[[#This Row],[Breakdown Time]]*PA[[#This Row],[Plant Equivalent Weightage]],"")</f>
        <v>1.9484940699126096E-3</v>
      </c>
      <c r="AK1037" s="35">
        <v>2690</v>
      </c>
      <c r="AL1037" s="49">
        <f>IFERROR((_xlfn.XLOOKUP($G1037,'Modelling New'!$D:$D,'Modelling New'!$O:$O)*PA[[#This Row],[Lost PoA(Wh/m2)]]*PA[[#This Row],[DC Capacity Affected (kW)]])/1000,"")</f>
        <v>70.382079275821511</v>
      </c>
    </row>
    <row r="1038" spans="1:38">
      <c r="A1038" s="173">
        <f t="shared" si="17"/>
        <v>1037</v>
      </c>
      <c r="B1038" s="30">
        <v>45860</v>
      </c>
      <c r="C1038" s="182">
        <f>YEAR(PA[[#This Row],[Date]])+IF(MONTH(PA[[#This Row],[Date]])&gt;=4,1,0)</f>
        <v>2026</v>
      </c>
      <c r="D1038" s="32">
        <f>YEAR(PA[[#This Row],[Date]])</f>
        <v>2025</v>
      </c>
      <c r="E1038" s="36" t="s">
        <v>363</v>
      </c>
      <c r="F1038" s="36" t="s">
        <v>363</v>
      </c>
      <c r="G1038" s="216">
        <v>45839</v>
      </c>
      <c r="H1038" s="174">
        <f>DAY(EOMONTH(PA[[#This Row],[Month Year]],0))</f>
        <v>31</v>
      </c>
      <c r="I1038" s="33">
        <v>0.26944444444444443</v>
      </c>
      <c r="J1038" s="33">
        <v>0.75</v>
      </c>
      <c r="K1038" s="34">
        <f>IFERROR((PA[[#This Row],[Sunset Time (POA&lt;20 W/m2)]]-PA[[#This Row],[Sunrise Time (POA&gt;20 W/m2)]])*24,"")</f>
        <v>11.533333333333333</v>
      </c>
      <c r="L1038" s="32" t="s">
        <v>674</v>
      </c>
      <c r="M1038" s="32" t="s">
        <v>410</v>
      </c>
      <c r="N1038" s="36" t="s">
        <v>404</v>
      </c>
      <c r="O1038" s="35" t="s">
        <v>440</v>
      </c>
      <c r="P1038" s="37" t="s">
        <v>471</v>
      </c>
      <c r="Q1038" s="36"/>
      <c r="R1038" s="174">
        <f>IF((PA[[#This Row],[String Type(If String BD)]]&amp;PA[[#This Row],[Equipment (If any BD other than PV  array and inv)]])="",1,0)</f>
        <v>0</v>
      </c>
      <c r="S1038" s="174">
        <f>IF(PA[[#This Row],[String Type(If String BD)]]="",1,0)</f>
        <v>0</v>
      </c>
      <c r="T10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8" s="175">
        <f>IFERROR(_xlfn.XLOOKUP(PA[[#This Row],[Affected Equipment ]],'Basic Data'!N:N,'Basic Data'!Q:Q),"")</f>
        <v>31.610000000000003</v>
      </c>
      <c r="V1038" s="179">
        <f ca="1">IFERROR(_xlfn.XLOOKUP(PA[[#This Row],[Affected Equipment ]],'Basic Data'!N:N,'Basic Data'!R:R),"")</f>
        <v>1.8498361423220975E-4</v>
      </c>
      <c r="W1038" s="35" t="s">
        <v>447</v>
      </c>
      <c r="X1038" s="39"/>
      <c r="Y1038" s="38" t="s">
        <v>469</v>
      </c>
      <c r="Z1038" s="44">
        <v>0.26944444444444443</v>
      </c>
      <c r="AA1038" s="40">
        <v>0.26944444444444443</v>
      </c>
      <c r="AB1038" s="41">
        <v>0.26944444444444443</v>
      </c>
      <c r="AC1038" s="45">
        <v>0.71527777777777779</v>
      </c>
      <c r="AD1038" s="176">
        <f>IF(PA[[#This Row],[Acknowledgement Time ]]="NA","",(PA[[#This Row],[Acknowledgement Time ]]-PA[[#This Row],[Fault Time]])*24)</f>
        <v>0</v>
      </c>
      <c r="AE1038" s="176">
        <f>IF(PA[[#This Row],[Work Start time on Fault]]="NA","",(PA[[#This Row],[Work Start time on Fault]]-PA[[#This Row],[Fault Time]])*24)</f>
        <v>0</v>
      </c>
      <c r="AF1038" s="177">
        <f>IF(PA[[#This Row],[Status]]="Open","",(PA[[#This Row],[Work Completion time on fault]]-PA[[#This Row],[Fault Time]])*24)</f>
        <v>10.700000000000001</v>
      </c>
      <c r="AG1038" s="176">
        <f>IFERROR((PA[[#This Row],[Work Completion time on fault]]-PA[[#This Row],[Fault Time]])*24,"")</f>
        <v>10.700000000000001</v>
      </c>
      <c r="AH1038" s="371" t="s">
        <v>575</v>
      </c>
      <c r="AI1038" s="32" t="s">
        <v>367</v>
      </c>
      <c r="AJ1038" s="175">
        <f ca="1">IFERROR(PA[[#This Row],[Breakdown Time]]*PA[[#This Row],[Plant Equivalent Weightage]],"")</f>
        <v>1.9793246722846444E-3</v>
      </c>
      <c r="AK1038" s="37">
        <v>2702</v>
      </c>
      <c r="AL1038" s="277">
        <f>IFERROR((_xlfn.XLOOKUP($G1038,'Modelling New'!$D:$D,'Modelling New'!$O:$O)*PA[[#This Row],[Lost PoA(Wh/m2)]]*PA[[#This Row],[DC Capacity Affected (kW)]])/1000,"")</f>
        <v>70.696051376680188</v>
      </c>
    </row>
    <row r="1039" spans="1:38">
      <c r="A1039" s="173">
        <f t="shared" si="17"/>
        <v>1038</v>
      </c>
      <c r="B1039" s="30">
        <v>45860</v>
      </c>
      <c r="C1039" s="183">
        <f>YEAR(PA[[#This Row],[Date]])+IF(MONTH(PA[[#This Row],[Date]])&gt;=4,1,0)</f>
        <v>2026</v>
      </c>
      <c r="D1039" s="32">
        <f>YEAR(PA[[#This Row],[Date]])</f>
        <v>2025</v>
      </c>
      <c r="E1039" s="36" t="s">
        <v>363</v>
      </c>
      <c r="F1039" s="36" t="s">
        <v>363</v>
      </c>
      <c r="G1039" s="216">
        <v>45839</v>
      </c>
      <c r="H1039" s="31">
        <f>DAY(EOMONTH(PA[[#This Row],[Month Year]],0))</f>
        <v>31</v>
      </c>
      <c r="I1039" s="33">
        <v>0.26944444444444443</v>
      </c>
      <c r="J1039" s="33">
        <v>0.75</v>
      </c>
      <c r="K1039" s="34">
        <f>IFERROR((PA[[#This Row],[Sunset Time (POA&lt;20 W/m2)]]-PA[[#This Row],[Sunrise Time (POA&gt;20 W/m2)]])*24,"")</f>
        <v>11.533333333333333</v>
      </c>
      <c r="L1039" s="32" t="s">
        <v>674</v>
      </c>
      <c r="M1039" s="32" t="s">
        <v>410</v>
      </c>
      <c r="N1039" s="36" t="s">
        <v>404</v>
      </c>
      <c r="O1039" s="35" t="s">
        <v>458</v>
      </c>
      <c r="P1039" s="37" t="s">
        <v>471</v>
      </c>
      <c r="Q1039" s="32"/>
      <c r="R1039" s="31">
        <f>IF((PA[[#This Row],[String Type(If String BD)]]&amp;PA[[#This Row],[Equipment (If any BD other than PV  array and inv)]])="",1,0)</f>
        <v>0</v>
      </c>
      <c r="S1039" s="31">
        <f>IF(PA[[#This Row],[String Type(If String BD)]]="",1,0)</f>
        <v>0</v>
      </c>
      <c r="T10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9" s="34">
        <f>IFERROR(_xlfn.XLOOKUP(PA[[#This Row],[Affected Equipment ]],'Basic Data'!N:N,'Basic Data'!Q:Q),"")</f>
        <v>31.610000000000003</v>
      </c>
      <c r="V1039" s="359">
        <f ca="1">IFERROR(_xlfn.XLOOKUP(PA[[#This Row],[Affected Equipment ]],'Basic Data'!N:N,'Basic Data'!R:R),"")</f>
        <v>1.8498361423220975E-4</v>
      </c>
      <c r="W1039" s="35" t="s">
        <v>447</v>
      </c>
      <c r="X1039" s="38"/>
      <c r="Y1039" s="38" t="s">
        <v>469</v>
      </c>
      <c r="Z1039" s="44">
        <v>0.26944444444444443</v>
      </c>
      <c r="AA1039" s="40">
        <v>0.26944444444444443</v>
      </c>
      <c r="AB1039" s="41">
        <v>0.26944444444444443</v>
      </c>
      <c r="AC1039" s="44">
        <v>0.72222222222222221</v>
      </c>
      <c r="AD1039" s="42">
        <f>IF(PA[[#This Row],[Acknowledgement Time ]]="NA","",(PA[[#This Row],[Acknowledgement Time ]]-PA[[#This Row],[Fault Time]])*24)</f>
        <v>0</v>
      </c>
      <c r="AE1039" s="42">
        <f>IF(PA[[#This Row],[Work Start time on Fault]]="NA","",(PA[[#This Row],[Work Start time on Fault]]-PA[[#This Row],[Fault Time]])*24)</f>
        <v>0</v>
      </c>
      <c r="AF1039" s="43">
        <f>IF(PA[[#This Row],[Status]]="Open","",(PA[[#This Row],[Work Completion time on fault]]-PA[[#This Row],[Fault Time]])*24)</f>
        <v>10.866666666666667</v>
      </c>
      <c r="AG1039" s="42">
        <f>IFERROR((PA[[#This Row],[Work Completion time on fault]]-PA[[#This Row],[Fault Time]])*24,"")</f>
        <v>10.866666666666667</v>
      </c>
      <c r="AH1039" s="371" t="s">
        <v>566</v>
      </c>
      <c r="AI1039" s="32" t="s">
        <v>367</v>
      </c>
      <c r="AJ1039" s="34">
        <f ca="1">IFERROR(PA[[#This Row],[Breakdown Time]]*PA[[#This Row],[Plant Equivalent Weightage]],"")</f>
        <v>2.0101552746566794E-3</v>
      </c>
      <c r="AK1039" s="35">
        <v>2718</v>
      </c>
      <c r="AL1039" s="49">
        <f>IFERROR((_xlfn.XLOOKUP($G1039,'Modelling New'!$D:$D,'Modelling New'!$O:$O)*PA[[#This Row],[Lost PoA(Wh/m2)]]*PA[[#This Row],[DC Capacity Affected (kW)]])/1000,"")</f>
        <v>71.114680844491772</v>
      </c>
    </row>
    <row r="1040" spans="1:38">
      <c r="A1040" s="173">
        <f t="shared" si="17"/>
        <v>1039</v>
      </c>
      <c r="B1040" s="30">
        <v>45860</v>
      </c>
      <c r="C1040" s="183">
        <f>YEAR(PA[[#This Row],[Date]])+IF(MONTH(PA[[#This Row],[Date]])&gt;=4,1,0)</f>
        <v>2026</v>
      </c>
      <c r="D1040" s="32">
        <f>YEAR(PA[[#This Row],[Date]])</f>
        <v>2025</v>
      </c>
      <c r="E1040" s="36" t="s">
        <v>363</v>
      </c>
      <c r="F1040" s="36" t="s">
        <v>363</v>
      </c>
      <c r="G1040" s="216">
        <v>45839</v>
      </c>
      <c r="H1040" s="31">
        <f>DAY(EOMONTH(PA[[#This Row],[Month Year]],0))</f>
        <v>31</v>
      </c>
      <c r="I1040" s="33">
        <v>0.26944444444444443</v>
      </c>
      <c r="J1040" s="33">
        <v>0.75</v>
      </c>
      <c r="K1040" s="34">
        <f>IFERROR((PA[[#This Row],[Sunset Time (POA&lt;20 W/m2)]]-PA[[#This Row],[Sunrise Time (POA&gt;20 W/m2)]])*24,"")</f>
        <v>11.533333333333333</v>
      </c>
      <c r="L1040" s="32" t="s">
        <v>674</v>
      </c>
      <c r="M1040" s="32" t="s">
        <v>403</v>
      </c>
      <c r="N1040" s="36" t="s">
        <v>404</v>
      </c>
      <c r="O1040" s="35" t="s">
        <v>456</v>
      </c>
      <c r="P1040" s="37" t="s">
        <v>471</v>
      </c>
      <c r="Q1040" s="32"/>
      <c r="R1040" s="31">
        <f>IF((PA[[#This Row],[String Type(If String BD)]]&amp;PA[[#This Row],[Equipment (If any BD other than PV  array and inv)]])="",1,0)</f>
        <v>0</v>
      </c>
      <c r="S1040" s="31">
        <f>IF(PA[[#This Row],[String Type(If String BD)]]="",1,0)</f>
        <v>0</v>
      </c>
      <c r="T10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0" s="34">
        <f>IFERROR(_xlfn.XLOOKUP(PA[[#This Row],[Affected Equipment ]],'Basic Data'!N:N,'Basic Data'!Q:Q),"")</f>
        <v>31.610000000000003</v>
      </c>
      <c r="V1040" s="359">
        <f ca="1">IFERROR(_xlfn.XLOOKUP(PA[[#This Row],[Affected Equipment ]],'Basic Data'!N:N,'Basic Data'!R:R),"")</f>
        <v>1.8498361423220975E-4</v>
      </c>
      <c r="W1040" s="35" t="s">
        <v>447</v>
      </c>
      <c r="X1040" s="38"/>
      <c r="Y1040" s="38" t="s">
        <v>469</v>
      </c>
      <c r="Z1040" s="44">
        <v>0.26944444444444443</v>
      </c>
      <c r="AA1040" s="40">
        <v>0.26944444444444443</v>
      </c>
      <c r="AB1040" s="41">
        <v>0.26944444444444443</v>
      </c>
      <c r="AC1040" s="44">
        <v>0.72916666666666663</v>
      </c>
      <c r="AD1040" s="42">
        <f>IF(PA[[#This Row],[Acknowledgement Time ]]="NA","",(PA[[#This Row],[Acknowledgement Time ]]-PA[[#This Row],[Fault Time]])*24)</f>
        <v>0</v>
      </c>
      <c r="AE1040" s="42">
        <f>IF(PA[[#This Row],[Work Start time on Fault]]="NA","",(PA[[#This Row],[Work Start time on Fault]]-PA[[#This Row],[Fault Time]])*24)</f>
        <v>0</v>
      </c>
      <c r="AF1040" s="43">
        <f>IF(PA[[#This Row],[Status]]="Open","",(PA[[#This Row],[Work Completion time on fault]]-PA[[#This Row],[Fault Time]])*24)</f>
        <v>11.033333333333333</v>
      </c>
      <c r="AG1040" s="42">
        <f>IFERROR((PA[[#This Row],[Work Completion time on fault]]-PA[[#This Row],[Fault Time]])*24,"")</f>
        <v>11.033333333333333</v>
      </c>
      <c r="AH1040" s="371" t="s">
        <v>457</v>
      </c>
      <c r="AI1040" s="32" t="s">
        <v>367</v>
      </c>
      <c r="AJ1040" s="34">
        <f ca="1">IFERROR(PA[[#This Row],[Breakdown Time]]*PA[[#This Row],[Plant Equivalent Weightage]],"")</f>
        <v>2.0409858770287143E-3</v>
      </c>
      <c r="AK1040" s="35">
        <v>2732</v>
      </c>
      <c r="AL1040" s="49">
        <f>IFERROR((_xlfn.XLOOKUP($G1040,'Modelling New'!$D:$D,'Modelling New'!$O:$O)*PA[[#This Row],[Lost PoA(Wh/m2)]]*PA[[#This Row],[DC Capacity Affected (kW)]])/1000,"")</f>
        <v>71.48098162882691</v>
      </c>
    </row>
    <row r="1041" spans="1:38">
      <c r="A1041" s="173">
        <f t="shared" si="17"/>
        <v>1040</v>
      </c>
      <c r="B1041" s="30">
        <v>45860</v>
      </c>
      <c r="C1041" s="183">
        <f>YEAR(PA[[#This Row],[Date]])+IF(MONTH(PA[[#This Row],[Date]])&gt;=4,1,0)</f>
        <v>2026</v>
      </c>
      <c r="D1041" s="32">
        <f>YEAR(PA[[#This Row],[Date]])</f>
        <v>2025</v>
      </c>
      <c r="E1041" s="36" t="s">
        <v>363</v>
      </c>
      <c r="F1041" s="36" t="s">
        <v>363</v>
      </c>
      <c r="G1041" s="216">
        <v>45839</v>
      </c>
      <c r="H1041" s="31">
        <f>DAY(EOMONTH(PA[[#This Row],[Month Year]],0))</f>
        <v>31</v>
      </c>
      <c r="I1041" s="33">
        <v>0.26944444444444443</v>
      </c>
      <c r="J1041" s="33">
        <v>0.75</v>
      </c>
      <c r="K1041" s="34">
        <f>IFERROR((PA[[#This Row],[Sunset Time (POA&lt;20 W/m2)]]-PA[[#This Row],[Sunrise Time (POA&gt;20 W/m2)]])*24,"")</f>
        <v>11.533333333333333</v>
      </c>
      <c r="L1041" s="32" t="s">
        <v>510</v>
      </c>
      <c r="M1041" s="32" t="s">
        <v>403</v>
      </c>
      <c r="N1041" s="36" t="s">
        <v>412</v>
      </c>
      <c r="O1041" s="35" t="s">
        <v>472</v>
      </c>
      <c r="P1041" s="35"/>
      <c r="Q1041" s="32"/>
      <c r="R1041" s="31">
        <f>IF((PA[[#This Row],[String Type(If String BD)]]&amp;PA[[#This Row],[Equipment (If any BD other than PV  array and inv)]])="",1,0)</f>
        <v>1</v>
      </c>
      <c r="S1041" s="31">
        <f>IF(PA[[#This Row],[String Type(If String BD)]]="",1,0)</f>
        <v>1</v>
      </c>
      <c r="T10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41" s="34">
        <f>IFERROR(_xlfn.XLOOKUP(PA[[#This Row],[Affected Equipment ]],'Basic Data'!N:N,'Basic Data'!Q:Q),"")</f>
        <v>205.465</v>
      </c>
      <c r="V1041" s="359">
        <f ca="1">IFERROR(_xlfn.XLOOKUP(PA[[#This Row],[Affected Equipment ]],'Basic Data'!N:N,'Basic Data'!R:R),"")</f>
        <v>1.2023934925093633E-3</v>
      </c>
      <c r="W1041" s="35" t="s">
        <v>433</v>
      </c>
      <c r="X1041" s="38"/>
      <c r="Y1041" s="354" t="s">
        <v>1909</v>
      </c>
      <c r="Z1041" s="41">
        <v>0.26944444444444443</v>
      </c>
      <c r="AA1041" s="41">
        <v>0.26944444444444443</v>
      </c>
      <c r="AB1041" s="41">
        <v>0.26944444444444443</v>
      </c>
      <c r="AC1041" s="44">
        <v>0.75</v>
      </c>
      <c r="AD1041" s="42">
        <f>IF(PA[[#This Row],[Acknowledgement Time ]]="NA","",(PA[[#This Row],[Acknowledgement Time ]]-PA[[#This Row],[Fault Time]])*24)</f>
        <v>0</v>
      </c>
      <c r="AE1041" s="42">
        <f>IF(PA[[#This Row],[Work Start time on Fault]]="NA","",(PA[[#This Row],[Work Start time on Fault]]-PA[[#This Row],[Fault Time]])*24)</f>
        <v>0</v>
      </c>
      <c r="AF1041" s="43" t="str">
        <f>IF(PA[[#This Row],[Status]]="Open","",(PA[[#This Row],[Work Completion time on fault]]-PA[[#This Row],[Fault Time]])*24)</f>
        <v/>
      </c>
      <c r="AG1041" s="42">
        <f>IFERROR((PA[[#This Row],[Work Completion time on fault]]-PA[[#This Row],[Fault Time]])*24,"")</f>
        <v>11.533333333333333</v>
      </c>
      <c r="AH1041" s="352" t="s">
        <v>1910</v>
      </c>
      <c r="AI1041" s="353" t="s">
        <v>552</v>
      </c>
      <c r="AJ1041" s="34">
        <f ca="1">IFERROR(PA[[#This Row],[Breakdown Time]]*PA[[#This Row],[Plant Equivalent Weightage]],"")</f>
        <v>1.3867604946941324E-2</v>
      </c>
      <c r="AK1041" s="35">
        <v>2758</v>
      </c>
      <c r="AL1041" s="49">
        <f>IFERROR((_xlfn.XLOOKUP($G1041,'Modelling New'!$D:$D,'Modelling New'!$O:$O)*PA[[#This Row],[Lost PoA(Wh/m2)]]*PA[[#This Row],[DC Capacity Affected (kW)]])/1000,"")</f>
        <v>469.04815434113465</v>
      </c>
    </row>
    <row r="1042" spans="1:38">
      <c r="A1042" s="173">
        <f t="shared" si="17"/>
        <v>1041</v>
      </c>
      <c r="B1042" s="134">
        <v>45860</v>
      </c>
      <c r="C1042" s="182">
        <f>YEAR(PA[[#This Row],[Date]])+IF(MONTH(PA[[#This Row],[Date]])&gt;=4,1,0)</f>
        <v>2026</v>
      </c>
      <c r="D1042" s="32">
        <f>YEAR(PA[[#This Row],[Date]])</f>
        <v>2025</v>
      </c>
      <c r="E1042" s="36" t="s">
        <v>363</v>
      </c>
      <c r="F1042" s="36" t="s">
        <v>363</v>
      </c>
      <c r="G1042" s="216">
        <v>45839</v>
      </c>
      <c r="H1042" s="174">
        <f>DAY(EOMONTH(PA[[#This Row],[Month Year]],0))</f>
        <v>31</v>
      </c>
      <c r="I1042" s="33">
        <v>0.26944444444444443</v>
      </c>
      <c r="J1042" s="33">
        <v>0.75</v>
      </c>
      <c r="K1042" s="34">
        <f>IFERROR((PA[[#This Row],[Sunset Time (POA&lt;20 W/m2)]]-PA[[#This Row],[Sunrise Time (POA&gt;20 W/m2)]])*24,"")</f>
        <v>11.533333333333333</v>
      </c>
      <c r="L1042" s="32" t="s">
        <v>510</v>
      </c>
      <c r="M1042" s="32" t="s">
        <v>403</v>
      </c>
      <c r="N1042" s="36" t="s">
        <v>412</v>
      </c>
      <c r="O1042" s="35" t="s">
        <v>446</v>
      </c>
      <c r="P1042" s="37"/>
      <c r="Q1042" s="36"/>
      <c r="R1042" s="174">
        <f>IF((PA[[#This Row],[String Type(If String BD)]]&amp;PA[[#This Row],[Equipment (If any BD other than PV  array and inv)]])="",1,0)</f>
        <v>1</v>
      </c>
      <c r="S1042" s="174">
        <f>IF(PA[[#This Row],[String Type(If String BD)]]="",1,0)</f>
        <v>1</v>
      </c>
      <c r="T10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42" s="175">
        <f>IFERROR(_xlfn.XLOOKUP(PA[[#This Row],[Affected Equipment ]],'Basic Data'!N:N,'Basic Data'!Q:Q),"")</f>
        <v>221.27</v>
      </c>
      <c r="V1042" s="360">
        <f ca="1">IFERROR(_xlfn.XLOOKUP(PA[[#This Row],[Affected Equipment ]],'Basic Data'!N:N,'Basic Data'!R:R),"")</f>
        <v>1.2948852996254683E-3</v>
      </c>
      <c r="W1042" s="35" t="s">
        <v>433</v>
      </c>
      <c r="X1042" s="38"/>
      <c r="Y1042" s="354" t="s">
        <v>1909</v>
      </c>
      <c r="Z1042" s="41">
        <v>0.26944444444444443</v>
      </c>
      <c r="AA1042" s="41">
        <v>0.26944444444444443</v>
      </c>
      <c r="AB1042" s="41">
        <v>0.26944444444444443</v>
      </c>
      <c r="AC1042" s="44">
        <v>0.75</v>
      </c>
      <c r="AD1042" s="176">
        <f>IF(PA[[#This Row],[Acknowledgement Time ]]="NA","",(PA[[#This Row],[Acknowledgement Time ]]-PA[[#This Row],[Fault Time]])*24)</f>
        <v>0</v>
      </c>
      <c r="AE1042" s="176">
        <f>IF(PA[[#This Row],[Work Start time on Fault]]="NA","",(PA[[#This Row],[Work Start time on Fault]]-PA[[#This Row],[Fault Time]])*24)</f>
        <v>0</v>
      </c>
      <c r="AF1042" s="177" t="str">
        <f>IF(PA[[#This Row],[Status]]="Open","",(PA[[#This Row],[Work Completion time on fault]]-PA[[#This Row],[Fault Time]])*24)</f>
        <v/>
      </c>
      <c r="AG1042" s="176">
        <f>IFERROR((PA[[#This Row],[Work Completion time on fault]]-PA[[#This Row],[Fault Time]])*24,"")</f>
        <v>11.533333333333333</v>
      </c>
      <c r="AH1042" s="352" t="s">
        <v>1910</v>
      </c>
      <c r="AI1042" s="353" t="s">
        <v>552</v>
      </c>
      <c r="AJ1042" s="175">
        <f ca="1">IFERROR(PA[[#This Row],[Breakdown Time]]*PA[[#This Row],[Plant Equivalent Weightage]],"")</f>
        <v>1.4934343789013734E-2</v>
      </c>
      <c r="AK1042" s="35">
        <v>2758</v>
      </c>
      <c r="AL1042" s="277">
        <f>IFERROR((_xlfn.XLOOKUP($G1042,'Modelling New'!$D:$D,'Modelling New'!$O:$O)*PA[[#This Row],[Lost PoA(Wh/m2)]]*PA[[#This Row],[DC Capacity Affected (kW)]])/1000,"")</f>
        <v>505.12878159814505</v>
      </c>
    </row>
    <row r="1043" spans="1:38">
      <c r="A1043" s="173">
        <f t="shared" si="17"/>
        <v>1042</v>
      </c>
      <c r="B1043" s="134">
        <v>45861</v>
      </c>
      <c r="C1043" s="182">
        <f>YEAR(PA[[#This Row],[Date]])+IF(MONTH(PA[[#This Row],[Date]])&gt;=4,1,0)</f>
        <v>2026</v>
      </c>
      <c r="D1043" s="32">
        <f>YEAR(PA[[#This Row],[Date]])</f>
        <v>2025</v>
      </c>
      <c r="E1043" s="36" t="s">
        <v>363</v>
      </c>
      <c r="F1043" s="36" t="s">
        <v>363</v>
      </c>
      <c r="G1043" s="216">
        <v>45839</v>
      </c>
      <c r="H1043" s="31">
        <f>DAY(EOMONTH(PA[[#This Row],[Month Year]],0))</f>
        <v>31</v>
      </c>
      <c r="I1043" s="33">
        <v>0.27291666666666664</v>
      </c>
      <c r="J1043" s="33">
        <v>0.7729166666666667</v>
      </c>
      <c r="K1043" s="34">
        <f>IFERROR((PA[[#This Row],[Sunset Time (POA&lt;20 W/m2)]]-PA[[#This Row],[Sunrise Time (POA&gt;20 W/m2)]])*24,"")</f>
        <v>12</v>
      </c>
      <c r="L1043" s="32" t="s">
        <v>411</v>
      </c>
      <c r="M1043" s="32" t="s">
        <v>403</v>
      </c>
      <c r="N1043" s="32"/>
      <c r="O1043" s="35"/>
      <c r="P1043" s="35"/>
      <c r="Q1043" s="32"/>
      <c r="R1043" s="31">
        <f>IF((PA[[#This Row],[String Type(If String BD)]]&amp;PA[[#This Row],[Equipment (If any BD other than PV  array and inv)]])="",1,0)</f>
        <v>1</v>
      </c>
      <c r="S1043" s="31">
        <f>IF(PA[[#This Row],[String Type(If String BD)]]="",1,0)</f>
        <v>1</v>
      </c>
      <c r="T10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43" s="34">
        <f>IFERROR(_xlfn.XLOOKUP(PA[[#This Row],[Affected Equipment ]],'Basic Data'!N:N,'Basic Data'!Q:Q),"")</f>
        <v>4641.45</v>
      </c>
      <c r="V1043" s="359">
        <f ca="1">IFERROR(_xlfn.XLOOKUP(PA[[#This Row],[Affected Equipment ]],'Basic Data'!N:N,'Basic Data'!R:R),"")</f>
        <v>2.7162043539325841E-2</v>
      </c>
      <c r="W1043" s="35" t="s">
        <v>474</v>
      </c>
      <c r="X1043" s="38"/>
      <c r="Y1043" s="373" t="s">
        <v>438</v>
      </c>
      <c r="Z1043" s="40">
        <v>0.27291666666666664</v>
      </c>
      <c r="AA1043" s="40">
        <v>0.27291666666666664</v>
      </c>
      <c r="AB1043" s="41">
        <v>0.27291666666666664</v>
      </c>
      <c r="AC1043" s="44">
        <v>0.48749999999999999</v>
      </c>
      <c r="AD1043" s="42">
        <f>IF(PA[[#This Row],[Acknowledgement Time ]]="NA","",(PA[[#This Row],[Acknowledgement Time ]]-PA[[#This Row],[Fault Time]])*24)</f>
        <v>0</v>
      </c>
      <c r="AE1043" s="42">
        <f>IF(PA[[#This Row],[Work Start time on Fault]]="NA","",(PA[[#This Row],[Work Start time on Fault]]-PA[[#This Row],[Fault Time]])*24)</f>
        <v>0</v>
      </c>
      <c r="AF1043" s="43">
        <f>IF(PA[[#This Row],[Status]]="Open","",(PA[[#This Row],[Work Completion time on fault]]-PA[[#This Row],[Fault Time]])*24)</f>
        <v>5.15</v>
      </c>
      <c r="AG1043" s="42">
        <f>IFERROR((PA[[#This Row],[Work Completion time on fault]]-PA[[#This Row],[Fault Time]])*24,"")</f>
        <v>5.15</v>
      </c>
      <c r="AH1043" s="371" t="s">
        <v>1936</v>
      </c>
      <c r="AI1043" s="374" t="s">
        <v>367</v>
      </c>
      <c r="AJ1043" s="34">
        <f ca="1">IFERROR(PA[[#This Row],[Breakdown Time]]*PA[[#This Row],[Plant Equivalent Weightage]],"")</f>
        <v>0.13988452422752809</v>
      </c>
      <c r="AK1043" s="35">
        <v>1351</v>
      </c>
      <c r="AL1043" s="49">
        <f>IFERROR((_xlfn.XLOOKUP($G1043,'Modelling New'!$D:$D,'Modelling New'!$O:$O)*PA[[#This Row],[Lost PoA(Wh/m2)]]*PA[[#This Row],[DC Capacity Affected (kW)]])/1000,"")</f>
        <v>5190.322487540212</v>
      </c>
    </row>
    <row r="1044" spans="1:38">
      <c r="A1044" s="173">
        <f t="shared" si="17"/>
        <v>1043</v>
      </c>
      <c r="B1044" s="30">
        <v>45861</v>
      </c>
      <c r="C1044" s="182">
        <f>YEAR(PA[[#This Row],[Date]])+IF(MONTH(PA[[#This Row],[Date]])&gt;=4,1,0)</f>
        <v>2026</v>
      </c>
      <c r="D1044" s="32">
        <f>YEAR(PA[[#This Row],[Date]])</f>
        <v>2025</v>
      </c>
      <c r="E1044" s="36" t="s">
        <v>363</v>
      </c>
      <c r="F1044" s="36" t="s">
        <v>363</v>
      </c>
      <c r="G1044" s="216">
        <v>45839</v>
      </c>
      <c r="H1044" s="31">
        <f>DAY(EOMONTH(PA[[#This Row],[Month Year]],0))</f>
        <v>31</v>
      </c>
      <c r="I1044" s="33">
        <v>0.27291666666666664</v>
      </c>
      <c r="J1044" s="33">
        <v>0.7729166666666667</v>
      </c>
      <c r="K1044" s="34">
        <f>IFERROR((PA[[#This Row],[Sunset Time (POA&lt;20 W/m2)]]-PA[[#This Row],[Sunrise Time (POA&gt;20 W/m2)]])*24,"")</f>
        <v>12</v>
      </c>
      <c r="L1044" s="32" t="s">
        <v>424</v>
      </c>
      <c r="M1044" s="32" t="s">
        <v>483</v>
      </c>
      <c r="N1044" s="36" t="s">
        <v>416</v>
      </c>
      <c r="O1044" s="35"/>
      <c r="P1044" s="35"/>
      <c r="Q1044" s="32"/>
      <c r="R1044" s="31">
        <f>IF((PA[[#This Row],[String Type(If String BD)]]&amp;PA[[#This Row],[Equipment (If any BD other than PV  array and inv)]])="",1,0)</f>
        <v>1</v>
      </c>
      <c r="S1044" s="31">
        <f>IF(PA[[#This Row],[String Type(If String BD)]]="",1,0)</f>
        <v>1</v>
      </c>
      <c r="T10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44" s="34">
        <f>IFERROR(_xlfn.XLOOKUP(PA[[#This Row],[Affected Equipment ]],'Basic Data'!N:N,'Basic Data'!Q:Q),"")</f>
        <v>2007.2350000000001</v>
      </c>
      <c r="V1044" s="359">
        <f ca="1">IFERROR(_xlfn.XLOOKUP(PA[[#This Row],[Affected Equipment ]],'Basic Data'!N:N,'Basic Data'!R:R),"")</f>
        <v>1.1746459503745319E-2</v>
      </c>
      <c r="W1044" s="35" t="s">
        <v>413</v>
      </c>
      <c r="X1044" s="38"/>
      <c r="Y1044" s="373" t="s">
        <v>438</v>
      </c>
      <c r="Z1044" s="40">
        <v>0.27291666666666664</v>
      </c>
      <c r="AA1044" s="40">
        <v>0.27291666666666664</v>
      </c>
      <c r="AB1044" s="41">
        <v>0.27291666666666664</v>
      </c>
      <c r="AC1044" s="44">
        <v>0.30277777777777776</v>
      </c>
      <c r="AD1044" s="42">
        <f>IF(PA[[#This Row],[Acknowledgement Time ]]="NA","",(PA[[#This Row],[Acknowledgement Time ]]-PA[[#This Row],[Fault Time]])*24)</f>
        <v>0</v>
      </c>
      <c r="AE1044" s="42">
        <f>IF(PA[[#This Row],[Work Start time on Fault]]="NA","",(PA[[#This Row],[Work Start time on Fault]]-PA[[#This Row],[Fault Time]])*24)</f>
        <v>0</v>
      </c>
      <c r="AF1044" s="43">
        <f>IF(PA[[#This Row],[Status]]="Open","",(PA[[#This Row],[Work Completion time on fault]]-PA[[#This Row],[Fault Time]])*24)</f>
        <v>0.71666666666666679</v>
      </c>
      <c r="AG1044" s="42">
        <f>IFERROR((PA[[#This Row],[Work Completion time on fault]]-PA[[#This Row],[Fault Time]])*24,"")</f>
        <v>0.71666666666666679</v>
      </c>
      <c r="AH1044" s="35" t="s">
        <v>494</v>
      </c>
      <c r="AI1044" s="32" t="s">
        <v>367</v>
      </c>
      <c r="AJ1044" s="34">
        <f ca="1">IFERROR(PA[[#This Row],[Breakdown Time]]*PA[[#This Row],[Plant Equivalent Weightage]],"")</f>
        <v>8.4182959776841464E-3</v>
      </c>
      <c r="AK1044" s="35">
        <v>32</v>
      </c>
      <c r="AL1044" s="49">
        <f>IFERROR((_xlfn.XLOOKUP($G1044,'Modelling New'!$D:$D,'Modelling New'!$O:$O)*PA[[#This Row],[Lost PoA(Wh/m2)]]*PA[[#This Row],[DC Capacity Affected (kW)]])/1000,"")</f>
        <v>53.165942412070379</v>
      </c>
    </row>
    <row r="1045" spans="1:38">
      <c r="A1045" s="173">
        <f t="shared" si="17"/>
        <v>1044</v>
      </c>
      <c r="B1045" s="30">
        <v>45861</v>
      </c>
      <c r="C1045" s="182">
        <f>YEAR(PA[[#This Row],[Date]])+IF(MONTH(PA[[#This Row],[Date]])&gt;=4,1,0)</f>
        <v>2026</v>
      </c>
      <c r="D1045" s="32">
        <f>YEAR(PA[[#This Row],[Date]])</f>
        <v>2025</v>
      </c>
      <c r="E1045" s="36" t="s">
        <v>363</v>
      </c>
      <c r="F1045" s="36" t="s">
        <v>363</v>
      </c>
      <c r="G1045" s="216">
        <v>45839</v>
      </c>
      <c r="H1045" s="31">
        <f>DAY(EOMONTH(PA[[#This Row],[Month Year]],0))</f>
        <v>31</v>
      </c>
      <c r="I1045" s="33">
        <v>0.27291666666666664</v>
      </c>
      <c r="J1045" s="33">
        <v>0.7729166666666667</v>
      </c>
      <c r="K1045" s="34">
        <f>IFERROR((PA[[#This Row],[Sunset Time (POA&lt;20 W/m2)]]-PA[[#This Row],[Sunrise Time (POA&gt;20 W/m2)]])*24,"")</f>
        <v>12</v>
      </c>
      <c r="L1045" s="32" t="s">
        <v>473</v>
      </c>
      <c r="M1045" s="32" t="s">
        <v>403</v>
      </c>
      <c r="N1045" s="36" t="s">
        <v>412</v>
      </c>
      <c r="O1045" s="35"/>
      <c r="P1045" s="35"/>
      <c r="Q1045" s="32"/>
      <c r="R1045" s="31">
        <f>IF((PA[[#This Row],[String Type(If String BD)]]&amp;PA[[#This Row],[Equipment (If any BD other than PV  array and inv)]])="",1,0)</f>
        <v>1</v>
      </c>
      <c r="S1045" s="31">
        <f>IF(PA[[#This Row],[String Type(If String BD)]]="",1,0)</f>
        <v>1</v>
      </c>
      <c r="T10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45" s="34">
        <f>IFERROR(_xlfn.XLOOKUP(PA[[#This Row],[Affected Equipment ]],'Basic Data'!N:N,'Basic Data'!Q:Q),"")</f>
        <v>2086.2600000000002</v>
      </c>
      <c r="V1045" s="359">
        <f ca="1">IFERROR(_xlfn.XLOOKUP(PA[[#This Row],[Affected Equipment ]],'Basic Data'!N:N,'Basic Data'!R:R),"")</f>
        <v>1.2208918539325844E-2</v>
      </c>
      <c r="W1045" s="35" t="s">
        <v>413</v>
      </c>
      <c r="X1045" s="38"/>
      <c r="Y1045" s="373" t="s">
        <v>438</v>
      </c>
      <c r="Z1045" s="40">
        <v>0.27291666666666664</v>
      </c>
      <c r="AA1045" s="40">
        <v>0.27291666666666664</v>
      </c>
      <c r="AB1045" s="41">
        <v>0.27291666666666664</v>
      </c>
      <c r="AC1045" s="44">
        <v>0.33750000000000002</v>
      </c>
      <c r="AD1045" s="42">
        <f>IF(PA[[#This Row],[Acknowledgement Time ]]="NA","",(PA[[#This Row],[Acknowledgement Time ]]-PA[[#This Row],[Fault Time]])*24)</f>
        <v>0</v>
      </c>
      <c r="AE1045" s="42">
        <f>IF(PA[[#This Row],[Work Start time on Fault]]="NA","",(PA[[#This Row],[Work Start time on Fault]]-PA[[#This Row],[Fault Time]])*24)</f>
        <v>0</v>
      </c>
      <c r="AF1045" s="43">
        <f>IF(PA[[#This Row],[Status]]="Open","",(PA[[#This Row],[Work Completion time on fault]]-PA[[#This Row],[Fault Time]])*24)</f>
        <v>1.5500000000000012</v>
      </c>
      <c r="AG1045" s="42">
        <f>IFERROR((PA[[#This Row],[Work Completion time on fault]]-PA[[#This Row],[Fault Time]])*24,"")</f>
        <v>1.5500000000000012</v>
      </c>
      <c r="AH1045" s="35" t="s">
        <v>1937</v>
      </c>
      <c r="AI1045" s="32" t="s">
        <v>367</v>
      </c>
      <c r="AJ1045" s="34">
        <f ca="1">IFERROR(PA[[#This Row],[Breakdown Time]]*PA[[#This Row],[Plant Equivalent Weightage]],"")</f>
        <v>1.8923823735955071E-2</v>
      </c>
      <c r="AK1045" s="35">
        <v>121</v>
      </c>
      <c r="AL1045" s="49">
        <f>IFERROR((_xlfn.XLOOKUP($G1045,'Modelling New'!$D:$D,'Modelling New'!$O:$O)*PA[[#This Row],[Lost PoA(Wh/m2)]]*PA[[#This Row],[DC Capacity Affected (kW)]])/1000,"")</f>
        <v>208.94843312145377</v>
      </c>
    </row>
    <row r="1046" spans="1:38">
      <c r="A1046" s="173">
        <f t="shared" si="17"/>
        <v>1045</v>
      </c>
      <c r="B1046" s="30">
        <v>45861</v>
      </c>
      <c r="C1046" s="182">
        <f>YEAR(PA[[#This Row],[Date]])+IF(MONTH(PA[[#This Row],[Date]])&gt;=4,1,0)</f>
        <v>2026</v>
      </c>
      <c r="D1046" s="32">
        <f>YEAR(PA[[#This Row],[Date]])</f>
        <v>2025</v>
      </c>
      <c r="E1046" s="36" t="s">
        <v>363</v>
      </c>
      <c r="F1046" s="36" t="s">
        <v>363</v>
      </c>
      <c r="G1046" s="216">
        <v>45839</v>
      </c>
      <c r="H1046" s="31">
        <f>DAY(EOMONTH(PA[[#This Row],[Month Year]],0))</f>
        <v>31</v>
      </c>
      <c r="I1046" s="33">
        <v>0.27291666666666664</v>
      </c>
      <c r="J1046" s="33">
        <v>0.7729166666666667</v>
      </c>
      <c r="K1046" s="34">
        <f>IFERROR((PA[[#This Row],[Sunset Time (POA&lt;20 W/m2)]]-PA[[#This Row],[Sunrise Time (POA&gt;20 W/m2)]])*24,"")</f>
        <v>12</v>
      </c>
      <c r="L1046" s="32" t="s">
        <v>424</v>
      </c>
      <c r="M1046" s="32" t="s">
        <v>483</v>
      </c>
      <c r="N1046" s="36" t="s">
        <v>416</v>
      </c>
      <c r="O1046" s="35" t="s">
        <v>440</v>
      </c>
      <c r="P1046" s="37" t="s">
        <v>471</v>
      </c>
      <c r="Q1046" s="32"/>
      <c r="R1046" s="31">
        <f>IF((PA[[#This Row],[String Type(If String BD)]]&amp;PA[[#This Row],[Equipment (If any BD other than PV  array and inv)]])="",1,0)</f>
        <v>0</v>
      </c>
      <c r="S1046" s="31">
        <f>IF(PA[[#This Row],[String Type(If String BD)]]="",1,0)</f>
        <v>0</v>
      </c>
      <c r="T10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6" s="34">
        <f>IFERROR(_xlfn.XLOOKUP(PA[[#This Row],[Affected Equipment ]],'Basic Data'!N:N,'Basic Data'!Q:Q),"")</f>
        <v>31.610000000000003</v>
      </c>
      <c r="V1046" s="359">
        <f ca="1">IFERROR(_xlfn.XLOOKUP(PA[[#This Row],[Affected Equipment ]],'Basic Data'!N:N,'Basic Data'!R:R),"")</f>
        <v>1.8498361423220975E-4</v>
      </c>
      <c r="W1046" s="35" t="s">
        <v>447</v>
      </c>
      <c r="X1046" s="38"/>
      <c r="Y1046" s="38" t="s">
        <v>469</v>
      </c>
      <c r="Z1046" s="40">
        <v>0.27291666666666664</v>
      </c>
      <c r="AA1046" s="40">
        <v>0.27291666666666664</v>
      </c>
      <c r="AB1046" s="41">
        <v>0.27291666666666664</v>
      </c>
      <c r="AC1046" s="44">
        <v>0.70833333333333337</v>
      </c>
      <c r="AD1046" s="42">
        <f>IF(PA[[#This Row],[Acknowledgement Time ]]="NA","",(PA[[#This Row],[Acknowledgement Time ]]-PA[[#This Row],[Fault Time]])*24)</f>
        <v>0</v>
      </c>
      <c r="AE1046" s="42">
        <f>IF(PA[[#This Row],[Work Start time on Fault]]="NA","",(PA[[#This Row],[Work Start time on Fault]]-PA[[#This Row],[Fault Time]])*24)</f>
        <v>0</v>
      </c>
      <c r="AF1046" s="43">
        <f>IF(PA[[#This Row],[Status]]="Open","",(PA[[#This Row],[Work Completion time on fault]]-PA[[#This Row],[Fault Time]])*24)</f>
        <v>10.450000000000001</v>
      </c>
      <c r="AG1046" s="42">
        <f>IFERROR((PA[[#This Row],[Work Completion time on fault]]-PA[[#This Row],[Fault Time]])*24,"")</f>
        <v>10.450000000000001</v>
      </c>
      <c r="AH1046" s="371" t="s">
        <v>566</v>
      </c>
      <c r="AI1046" s="32" t="s">
        <v>367</v>
      </c>
      <c r="AJ1046" s="34">
        <f ca="1">IFERROR(PA[[#This Row],[Breakdown Time]]*PA[[#This Row],[Plant Equivalent Weightage]],"")</f>
        <v>1.9330787687265921E-3</v>
      </c>
      <c r="AK1046" s="35">
        <v>2787</v>
      </c>
      <c r="AL1046" s="49">
        <f>IFERROR((_xlfn.XLOOKUP($G1046,'Modelling New'!$D:$D,'Modelling New'!$O:$O)*PA[[#This Row],[Lost PoA(Wh/m2)]]*PA[[#This Row],[DC Capacity Affected (kW)]])/1000,"")</f>
        <v>72.920020424429197</v>
      </c>
    </row>
    <row r="1047" spans="1:38">
      <c r="A1047" s="173">
        <f t="shared" si="17"/>
        <v>1046</v>
      </c>
      <c r="B1047" s="30">
        <v>45861</v>
      </c>
      <c r="C1047" s="182">
        <f>YEAR(PA[[#This Row],[Date]])+IF(MONTH(PA[[#This Row],[Date]])&gt;=4,1,0)</f>
        <v>2026</v>
      </c>
      <c r="D1047" s="32">
        <f>YEAR(PA[[#This Row],[Date]])</f>
        <v>2025</v>
      </c>
      <c r="E1047" s="36" t="s">
        <v>363</v>
      </c>
      <c r="F1047" s="36" t="s">
        <v>363</v>
      </c>
      <c r="G1047" s="216">
        <v>45839</v>
      </c>
      <c r="H1047" s="31">
        <f>DAY(EOMONTH(PA[[#This Row],[Month Year]],0))</f>
        <v>31</v>
      </c>
      <c r="I1047" s="33">
        <v>0.27291666666666664</v>
      </c>
      <c r="J1047" s="33">
        <v>0.7729166666666667</v>
      </c>
      <c r="K1047" s="34">
        <f>IFERROR((PA[[#This Row],[Sunset Time (POA&lt;20 W/m2)]]-PA[[#This Row],[Sunrise Time (POA&gt;20 W/m2)]])*24,"")</f>
        <v>12</v>
      </c>
      <c r="L1047" s="32" t="s">
        <v>582</v>
      </c>
      <c r="M1047" s="32" t="s">
        <v>410</v>
      </c>
      <c r="N1047" s="36" t="s">
        <v>416</v>
      </c>
      <c r="O1047" s="35" t="s">
        <v>472</v>
      </c>
      <c r="P1047" s="37" t="s">
        <v>471</v>
      </c>
      <c r="Q1047" s="32"/>
      <c r="R1047" s="31">
        <f>IF((PA[[#This Row],[String Type(If String BD)]]&amp;PA[[#This Row],[Equipment (If any BD other than PV  array and inv)]])="",1,0)</f>
        <v>0</v>
      </c>
      <c r="S1047" s="31">
        <f>IF(PA[[#This Row],[String Type(If String BD)]]="",1,0)</f>
        <v>0</v>
      </c>
      <c r="T10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7" s="34">
        <f>IFERROR(_xlfn.XLOOKUP(PA[[#This Row],[Affected Equipment ]],'Basic Data'!N:N,'Basic Data'!Q:Q),"")</f>
        <v>31.610000000000003</v>
      </c>
      <c r="V1047" s="359">
        <f ca="1">IFERROR(_xlfn.XLOOKUP(PA[[#This Row],[Affected Equipment ]],'Basic Data'!N:N,'Basic Data'!R:R),"")</f>
        <v>1.8498361423220975E-4</v>
      </c>
      <c r="W1047" s="35" t="s">
        <v>481</v>
      </c>
      <c r="X1047" s="38"/>
      <c r="Y1047" s="38" t="s">
        <v>469</v>
      </c>
      <c r="Z1047" s="40">
        <v>0.27291666666666664</v>
      </c>
      <c r="AA1047" s="40">
        <v>0.27291666666666664</v>
      </c>
      <c r="AB1047" s="41">
        <v>0.27291666666666664</v>
      </c>
      <c r="AC1047" s="44">
        <v>0.71527777777777779</v>
      </c>
      <c r="AD1047" s="42">
        <f>IF(PA[[#This Row],[Acknowledgement Time ]]="NA","",(PA[[#This Row],[Acknowledgement Time ]]-PA[[#This Row],[Fault Time]])*24)</f>
        <v>0</v>
      </c>
      <c r="AE1047" s="42">
        <f>IF(PA[[#This Row],[Work Start time on Fault]]="NA","",(PA[[#This Row],[Work Start time on Fault]]-PA[[#This Row],[Fault Time]])*24)</f>
        <v>0</v>
      </c>
      <c r="AF1047" s="43">
        <f>IF(PA[[#This Row],[Status]]="Open","",(PA[[#This Row],[Work Completion time on fault]]-PA[[#This Row],[Fault Time]])*24)</f>
        <v>10.616666666666667</v>
      </c>
      <c r="AG1047" s="42">
        <f>IFERROR((PA[[#This Row],[Work Completion time on fault]]-PA[[#This Row],[Fault Time]])*24,"")</f>
        <v>10.616666666666667</v>
      </c>
      <c r="AH1047" s="371" t="s">
        <v>667</v>
      </c>
      <c r="AI1047" s="32" t="s">
        <v>367</v>
      </c>
      <c r="AJ1047" s="34">
        <f ca="1">IFERROR(PA[[#This Row],[Breakdown Time]]*PA[[#This Row],[Plant Equivalent Weightage]],"")</f>
        <v>1.9639093710986269E-3</v>
      </c>
      <c r="AK1047" s="35">
        <v>2792</v>
      </c>
      <c r="AL1047" s="49">
        <f>IFERROR((_xlfn.XLOOKUP($G1047,'Modelling New'!$D:$D,'Modelling New'!$O:$O)*PA[[#This Row],[Lost PoA(Wh/m2)]]*PA[[#This Row],[DC Capacity Affected (kW)]])/1000,"")</f>
        <v>73.050842133120312</v>
      </c>
    </row>
    <row r="1048" spans="1:38">
      <c r="A1048" s="173">
        <f t="shared" si="17"/>
        <v>1047</v>
      </c>
      <c r="B1048" s="30">
        <v>45861</v>
      </c>
      <c r="C1048" s="182">
        <f>YEAR(PA[[#This Row],[Date]])+IF(MONTH(PA[[#This Row],[Date]])&gt;=4,1,0)</f>
        <v>2026</v>
      </c>
      <c r="D1048" s="32">
        <f>YEAR(PA[[#This Row],[Date]])</f>
        <v>2025</v>
      </c>
      <c r="E1048" s="36" t="s">
        <v>363</v>
      </c>
      <c r="F1048" s="36" t="s">
        <v>363</v>
      </c>
      <c r="G1048" s="216">
        <v>45839</v>
      </c>
      <c r="H1048" s="31">
        <f>DAY(EOMONTH(PA[[#This Row],[Month Year]],0))</f>
        <v>31</v>
      </c>
      <c r="I1048" s="33">
        <v>0.27291666666666664</v>
      </c>
      <c r="J1048" s="33">
        <v>0.7729166666666667</v>
      </c>
      <c r="K1048" s="34">
        <f>IFERROR((PA[[#This Row],[Sunset Time (POA&lt;20 W/m2)]]-PA[[#This Row],[Sunrise Time (POA&gt;20 W/m2)]])*24,"")</f>
        <v>12</v>
      </c>
      <c r="L1048" s="32" t="s">
        <v>674</v>
      </c>
      <c r="M1048" s="32" t="s">
        <v>403</v>
      </c>
      <c r="N1048" s="36" t="s">
        <v>412</v>
      </c>
      <c r="O1048" s="35" t="s">
        <v>405</v>
      </c>
      <c r="P1048" s="37" t="s">
        <v>471</v>
      </c>
      <c r="Q1048" s="32"/>
      <c r="R1048" s="31">
        <f>IF((PA[[#This Row],[String Type(If String BD)]]&amp;PA[[#This Row],[Equipment (If any BD other than PV  array and inv)]])="",1,0)</f>
        <v>0</v>
      </c>
      <c r="S1048" s="31">
        <f>IF(PA[[#This Row],[String Type(If String BD)]]="",1,0)</f>
        <v>0</v>
      </c>
      <c r="T10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8" s="34">
        <f>IFERROR(_xlfn.XLOOKUP(PA[[#This Row],[Affected Equipment ]],'Basic Data'!N:N,'Basic Data'!Q:Q),"")</f>
        <v>31.610000000000003</v>
      </c>
      <c r="V1048" s="359">
        <f ca="1">IFERROR(_xlfn.XLOOKUP(PA[[#This Row],[Affected Equipment ]],'Basic Data'!N:N,'Basic Data'!R:R),"")</f>
        <v>1.8498361423220975E-4</v>
      </c>
      <c r="W1048" s="35" t="s">
        <v>407</v>
      </c>
      <c r="X1048" s="38"/>
      <c r="Y1048" s="38" t="s">
        <v>469</v>
      </c>
      <c r="Z1048" s="40">
        <v>0.27291666666666664</v>
      </c>
      <c r="AA1048" s="40">
        <v>0.27291666666666664</v>
      </c>
      <c r="AB1048" s="41">
        <v>0.27291666666666664</v>
      </c>
      <c r="AC1048" s="44">
        <v>0.70833333333333337</v>
      </c>
      <c r="AD1048" s="42">
        <f>IF(PA[[#This Row],[Acknowledgement Time ]]="NA","",(PA[[#This Row],[Acknowledgement Time ]]-PA[[#This Row],[Fault Time]])*24)</f>
        <v>0</v>
      </c>
      <c r="AE1048" s="42">
        <f>IF(PA[[#This Row],[Work Start time on Fault]]="NA","",(PA[[#This Row],[Work Start time on Fault]]-PA[[#This Row],[Fault Time]])*24)</f>
        <v>0</v>
      </c>
      <c r="AF1048" s="43">
        <f>IF(PA[[#This Row],[Status]]="Open","",(PA[[#This Row],[Work Completion time on fault]]-PA[[#This Row],[Fault Time]])*24)</f>
        <v>10.450000000000001</v>
      </c>
      <c r="AG1048" s="42">
        <f>IFERROR((PA[[#This Row],[Work Completion time on fault]]-PA[[#This Row],[Fault Time]])*24,"")</f>
        <v>10.450000000000001</v>
      </c>
      <c r="AH1048" s="371" t="s">
        <v>460</v>
      </c>
      <c r="AI1048" s="32" t="s">
        <v>367</v>
      </c>
      <c r="AJ1048" s="34">
        <f ca="1">IFERROR(PA[[#This Row],[Breakdown Time]]*PA[[#This Row],[Plant Equivalent Weightage]],"")</f>
        <v>1.9330787687265921E-3</v>
      </c>
      <c r="AK1048" s="35">
        <v>2787</v>
      </c>
      <c r="AL1048" s="49">
        <f>IFERROR((_xlfn.XLOOKUP($G1048,'Modelling New'!$D:$D,'Modelling New'!$O:$O)*PA[[#This Row],[Lost PoA(Wh/m2)]]*PA[[#This Row],[DC Capacity Affected (kW)]])/1000,"")</f>
        <v>72.920020424429197</v>
      </c>
    </row>
    <row r="1049" spans="1:38">
      <c r="A1049" s="173">
        <f t="shared" si="17"/>
        <v>1048</v>
      </c>
      <c r="B1049" s="134">
        <v>45861</v>
      </c>
      <c r="C1049" s="182">
        <f>YEAR(PA[[#This Row],[Date]])+IF(MONTH(PA[[#This Row],[Date]])&gt;=4,1,0)</f>
        <v>2026</v>
      </c>
      <c r="D1049" s="32">
        <f>YEAR(PA[[#This Row],[Date]])</f>
        <v>2025</v>
      </c>
      <c r="E1049" s="36" t="s">
        <v>363</v>
      </c>
      <c r="F1049" s="36" t="s">
        <v>363</v>
      </c>
      <c r="G1049" s="216">
        <v>45839</v>
      </c>
      <c r="H1049" s="174">
        <f>DAY(EOMONTH(PA[[#This Row],[Month Year]],0))</f>
        <v>31</v>
      </c>
      <c r="I1049" s="33">
        <v>0.27291666666666664</v>
      </c>
      <c r="J1049" s="33">
        <v>0.7729166666666667</v>
      </c>
      <c r="K1049" s="34">
        <f>IFERROR((PA[[#This Row],[Sunset Time (POA&lt;20 W/m2)]]-PA[[#This Row],[Sunrise Time (POA&gt;20 W/m2)]])*24,"")</f>
        <v>12</v>
      </c>
      <c r="L1049" s="32" t="s">
        <v>674</v>
      </c>
      <c r="M1049" s="32" t="s">
        <v>403</v>
      </c>
      <c r="N1049" s="36" t="s">
        <v>412</v>
      </c>
      <c r="O1049" s="35" t="s">
        <v>405</v>
      </c>
      <c r="P1049" s="37" t="s">
        <v>471</v>
      </c>
      <c r="Q1049" s="36"/>
      <c r="R1049" s="174">
        <f>IF((PA[[#This Row],[String Type(If String BD)]]&amp;PA[[#This Row],[Equipment (If any BD other than PV  array and inv)]])="",1,0)</f>
        <v>0</v>
      </c>
      <c r="S1049" s="174">
        <f>IF(PA[[#This Row],[String Type(If String BD)]]="",1,0)</f>
        <v>0</v>
      </c>
      <c r="T10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9" s="175">
        <f>IFERROR(_xlfn.XLOOKUP(PA[[#This Row],[Affected Equipment ]],'Basic Data'!N:N,'Basic Data'!Q:Q),"")</f>
        <v>31.610000000000003</v>
      </c>
      <c r="V1049" s="360">
        <f ca="1">IFERROR(_xlfn.XLOOKUP(PA[[#This Row],[Affected Equipment ]],'Basic Data'!N:N,'Basic Data'!R:R),"")</f>
        <v>1.8498361423220975E-4</v>
      </c>
      <c r="W1049" s="35" t="s">
        <v>447</v>
      </c>
      <c r="X1049" s="39"/>
      <c r="Y1049" s="38" t="s">
        <v>469</v>
      </c>
      <c r="Z1049" s="40">
        <v>0.27291666666666664</v>
      </c>
      <c r="AA1049" s="40">
        <v>0.27291666666666664</v>
      </c>
      <c r="AB1049" s="41">
        <v>0.27291666666666664</v>
      </c>
      <c r="AC1049" s="45">
        <v>0.71527777777777779</v>
      </c>
      <c r="AD1049" s="176">
        <f>IF(PA[[#This Row],[Acknowledgement Time ]]="NA","",(PA[[#This Row],[Acknowledgement Time ]]-PA[[#This Row],[Fault Time]])*24)</f>
        <v>0</v>
      </c>
      <c r="AE1049" s="176">
        <f>IF(PA[[#This Row],[Work Start time on Fault]]="NA","",(PA[[#This Row],[Work Start time on Fault]]-PA[[#This Row],[Fault Time]])*24)</f>
        <v>0</v>
      </c>
      <c r="AF1049" s="177">
        <f>IF(PA[[#This Row],[Status]]="Open","",(PA[[#This Row],[Work Completion time on fault]]-PA[[#This Row],[Fault Time]])*24)</f>
        <v>10.616666666666667</v>
      </c>
      <c r="AG1049" s="176">
        <f>IFERROR((PA[[#This Row],[Work Completion time on fault]]-PA[[#This Row],[Fault Time]])*24,"")</f>
        <v>10.616666666666667</v>
      </c>
      <c r="AH1049" s="371" t="s">
        <v>457</v>
      </c>
      <c r="AI1049" s="32" t="s">
        <v>367</v>
      </c>
      <c r="AJ1049" s="175">
        <f ca="1">IFERROR(PA[[#This Row],[Breakdown Time]]*PA[[#This Row],[Plant Equivalent Weightage]],"")</f>
        <v>1.9639093710986269E-3</v>
      </c>
      <c r="AK1049" s="35">
        <v>2792</v>
      </c>
      <c r="AL1049" s="277">
        <f>IFERROR((_xlfn.XLOOKUP($G1049,'Modelling New'!$D:$D,'Modelling New'!$O:$O)*PA[[#This Row],[Lost PoA(Wh/m2)]]*PA[[#This Row],[DC Capacity Affected (kW)]])/1000,"")</f>
        <v>73.050842133120312</v>
      </c>
    </row>
    <row r="1050" spans="1:38">
      <c r="A1050" s="173">
        <f t="shared" si="17"/>
        <v>1049</v>
      </c>
      <c r="B1050" s="30">
        <v>45861</v>
      </c>
      <c r="C1050" s="183">
        <f>YEAR(PA[[#This Row],[Date]])+IF(MONTH(PA[[#This Row],[Date]])&gt;=4,1,0)</f>
        <v>2026</v>
      </c>
      <c r="D1050" s="32">
        <f>YEAR(PA[[#This Row],[Date]])</f>
        <v>2025</v>
      </c>
      <c r="E1050" s="36" t="s">
        <v>363</v>
      </c>
      <c r="F1050" s="36" t="s">
        <v>363</v>
      </c>
      <c r="G1050" s="216">
        <v>45839</v>
      </c>
      <c r="H1050" s="31">
        <f>DAY(EOMONTH(PA[[#This Row],[Month Year]],0))</f>
        <v>31</v>
      </c>
      <c r="I1050" s="33">
        <v>0.27291666666666664</v>
      </c>
      <c r="J1050" s="33">
        <v>0.7729166666666667</v>
      </c>
      <c r="K1050" s="34">
        <f>IFERROR((PA[[#This Row],[Sunset Time (POA&lt;20 W/m2)]]-PA[[#This Row],[Sunrise Time (POA&gt;20 W/m2)]])*24,"")</f>
        <v>12</v>
      </c>
      <c r="L1050" s="32" t="s">
        <v>674</v>
      </c>
      <c r="M1050" s="32" t="s">
        <v>403</v>
      </c>
      <c r="N1050" s="36" t="s">
        <v>404</v>
      </c>
      <c r="O1050" s="35" t="s">
        <v>456</v>
      </c>
      <c r="P1050" s="37" t="s">
        <v>471</v>
      </c>
      <c r="Q1050" s="32"/>
      <c r="R1050" s="31">
        <f>IF((PA[[#This Row],[String Type(If String BD)]]&amp;PA[[#This Row],[Equipment (If any BD other than PV  array and inv)]])="",1,0)</f>
        <v>0</v>
      </c>
      <c r="S1050" s="31">
        <f>IF(PA[[#This Row],[String Type(If String BD)]]="",1,0)</f>
        <v>0</v>
      </c>
      <c r="T10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0" s="34">
        <f>IFERROR(_xlfn.XLOOKUP(PA[[#This Row],[Affected Equipment ]],'Basic Data'!N:N,'Basic Data'!Q:Q),"")</f>
        <v>31.610000000000003</v>
      </c>
      <c r="V1050" s="359">
        <f ca="1">IFERROR(_xlfn.XLOOKUP(PA[[#This Row],[Affected Equipment ]],'Basic Data'!N:N,'Basic Data'!R:R),"")</f>
        <v>1.8498361423220975E-4</v>
      </c>
      <c r="W1050" s="35" t="s">
        <v>407</v>
      </c>
      <c r="X1050" s="38"/>
      <c r="Y1050" s="38" t="s">
        <v>469</v>
      </c>
      <c r="Z1050" s="40">
        <v>0.27291666666666664</v>
      </c>
      <c r="AA1050" s="40">
        <v>0.27291666666666664</v>
      </c>
      <c r="AB1050" s="41">
        <v>0.27291666666666664</v>
      </c>
      <c r="AC1050" s="44">
        <v>0.72222222222222221</v>
      </c>
      <c r="AD1050" s="42">
        <f>IF(PA[[#This Row],[Acknowledgement Time ]]="NA","",(PA[[#This Row],[Acknowledgement Time ]]-PA[[#This Row],[Fault Time]])*24)</f>
        <v>0</v>
      </c>
      <c r="AE1050" s="42">
        <f>IF(PA[[#This Row],[Work Start time on Fault]]="NA","",(PA[[#This Row],[Work Start time on Fault]]-PA[[#This Row],[Fault Time]])*24)</f>
        <v>0</v>
      </c>
      <c r="AF1050" s="43">
        <f>IF(PA[[#This Row],[Status]]="Open","",(PA[[#This Row],[Work Completion time on fault]]-PA[[#This Row],[Fault Time]])*24)</f>
        <v>10.783333333333333</v>
      </c>
      <c r="AG1050" s="42">
        <f>IFERROR((PA[[#This Row],[Work Completion time on fault]]-PA[[#This Row],[Fault Time]])*24,"")</f>
        <v>10.783333333333333</v>
      </c>
      <c r="AH1050" s="371" t="s">
        <v>460</v>
      </c>
      <c r="AI1050" s="32" t="s">
        <v>367</v>
      </c>
      <c r="AJ1050" s="34">
        <f ca="1">IFERROR(PA[[#This Row],[Breakdown Time]]*PA[[#This Row],[Plant Equivalent Weightage]],"")</f>
        <v>1.9947399734706619E-3</v>
      </c>
      <c r="AK1050" s="35">
        <v>2796</v>
      </c>
      <c r="AL1050" s="49">
        <f>IFERROR((_xlfn.XLOOKUP($G1050,'Modelling New'!$D:$D,'Modelling New'!$O:$O)*PA[[#This Row],[Lost PoA(Wh/m2)]]*PA[[#This Row],[DC Capacity Affected (kW)]])/1000,"")</f>
        <v>73.155499500073219</v>
      </c>
    </row>
    <row r="1051" spans="1:38">
      <c r="A1051" s="173">
        <f t="shared" si="17"/>
        <v>1050</v>
      </c>
      <c r="B1051" s="30">
        <v>45861</v>
      </c>
      <c r="C1051" s="183">
        <f>YEAR(PA[[#This Row],[Date]])+IF(MONTH(PA[[#This Row],[Date]])&gt;=4,1,0)</f>
        <v>2026</v>
      </c>
      <c r="D1051" s="32">
        <f>YEAR(PA[[#This Row],[Date]])</f>
        <v>2025</v>
      </c>
      <c r="E1051" s="36" t="s">
        <v>363</v>
      </c>
      <c r="F1051" s="36" t="s">
        <v>363</v>
      </c>
      <c r="G1051" s="216">
        <v>45839</v>
      </c>
      <c r="H1051" s="31">
        <f>DAY(EOMONTH(PA[[#This Row],[Month Year]],0))</f>
        <v>31</v>
      </c>
      <c r="I1051" s="33">
        <v>0.27291666666666664</v>
      </c>
      <c r="J1051" s="33">
        <v>0.7729166666666667</v>
      </c>
      <c r="K1051" s="34">
        <f>IFERROR((PA[[#This Row],[Sunset Time (POA&lt;20 W/m2)]]-PA[[#This Row],[Sunrise Time (POA&gt;20 W/m2)]])*24,"")</f>
        <v>12</v>
      </c>
      <c r="L1051" s="32" t="s">
        <v>674</v>
      </c>
      <c r="M1051" s="32" t="s">
        <v>410</v>
      </c>
      <c r="N1051" s="36" t="s">
        <v>443</v>
      </c>
      <c r="O1051" s="35" t="s">
        <v>440</v>
      </c>
      <c r="P1051" s="37" t="s">
        <v>471</v>
      </c>
      <c r="Q1051" s="32"/>
      <c r="R1051" s="31">
        <f>IF((PA[[#This Row],[String Type(If String BD)]]&amp;PA[[#This Row],[Equipment (If any BD other than PV  array and inv)]])="",1,0)</f>
        <v>0</v>
      </c>
      <c r="S1051" s="31">
        <f>IF(PA[[#This Row],[String Type(If String BD)]]="",1,0)</f>
        <v>0</v>
      </c>
      <c r="T10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1" s="34">
        <f>IFERROR(_xlfn.XLOOKUP(PA[[#This Row],[Affected Equipment ]],'Basic Data'!N:N,'Basic Data'!Q:Q),"")</f>
        <v>31.610000000000003</v>
      </c>
      <c r="V1051" s="359">
        <f ca="1">IFERROR(_xlfn.XLOOKUP(PA[[#This Row],[Affected Equipment ]],'Basic Data'!N:N,'Basic Data'!R:R),"")</f>
        <v>1.8498361423220975E-4</v>
      </c>
      <c r="W1051" s="35" t="s">
        <v>447</v>
      </c>
      <c r="X1051" s="38"/>
      <c r="Y1051" s="38" t="s">
        <v>469</v>
      </c>
      <c r="Z1051" s="40">
        <v>0.27291666666666664</v>
      </c>
      <c r="AA1051" s="40">
        <v>0.27291666666666664</v>
      </c>
      <c r="AB1051" s="41">
        <v>0.27291666666666664</v>
      </c>
      <c r="AC1051" s="44">
        <v>0.72916666666666663</v>
      </c>
      <c r="AD1051" s="42">
        <f>IF(PA[[#This Row],[Acknowledgement Time ]]="NA","",(PA[[#This Row],[Acknowledgement Time ]]-PA[[#This Row],[Fault Time]])*24)</f>
        <v>0</v>
      </c>
      <c r="AE1051" s="42">
        <f>IF(PA[[#This Row],[Work Start time on Fault]]="NA","",(PA[[#This Row],[Work Start time on Fault]]-PA[[#This Row],[Fault Time]])*24)</f>
        <v>0</v>
      </c>
      <c r="AF1051" s="43">
        <f>IF(PA[[#This Row],[Status]]="Open","",(PA[[#This Row],[Work Completion time on fault]]-PA[[#This Row],[Fault Time]])*24)</f>
        <v>10.95</v>
      </c>
      <c r="AG1051" s="42">
        <f>IFERROR((PA[[#This Row],[Work Completion time on fault]]-PA[[#This Row],[Fault Time]])*24,"")</f>
        <v>10.95</v>
      </c>
      <c r="AH1051" s="371" t="s">
        <v>457</v>
      </c>
      <c r="AI1051" s="32" t="s">
        <v>367</v>
      </c>
      <c r="AJ1051" s="34">
        <f ca="1">IFERROR(PA[[#This Row],[Breakdown Time]]*PA[[#This Row],[Plant Equivalent Weightage]],"")</f>
        <v>2.0255705758426964E-3</v>
      </c>
      <c r="AK1051" s="35">
        <v>2803</v>
      </c>
      <c r="AL1051" s="49">
        <f>IFERROR((_xlfn.XLOOKUP($G1051,'Modelling New'!$D:$D,'Modelling New'!$O:$O)*PA[[#This Row],[Lost PoA(Wh/m2)]]*PA[[#This Row],[DC Capacity Affected (kW)]])/1000,"")</f>
        <v>73.338649892240781</v>
      </c>
    </row>
    <row r="1052" spans="1:38">
      <c r="A1052" s="173">
        <f t="shared" si="17"/>
        <v>1051</v>
      </c>
      <c r="B1052" s="30">
        <v>45861</v>
      </c>
      <c r="C1052" s="183">
        <f>YEAR(PA[[#This Row],[Date]])+IF(MONTH(PA[[#This Row],[Date]])&gt;=4,1,0)</f>
        <v>2026</v>
      </c>
      <c r="D1052" s="32">
        <f>YEAR(PA[[#This Row],[Date]])</f>
        <v>2025</v>
      </c>
      <c r="E1052" s="36" t="s">
        <v>363</v>
      </c>
      <c r="F1052" s="36" t="s">
        <v>363</v>
      </c>
      <c r="G1052" s="216">
        <v>45839</v>
      </c>
      <c r="H1052" s="31">
        <f>DAY(EOMONTH(PA[[#This Row],[Month Year]],0))</f>
        <v>31</v>
      </c>
      <c r="I1052" s="33">
        <v>0.27291666666666664</v>
      </c>
      <c r="J1052" s="33">
        <v>0.7729166666666667</v>
      </c>
      <c r="K1052" s="34">
        <f>IFERROR((PA[[#This Row],[Sunset Time (POA&lt;20 W/m2)]]-PA[[#This Row],[Sunrise Time (POA&gt;20 W/m2)]])*24,"")</f>
        <v>12</v>
      </c>
      <c r="L1052" s="32" t="s">
        <v>510</v>
      </c>
      <c r="M1052" s="32" t="s">
        <v>403</v>
      </c>
      <c r="N1052" s="36" t="s">
        <v>412</v>
      </c>
      <c r="O1052" s="35" t="s">
        <v>472</v>
      </c>
      <c r="P1052" s="35"/>
      <c r="Q1052" s="32"/>
      <c r="R1052" s="31">
        <f>IF((PA[[#This Row],[String Type(If String BD)]]&amp;PA[[#This Row],[Equipment (If any BD other than PV  array and inv)]])="",1,0)</f>
        <v>1</v>
      </c>
      <c r="S1052" s="31">
        <f>IF(PA[[#This Row],[String Type(If String BD)]]="",1,0)</f>
        <v>1</v>
      </c>
      <c r="T10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2" s="34">
        <f>IFERROR(_xlfn.XLOOKUP(PA[[#This Row],[Affected Equipment ]],'Basic Data'!N:N,'Basic Data'!Q:Q),"")</f>
        <v>205.465</v>
      </c>
      <c r="V1052" s="359">
        <f ca="1">IFERROR(_xlfn.XLOOKUP(PA[[#This Row],[Affected Equipment ]],'Basic Data'!N:N,'Basic Data'!R:R),"")</f>
        <v>1.2023934925093633E-3</v>
      </c>
      <c r="W1052" s="35" t="s">
        <v>433</v>
      </c>
      <c r="X1052" s="38"/>
      <c r="Y1052" s="354" t="s">
        <v>1909</v>
      </c>
      <c r="Z1052" s="40">
        <v>0.27291666666666664</v>
      </c>
      <c r="AA1052" s="40">
        <v>0.27291666666666664</v>
      </c>
      <c r="AB1052" s="41">
        <v>0.27291666666666664</v>
      </c>
      <c r="AC1052" s="44">
        <v>0.7729166666666667</v>
      </c>
      <c r="AD1052" s="42">
        <f>IF(PA[[#This Row],[Acknowledgement Time ]]="NA","",(PA[[#This Row],[Acknowledgement Time ]]-PA[[#This Row],[Fault Time]])*24)</f>
        <v>0</v>
      </c>
      <c r="AE1052" s="42">
        <f>IF(PA[[#This Row],[Work Start time on Fault]]="NA","",(PA[[#This Row],[Work Start time on Fault]]-PA[[#This Row],[Fault Time]])*24)</f>
        <v>0</v>
      </c>
      <c r="AF1052" s="43" t="str">
        <f>IF(PA[[#This Row],[Status]]="Open","",(PA[[#This Row],[Work Completion time on fault]]-PA[[#This Row],[Fault Time]])*24)</f>
        <v/>
      </c>
      <c r="AG1052" s="42">
        <f>IFERROR((PA[[#This Row],[Work Completion time on fault]]-PA[[#This Row],[Fault Time]])*24,"")</f>
        <v>12</v>
      </c>
      <c r="AH1052" s="352" t="s">
        <v>1910</v>
      </c>
      <c r="AI1052" s="353" t="s">
        <v>552</v>
      </c>
      <c r="AJ1052" s="34">
        <f ca="1">IFERROR(PA[[#This Row],[Breakdown Time]]*PA[[#This Row],[Plant Equivalent Weightage]],"")</f>
        <v>1.4428721910112359E-2</v>
      </c>
      <c r="AK1052" s="35">
        <v>2838</v>
      </c>
      <c r="AL1052" s="49">
        <f>IFERROR((_xlfn.XLOOKUP($G1052,'Modelling New'!$D:$D,'Modelling New'!$O:$O)*PA[[#This Row],[Lost PoA(Wh/m2)]]*PA[[#This Row],[DC Capacity Affected (kW)]])/1000,"")</f>
        <v>482.6536120450109</v>
      </c>
    </row>
    <row r="1053" spans="1:38">
      <c r="A1053" s="173">
        <f t="shared" si="17"/>
        <v>1052</v>
      </c>
      <c r="B1053" s="134">
        <v>45861</v>
      </c>
      <c r="C1053" s="182">
        <f>YEAR(PA[[#This Row],[Date]])+IF(MONTH(PA[[#This Row],[Date]])&gt;=4,1,0)</f>
        <v>2026</v>
      </c>
      <c r="D1053" s="32">
        <f>YEAR(PA[[#This Row],[Date]])</f>
        <v>2025</v>
      </c>
      <c r="E1053" s="36" t="s">
        <v>363</v>
      </c>
      <c r="F1053" s="36" t="s">
        <v>363</v>
      </c>
      <c r="G1053" s="216">
        <v>45839</v>
      </c>
      <c r="H1053" s="174">
        <f>DAY(EOMONTH(PA[[#This Row],[Month Year]],0))</f>
        <v>31</v>
      </c>
      <c r="I1053" s="33">
        <v>0.27291666666666664</v>
      </c>
      <c r="J1053" s="33">
        <v>0.7729166666666667</v>
      </c>
      <c r="K1053" s="34">
        <f>IFERROR((PA[[#This Row],[Sunset Time (POA&lt;20 W/m2)]]-PA[[#This Row],[Sunrise Time (POA&gt;20 W/m2)]])*24,"")</f>
        <v>12</v>
      </c>
      <c r="L1053" s="32" t="s">
        <v>510</v>
      </c>
      <c r="M1053" s="32" t="s">
        <v>403</v>
      </c>
      <c r="N1053" s="36" t="s">
        <v>412</v>
      </c>
      <c r="O1053" s="35" t="s">
        <v>446</v>
      </c>
      <c r="P1053" s="37"/>
      <c r="Q1053" s="36"/>
      <c r="R1053" s="174">
        <f>IF((PA[[#This Row],[String Type(If String BD)]]&amp;PA[[#This Row],[Equipment (If any BD other than PV  array and inv)]])="",1,0)</f>
        <v>1</v>
      </c>
      <c r="S1053" s="174">
        <f>IF(PA[[#This Row],[String Type(If String BD)]]="",1,0)</f>
        <v>1</v>
      </c>
      <c r="T10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53" s="175">
        <f>IFERROR(_xlfn.XLOOKUP(PA[[#This Row],[Affected Equipment ]],'Basic Data'!N:N,'Basic Data'!Q:Q),"")</f>
        <v>221.27</v>
      </c>
      <c r="V1053" s="360">
        <f ca="1">IFERROR(_xlfn.XLOOKUP(PA[[#This Row],[Affected Equipment ]],'Basic Data'!N:N,'Basic Data'!R:R),"")</f>
        <v>1.2948852996254683E-3</v>
      </c>
      <c r="W1053" s="35" t="s">
        <v>433</v>
      </c>
      <c r="X1053" s="38"/>
      <c r="Y1053" s="354" t="s">
        <v>1909</v>
      </c>
      <c r="Z1053" s="40">
        <v>0.27291666666666664</v>
      </c>
      <c r="AA1053" s="40">
        <v>0.27291666666666664</v>
      </c>
      <c r="AB1053" s="41">
        <v>0.27291666666666664</v>
      </c>
      <c r="AC1053" s="45">
        <v>0.7729166666666667</v>
      </c>
      <c r="AD1053" s="176">
        <f>IF(PA[[#This Row],[Acknowledgement Time ]]="NA","",(PA[[#This Row],[Acknowledgement Time ]]-PA[[#This Row],[Fault Time]])*24)</f>
        <v>0</v>
      </c>
      <c r="AE1053" s="176">
        <f>IF(PA[[#This Row],[Work Start time on Fault]]="NA","",(PA[[#This Row],[Work Start time on Fault]]-PA[[#This Row],[Fault Time]])*24)</f>
        <v>0</v>
      </c>
      <c r="AF1053" s="177" t="str">
        <f>IF(PA[[#This Row],[Status]]="Open","",(PA[[#This Row],[Work Completion time on fault]]-PA[[#This Row],[Fault Time]])*24)</f>
        <v/>
      </c>
      <c r="AG1053" s="176">
        <f>IFERROR((PA[[#This Row],[Work Completion time on fault]]-PA[[#This Row],[Fault Time]])*24,"")</f>
        <v>12</v>
      </c>
      <c r="AH1053" s="352" t="s">
        <v>1910</v>
      </c>
      <c r="AI1053" s="353" t="s">
        <v>552</v>
      </c>
      <c r="AJ1053" s="175">
        <f ca="1">IFERROR(PA[[#This Row],[Breakdown Time]]*PA[[#This Row],[Plant Equivalent Weightage]],"")</f>
        <v>1.5538623595505618E-2</v>
      </c>
      <c r="AK1053" s="35">
        <v>2838</v>
      </c>
      <c r="AL1053" s="277">
        <f>IFERROR((_xlfn.XLOOKUP($G1053,'Modelling New'!$D:$D,'Modelling New'!$O:$O)*PA[[#This Row],[Lost PoA(Wh/m2)]]*PA[[#This Row],[DC Capacity Affected (kW)]])/1000,"")</f>
        <v>519.78081297155018</v>
      </c>
    </row>
    <row r="1054" spans="1:38">
      <c r="A1054" s="173">
        <f t="shared" si="17"/>
        <v>1053</v>
      </c>
      <c r="B1054" s="134">
        <v>45862</v>
      </c>
      <c r="C1054" s="183">
        <f>YEAR(PA[[#This Row],[Date]])+IF(MONTH(PA[[#This Row],[Date]])&gt;=4,1,0)</f>
        <v>2026</v>
      </c>
      <c r="D1054" s="32">
        <f>YEAR(PA[[#This Row],[Date]])</f>
        <v>2025</v>
      </c>
      <c r="E1054" s="36" t="s">
        <v>363</v>
      </c>
      <c r="F1054" s="36" t="s">
        <v>363</v>
      </c>
      <c r="G1054" s="216">
        <v>45839</v>
      </c>
      <c r="H1054" s="31">
        <f>DAY(EOMONTH(PA[[#This Row],[Month Year]],0))</f>
        <v>31</v>
      </c>
      <c r="I1054" s="33">
        <v>0.28125</v>
      </c>
      <c r="J1054" s="33">
        <v>0.7715277777777777</v>
      </c>
      <c r="K1054" s="34">
        <f>IFERROR((PA[[#This Row],[Sunset Time (POA&lt;20 W/m2)]]-PA[[#This Row],[Sunrise Time (POA&gt;20 W/m2)]])*24,"")</f>
        <v>11.766666666666666</v>
      </c>
      <c r="L1054" s="32" t="s">
        <v>411</v>
      </c>
      <c r="M1054" s="32" t="s">
        <v>403</v>
      </c>
      <c r="N1054" s="32"/>
      <c r="O1054" s="35"/>
      <c r="P1054" s="35"/>
      <c r="Q1054" s="32"/>
      <c r="R1054" s="31">
        <f>IF((PA[[#This Row],[String Type(If String BD)]]&amp;PA[[#This Row],[Equipment (If any BD other than PV  array and inv)]])="",1,0)</f>
        <v>1</v>
      </c>
      <c r="S1054" s="31">
        <f>IF(PA[[#This Row],[String Type(If String BD)]]="",1,0)</f>
        <v>1</v>
      </c>
      <c r="T10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54" s="34">
        <f>IFERROR(_xlfn.XLOOKUP(PA[[#This Row],[Affected Equipment ]],'Basic Data'!N:N,'Basic Data'!Q:Q),"")</f>
        <v>4641.45</v>
      </c>
      <c r="V1054" s="359">
        <f ca="1">IFERROR(_xlfn.XLOOKUP(PA[[#This Row],[Affected Equipment ]],'Basic Data'!N:N,'Basic Data'!R:R),"")</f>
        <v>2.7162043539325841E-2</v>
      </c>
      <c r="W1054" s="35" t="s">
        <v>474</v>
      </c>
      <c r="X1054" s="38"/>
      <c r="Y1054" s="373" t="s">
        <v>438</v>
      </c>
      <c r="Z1054" s="40">
        <v>0.28125</v>
      </c>
      <c r="AA1054" s="40">
        <v>0.28125</v>
      </c>
      <c r="AB1054" s="41">
        <v>0.28125</v>
      </c>
      <c r="AC1054" s="44">
        <v>0.3576388888888889</v>
      </c>
      <c r="AD1054" s="42">
        <f>IF(PA[[#This Row],[Acknowledgement Time ]]="NA","",(PA[[#This Row],[Acknowledgement Time ]]-PA[[#This Row],[Fault Time]])*24)</f>
        <v>0</v>
      </c>
      <c r="AE1054" s="42">
        <f>IF(PA[[#This Row],[Work Start time on Fault]]="NA","",(PA[[#This Row],[Work Start time on Fault]]-PA[[#This Row],[Fault Time]])*24)</f>
        <v>0</v>
      </c>
      <c r="AF1054" s="43">
        <f>IF(PA[[#This Row],[Status]]="Open","",(PA[[#This Row],[Work Completion time on fault]]-PA[[#This Row],[Fault Time]])*24)</f>
        <v>1.8333333333333335</v>
      </c>
      <c r="AG1054" s="42">
        <f>IFERROR((PA[[#This Row],[Work Completion time on fault]]-PA[[#This Row],[Fault Time]])*24,"")</f>
        <v>1.8333333333333335</v>
      </c>
      <c r="AH1054" s="35" t="s">
        <v>1937</v>
      </c>
      <c r="AI1054" s="32" t="s">
        <v>367</v>
      </c>
      <c r="AJ1054" s="34">
        <f ca="1">IFERROR(PA[[#This Row],[Breakdown Time]]*PA[[#This Row],[Plant Equivalent Weightage]],"")</f>
        <v>4.9797079822097377E-2</v>
      </c>
      <c r="AK1054" s="35">
        <v>142</v>
      </c>
      <c r="AL1054" s="49">
        <f>IFERROR((_xlfn.XLOOKUP($G1054,'Modelling New'!$D:$D,'Modelling New'!$O:$O)*PA[[#This Row],[Lost PoA(Wh/m2)]]*PA[[#This Row],[DC Capacity Affected (kW)]])/1000,"")</f>
        <v>545.54092763190988</v>
      </c>
    </row>
    <row r="1055" spans="1:38">
      <c r="A1055" s="173">
        <f t="shared" ref="A1055:A1071" si="18">A1054+1</f>
        <v>1054</v>
      </c>
      <c r="B1055" s="30">
        <v>45862</v>
      </c>
      <c r="C1055" s="183">
        <f>YEAR(PA[[#This Row],[Date]])+IF(MONTH(PA[[#This Row],[Date]])&gt;=4,1,0)</f>
        <v>2026</v>
      </c>
      <c r="D1055" s="32">
        <f>YEAR(PA[[#This Row],[Date]])</f>
        <v>2025</v>
      </c>
      <c r="E1055" s="36" t="s">
        <v>363</v>
      </c>
      <c r="F1055" s="36" t="s">
        <v>363</v>
      </c>
      <c r="G1055" s="216">
        <v>45839</v>
      </c>
      <c r="H1055" s="31">
        <f>DAY(EOMONTH(PA[[#This Row],[Month Year]],0))</f>
        <v>31</v>
      </c>
      <c r="I1055" s="33">
        <v>0.28125</v>
      </c>
      <c r="J1055" s="33">
        <v>0.7715277777777777</v>
      </c>
      <c r="K1055" s="34">
        <f>IFERROR((PA[[#This Row],[Sunset Time (POA&lt;20 W/m2)]]-PA[[#This Row],[Sunrise Time (POA&gt;20 W/m2)]])*24,"")</f>
        <v>11.766666666666666</v>
      </c>
      <c r="L1055" s="32" t="s">
        <v>473</v>
      </c>
      <c r="M1055" s="32" t="s">
        <v>403</v>
      </c>
      <c r="N1055" s="36" t="s">
        <v>412</v>
      </c>
      <c r="O1055" s="35"/>
      <c r="P1055" s="35"/>
      <c r="Q1055" s="32"/>
      <c r="R1055" s="31">
        <f>IF((PA[[#This Row],[String Type(If String BD)]]&amp;PA[[#This Row],[Equipment (If any BD other than PV  array and inv)]])="",1,0)</f>
        <v>1</v>
      </c>
      <c r="S1055" s="31">
        <f>IF(PA[[#This Row],[String Type(If String BD)]]="",1,0)</f>
        <v>1</v>
      </c>
      <c r="T10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55" s="34">
        <f>IFERROR(_xlfn.XLOOKUP(PA[[#This Row],[Affected Equipment ]],'Basic Data'!N:N,'Basic Data'!Q:Q),"")</f>
        <v>2086.2600000000002</v>
      </c>
      <c r="V1055" s="359">
        <f ca="1">IFERROR(_xlfn.XLOOKUP(PA[[#This Row],[Affected Equipment ]],'Basic Data'!N:N,'Basic Data'!R:R),"")</f>
        <v>1.2208918539325844E-2</v>
      </c>
      <c r="W1055" s="35" t="s">
        <v>413</v>
      </c>
      <c r="X1055" s="38"/>
      <c r="Y1055" s="38" t="s">
        <v>75</v>
      </c>
      <c r="Z1055" s="40">
        <v>0.28125</v>
      </c>
      <c r="AA1055" s="40">
        <v>0.28125</v>
      </c>
      <c r="AB1055" s="41">
        <v>0.28125</v>
      </c>
      <c r="AC1055" s="44">
        <v>0.32847222222222222</v>
      </c>
      <c r="AD1055" s="42">
        <f>IF(PA[[#This Row],[Acknowledgement Time ]]="NA","",(PA[[#This Row],[Acknowledgement Time ]]-PA[[#This Row],[Fault Time]])*24)</f>
        <v>0</v>
      </c>
      <c r="AE1055" s="42">
        <f>IF(PA[[#This Row],[Work Start time on Fault]]="NA","",(PA[[#This Row],[Work Start time on Fault]]-PA[[#This Row],[Fault Time]])*24)</f>
        <v>0</v>
      </c>
      <c r="AF1055" s="43">
        <f>IF(PA[[#This Row],[Status]]="Open","",(PA[[#This Row],[Work Completion time on fault]]-PA[[#This Row],[Fault Time]])*24)</f>
        <v>1.1333333333333333</v>
      </c>
      <c r="AG1055" s="42">
        <f>IFERROR((PA[[#This Row],[Work Completion time on fault]]-PA[[#This Row],[Fault Time]])*24,"")</f>
        <v>1.1333333333333333</v>
      </c>
      <c r="AH1055" s="35" t="s">
        <v>561</v>
      </c>
      <c r="AI1055" s="32" t="s">
        <v>367</v>
      </c>
      <c r="AJ1055" s="34">
        <f ca="1">IFERROR(PA[[#This Row],[Breakdown Time]]*PA[[#This Row],[Plant Equivalent Weightage]],"")</f>
        <v>1.3836774344569289E-2</v>
      </c>
      <c r="AK1055" s="35">
        <v>44</v>
      </c>
      <c r="AL1055" s="49">
        <f>IFERROR((_xlfn.XLOOKUP($G1055,'Modelling New'!$D:$D,'Modelling New'!$O:$O)*PA[[#This Row],[Lost PoA(Wh/m2)]]*PA[[#This Row],[DC Capacity Affected (kW)]])/1000,"")</f>
        <v>75.98124840780136</v>
      </c>
    </row>
    <row r="1056" spans="1:38">
      <c r="A1056" s="173">
        <f t="shared" si="18"/>
        <v>1055</v>
      </c>
      <c r="B1056" s="30">
        <v>45862</v>
      </c>
      <c r="C1056" s="183">
        <f>YEAR(PA[[#This Row],[Date]])+IF(MONTH(PA[[#This Row],[Date]])&gt;=4,1,0)</f>
        <v>2026</v>
      </c>
      <c r="D1056" s="32">
        <f>YEAR(PA[[#This Row],[Date]])</f>
        <v>2025</v>
      </c>
      <c r="E1056" s="36" t="s">
        <v>363</v>
      </c>
      <c r="F1056" s="36" t="s">
        <v>363</v>
      </c>
      <c r="G1056" s="216">
        <v>45839</v>
      </c>
      <c r="H1056" s="31">
        <f>DAY(EOMONTH(PA[[#This Row],[Month Year]],0))</f>
        <v>31</v>
      </c>
      <c r="I1056" s="33">
        <v>0.28125</v>
      </c>
      <c r="J1056" s="33">
        <v>0.7715277777777777</v>
      </c>
      <c r="K1056" s="34">
        <f>IFERROR((PA[[#This Row],[Sunset Time (POA&lt;20 W/m2)]]-PA[[#This Row],[Sunrise Time (POA&gt;20 W/m2)]])*24,"")</f>
        <v>11.766666666666666</v>
      </c>
      <c r="L1056" s="32" t="s">
        <v>418</v>
      </c>
      <c r="M1056" s="32" t="s">
        <v>403</v>
      </c>
      <c r="N1056" s="36" t="s">
        <v>443</v>
      </c>
      <c r="O1056" s="35"/>
      <c r="P1056" s="35"/>
      <c r="Q1056" s="32"/>
      <c r="R1056" s="31">
        <f>IF((PA[[#This Row],[String Type(If String BD)]]&amp;PA[[#This Row],[Equipment (If any BD other than PV  array and inv)]])="",1,0)</f>
        <v>1</v>
      </c>
      <c r="S1056" s="31">
        <f>IF(PA[[#This Row],[String Type(If String BD)]]="",1,0)</f>
        <v>1</v>
      </c>
      <c r="T10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056" s="34">
        <f>IFERROR(_xlfn.XLOOKUP(PA[[#This Row],[Affected Equipment ]],'Basic Data'!N:N,'Basic Data'!Q:Q),"")</f>
        <v>1483.35</v>
      </c>
      <c r="V1056" s="359">
        <f ca="1">IFERROR(_xlfn.XLOOKUP(PA[[#This Row],[Affected Equipment ]],'Basic Data'!N:N,'Basic Data'!R:R),"")</f>
        <v>8.6806530898876407E-3</v>
      </c>
      <c r="W1056" s="35" t="s">
        <v>413</v>
      </c>
      <c r="X1056" s="38"/>
      <c r="Y1056" s="38" t="s">
        <v>75</v>
      </c>
      <c r="Z1056" s="40">
        <v>0.28125</v>
      </c>
      <c r="AA1056" s="40">
        <v>0.28125</v>
      </c>
      <c r="AB1056" s="41">
        <v>0.28125</v>
      </c>
      <c r="AC1056" s="44">
        <v>0.29652777777777778</v>
      </c>
      <c r="AD1056" s="42">
        <f>IF(PA[[#This Row],[Acknowledgement Time ]]="NA","",(PA[[#This Row],[Acknowledgement Time ]]-PA[[#This Row],[Fault Time]])*24)</f>
        <v>0</v>
      </c>
      <c r="AE1056" s="42">
        <f>IF(PA[[#This Row],[Work Start time on Fault]]="NA","",(PA[[#This Row],[Work Start time on Fault]]-PA[[#This Row],[Fault Time]])*24)</f>
        <v>0</v>
      </c>
      <c r="AF1056" s="43">
        <f>IF(PA[[#This Row],[Status]]="Open","",(PA[[#This Row],[Work Completion time on fault]]-PA[[#This Row],[Fault Time]])*24)</f>
        <v>0.3666666666666667</v>
      </c>
      <c r="AG1056" s="42">
        <f>IFERROR((PA[[#This Row],[Work Completion time on fault]]-PA[[#This Row],[Fault Time]])*24,"")</f>
        <v>0.3666666666666667</v>
      </c>
      <c r="AH1056" s="35" t="s">
        <v>561</v>
      </c>
      <c r="AI1056" s="32" t="s">
        <v>367</v>
      </c>
      <c r="AJ1056" s="34">
        <f ca="1">IFERROR(PA[[#This Row],[Breakdown Time]]*PA[[#This Row],[Plant Equivalent Weightage]],"")</f>
        <v>3.1829061329588021E-3</v>
      </c>
      <c r="AK1056" s="35">
        <v>21</v>
      </c>
      <c r="AL1056" s="49">
        <f>IFERROR((_xlfn.XLOOKUP($G1056,'Modelling New'!$D:$D,'Modelling New'!$O:$O)*PA[[#This Row],[Lost PoA(Wh/m2)]]*PA[[#This Row],[DC Capacity Affected (kW)]])/1000,"")</f>
        <v>25.783878603773289</v>
      </c>
    </row>
    <row r="1057" spans="1:38">
      <c r="A1057" s="173">
        <f t="shared" si="18"/>
        <v>1056</v>
      </c>
      <c r="B1057" s="30">
        <v>45862</v>
      </c>
      <c r="C1057" s="183">
        <f>YEAR(PA[[#This Row],[Date]])+IF(MONTH(PA[[#This Row],[Date]])&gt;=4,1,0)</f>
        <v>2026</v>
      </c>
      <c r="D1057" s="32">
        <f>YEAR(PA[[#This Row],[Date]])</f>
        <v>2025</v>
      </c>
      <c r="E1057" s="36" t="s">
        <v>363</v>
      </c>
      <c r="F1057" s="36" t="s">
        <v>363</v>
      </c>
      <c r="G1057" s="216">
        <v>45839</v>
      </c>
      <c r="H1057" s="31">
        <f>DAY(EOMONTH(PA[[#This Row],[Month Year]],0))</f>
        <v>31</v>
      </c>
      <c r="I1057" s="33">
        <v>0.28125</v>
      </c>
      <c r="J1057" s="33">
        <v>0.7715277777777777</v>
      </c>
      <c r="K1057" s="34">
        <f>IFERROR((PA[[#This Row],[Sunset Time (POA&lt;20 W/m2)]]-PA[[#This Row],[Sunrise Time (POA&gt;20 W/m2)]])*24,"")</f>
        <v>11.766666666666666</v>
      </c>
      <c r="L1057" s="32" t="s">
        <v>424</v>
      </c>
      <c r="M1057" s="32" t="s">
        <v>483</v>
      </c>
      <c r="N1057" s="36" t="s">
        <v>416</v>
      </c>
      <c r="O1057" s="35"/>
      <c r="P1057" s="35"/>
      <c r="Q1057" s="32"/>
      <c r="R1057" s="31">
        <f>IF((PA[[#This Row],[String Type(If String BD)]]&amp;PA[[#This Row],[Equipment (If any BD other than PV  array and inv)]])="",1,0)</f>
        <v>1</v>
      </c>
      <c r="S1057" s="31">
        <f>IF(PA[[#This Row],[String Type(If String BD)]]="",1,0)</f>
        <v>1</v>
      </c>
      <c r="T10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57" s="34">
        <f>IFERROR(_xlfn.XLOOKUP(PA[[#This Row],[Affected Equipment ]],'Basic Data'!N:N,'Basic Data'!Q:Q),"")</f>
        <v>2007.2350000000001</v>
      </c>
      <c r="V1057" s="359">
        <f ca="1">IFERROR(_xlfn.XLOOKUP(PA[[#This Row],[Affected Equipment ]],'Basic Data'!N:N,'Basic Data'!R:R),"")</f>
        <v>1.1746459503745319E-2</v>
      </c>
      <c r="W1057" s="35" t="s">
        <v>413</v>
      </c>
      <c r="X1057" s="38"/>
      <c r="Y1057" s="38" t="s">
        <v>75</v>
      </c>
      <c r="Z1057" s="40">
        <v>0.28125</v>
      </c>
      <c r="AA1057" s="40">
        <v>0.28125</v>
      </c>
      <c r="AB1057" s="41">
        <v>0.28125</v>
      </c>
      <c r="AC1057" s="44">
        <v>0.29305555555555557</v>
      </c>
      <c r="AD1057" s="42">
        <f>IF(PA[[#This Row],[Acknowledgement Time ]]="NA","",(PA[[#This Row],[Acknowledgement Time ]]-PA[[#This Row],[Fault Time]])*24)</f>
        <v>0</v>
      </c>
      <c r="AE1057" s="42">
        <f>IF(PA[[#This Row],[Work Start time on Fault]]="NA","",(PA[[#This Row],[Work Start time on Fault]]-PA[[#This Row],[Fault Time]])*24)</f>
        <v>0</v>
      </c>
      <c r="AF1057" s="43">
        <f>IF(PA[[#This Row],[Status]]="Open","",(PA[[#This Row],[Work Completion time on fault]]-PA[[#This Row],[Fault Time]])*24)</f>
        <v>0.28333333333333366</v>
      </c>
      <c r="AG1057" s="42">
        <f>IFERROR((PA[[#This Row],[Work Completion time on fault]]-PA[[#This Row],[Fault Time]])*24,"")</f>
        <v>0.28333333333333366</v>
      </c>
      <c r="AH1057" s="35" t="s">
        <v>561</v>
      </c>
      <c r="AI1057" s="32" t="s">
        <v>367</v>
      </c>
      <c r="AJ1057" s="34">
        <f ca="1">IFERROR(PA[[#This Row],[Breakdown Time]]*PA[[#This Row],[Plant Equivalent Weightage]],"")</f>
        <v>3.3281635260611776E-3</v>
      </c>
      <c r="AK1057" s="35">
        <v>20</v>
      </c>
      <c r="AL1057" s="49">
        <f>IFERROR((_xlfn.XLOOKUP($G1057,'Modelling New'!$D:$D,'Modelling New'!$O:$O)*PA[[#This Row],[Lost PoA(Wh/m2)]]*PA[[#This Row],[DC Capacity Affected (kW)]])/1000,"")</f>
        <v>33.228714007543985</v>
      </c>
    </row>
    <row r="1058" spans="1:38">
      <c r="A1058" s="173">
        <f t="shared" si="18"/>
        <v>1057</v>
      </c>
      <c r="B1058" s="30">
        <v>45862</v>
      </c>
      <c r="C1058" s="183">
        <f>YEAR(PA[[#This Row],[Date]])+IF(MONTH(PA[[#This Row],[Date]])&gt;=4,1,0)</f>
        <v>2026</v>
      </c>
      <c r="D1058" s="32">
        <f>YEAR(PA[[#This Row],[Date]])</f>
        <v>2025</v>
      </c>
      <c r="E1058" s="36" t="s">
        <v>363</v>
      </c>
      <c r="F1058" s="36" t="s">
        <v>363</v>
      </c>
      <c r="G1058" s="216">
        <v>45839</v>
      </c>
      <c r="H1058" s="31">
        <f>DAY(EOMONTH(PA[[#This Row],[Month Year]],0))</f>
        <v>31</v>
      </c>
      <c r="I1058" s="33">
        <v>0.28125</v>
      </c>
      <c r="J1058" s="33">
        <v>0.7715277777777777</v>
      </c>
      <c r="K1058" s="34">
        <f>IFERROR((PA[[#This Row],[Sunset Time (POA&lt;20 W/m2)]]-PA[[#This Row],[Sunrise Time (POA&gt;20 W/m2)]])*24,"")</f>
        <v>11.766666666666666</v>
      </c>
      <c r="L1058" s="32" t="s">
        <v>424</v>
      </c>
      <c r="M1058" s="32" t="s">
        <v>483</v>
      </c>
      <c r="N1058" s="36" t="s">
        <v>416</v>
      </c>
      <c r="O1058" s="35" t="s">
        <v>526</v>
      </c>
      <c r="P1058" s="37" t="s">
        <v>471</v>
      </c>
      <c r="Q1058" s="32"/>
      <c r="R1058" s="31">
        <f>IF((PA[[#This Row],[String Type(If String BD)]]&amp;PA[[#This Row],[Equipment (If any BD other than PV  array and inv)]])="",1,0)</f>
        <v>0</v>
      </c>
      <c r="S1058" s="31">
        <f>IF(PA[[#This Row],[String Type(If String BD)]]="",1,0)</f>
        <v>0</v>
      </c>
      <c r="T10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8" s="34">
        <f>IFERROR(_xlfn.XLOOKUP(PA[[#This Row],[Affected Equipment ]],'Basic Data'!N:N,'Basic Data'!Q:Q),"")</f>
        <v>31.610000000000003</v>
      </c>
      <c r="V1058" s="359">
        <f ca="1">IFERROR(_xlfn.XLOOKUP(PA[[#This Row],[Affected Equipment ]],'Basic Data'!N:N,'Basic Data'!R:R),"")</f>
        <v>1.8498361423220975E-4</v>
      </c>
      <c r="W1058" s="35" t="s">
        <v>447</v>
      </c>
      <c r="X1058" s="38"/>
      <c r="Y1058" s="38" t="s">
        <v>469</v>
      </c>
      <c r="Z1058" s="40">
        <v>0.28125</v>
      </c>
      <c r="AA1058" s="40">
        <v>0.28125</v>
      </c>
      <c r="AB1058" s="41">
        <v>0.28125</v>
      </c>
      <c r="AC1058" s="44">
        <v>0.70833333333333337</v>
      </c>
      <c r="AD1058" s="42">
        <f>IF(PA[[#This Row],[Acknowledgement Time ]]="NA","",(PA[[#This Row],[Acknowledgement Time ]]-PA[[#This Row],[Fault Time]])*24)</f>
        <v>0</v>
      </c>
      <c r="AE1058" s="42">
        <f>IF(PA[[#This Row],[Work Start time on Fault]]="NA","",(PA[[#This Row],[Work Start time on Fault]]-PA[[#This Row],[Fault Time]])*24)</f>
        <v>0</v>
      </c>
      <c r="AF1058" s="43">
        <f>IF(PA[[#This Row],[Status]]="Open","",(PA[[#This Row],[Work Completion time on fault]]-PA[[#This Row],[Fault Time]])*24)</f>
        <v>10.25</v>
      </c>
      <c r="AG1058" s="42">
        <f>IFERROR((PA[[#This Row],[Work Completion time on fault]]-PA[[#This Row],[Fault Time]])*24,"")</f>
        <v>10.25</v>
      </c>
      <c r="AH1058" s="371" t="s">
        <v>648</v>
      </c>
      <c r="AI1058" s="32" t="s">
        <v>367</v>
      </c>
      <c r="AJ1058" s="34">
        <f ca="1">IFERROR(PA[[#This Row],[Breakdown Time]]*PA[[#This Row],[Plant Equivalent Weightage]],"")</f>
        <v>1.8960820458801498E-3</v>
      </c>
      <c r="AK1058" s="35">
        <v>1679</v>
      </c>
      <c r="AL1058" s="49">
        <f>IFERROR((_xlfn.XLOOKUP($G1058,'Modelling New'!$D:$D,'Modelling New'!$O:$O)*PA[[#This Row],[Lost PoA(Wh/m2)]]*PA[[#This Row],[DC Capacity Affected (kW)]])/1000,"")</f>
        <v>43.929929778477444</v>
      </c>
    </row>
    <row r="1059" spans="1:38">
      <c r="A1059" s="173">
        <f t="shared" si="18"/>
        <v>1058</v>
      </c>
      <c r="B1059" s="30">
        <v>45862</v>
      </c>
      <c r="C1059" s="183">
        <f>YEAR(PA[[#This Row],[Date]])+IF(MONTH(PA[[#This Row],[Date]])&gt;=4,1,0)</f>
        <v>2026</v>
      </c>
      <c r="D1059" s="32">
        <f>YEAR(PA[[#This Row],[Date]])</f>
        <v>2025</v>
      </c>
      <c r="E1059" s="36" t="s">
        <v>363</v>
      </c>
      <c r="F1059" s="36" t="s">
        <v>363</v>
      </c>
      <c r="G1059" s="216">
        <v>45839</v>
      </c>
      <c r="H1059" s="31">
        <f>DAY(EOMONTH(PA[[#This Row],[Month Year]],0))</f>
        <v>31</v>
      </c>
      <c r="I1059" s="33">
        <v>0.28125</v>
      </c>
      <c r="J1059" s="33">
        <v>0.7715277777777777</v>
      </c>
      <c r="K1059" s="34">
        <f>IFERROR((PA[[#This Row],[Sunset Time (POA&lt;20 W/m2)]]-PA[[#This Row],[Sunrise Time (POA&gt;20 W/m2)]])*24,"")</f>
        <v>11.766666666666666</v>
      </c>
      <c r="L1059" s="32" t="s">
        <v>510</v>
      </c>
      <c r="M1059" s="32" t="s">
        <v>403</v>
      </c>
      <c r="N1059" s="36" t="s">
        <v>412</v>
      </c>
      <c r="O1059" s="35" t="s">
        <v>472</v>
      </c>
      <c r="P1059" s="35"/>
      <c r="Q1059" s="32"/>
      <c r="R1059" s="31">
        <f>IF((PA[[#This Row],[String Type(If String BD)]]&amp;PA[[#This Row],[Equipment (If any BD other than PV  array and inv)]])="",1,0)</f>
        <v>1</v>
      </c>
      <c r="S1059" s="31">
        <f>IF(PA[[#This Row],[String Type(If String BD)]]="",1,0)</f>
        <v>1</v>
      </c>
      <c r="T10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9" s="34">
        <f>IFERROR(_xlfn.XLOOKUP(PA[[#This Row],[Affected Equipment ]],'Basic Data'!N:N,'Basic Data'!Q:Q),"")</f>
        <v>205.465</v>
      </c>
      <c r="V1059" s="359">
        <f ca="1">IFERROR(_xlfn.XLOOKUP(PA[[#This Row],[Affected Equipment ]],'Basic Data'!N:N,'Basic Data'!R:R),"")</f>
        <v>1.2023934925093633E-3</v>
      </c>
      <c r="W1059" s="35" t="s">
        <v>433</v>
      </c>
      <c r="X1059" s="38"/>
      <c r="Y1059" s="354" t="s">
        <v>1909</v>
      </c>
      <c r="Z1059" s="41">
        <v>0.28125</v>
      </c>
      <c r="AA1059" s="41">
        <v>0.28125</v>
      </c>
      <c r="AB1059" s="41">
        <v>0.28125</v>
      </c>
      <c r="AC1059" s="44">
        <v>0.7715277777777777</v>
      </c>
      <c r="AD1059" s="42">
        <f>IF(PA[[#This Row],[Acknowledgement Time ]]="NA","",(PA[[#This Row],[Acknowledgement Time ]]-PA[[#This Row],[Fault Time]])*24)</f>
        <v>0</v>
      </c>
      <c r="AE1059" s="42">
        <f>IF(PA[[#This Row],[Work Start time on Fault]]="NA","",(PA[[#This Row],[Work Start time on Fault]]-PA[[#This Row],[Fault Time]])*24)</f>
        <v>0</v>
      </c>
      <c r="AF1059" s="43" t="str">
        <f>IF(PA[[#This Row],[Status]]="Open","",(PA[[#This Row],[Work Completion time on fault]]-PA[[#This Row],[Fault Time]])*24)</f>
        <v/>
      </c>
      <c r="AG1059" s="42">
        <f>IFERROR((PA[[#This Row],[Work Completion time on fault]]-PA[[#This Row],[Fault Time]])*24,"")</f>
        <v>11.766666666666666</v>
      </c>
      <c r="AH1059" s="352" t="s">
        <v>1910</v>
      </c>
      <c r="AI1059" s="353" t="s">
        <v>552</v>
      </c>
      <c r="AJ1059" s="34">
        <f ca="1">IFERROR(PA[[#This Row],[Breakdown Time]]*PA[[#This Row],[Plant Equivalent Weightage]],"")</f>
        <v>1.4148163428526841E-2</v>
      </c>
      <c r="AK1059" s="35">
        <v>1743</v>
      </c>
      <c r="AL1059" s="49">
        <f>IFERROR((_xlfn.XLOOKUP($G1059,'Modelling New'!$D:$D,'Modelling New'!$O:$O)*PA[[#This Row],[Lost PoA(Wh/m2)]]*PA[[#This Row],[DC Capacity Affected (kW)]])/1000,"")</f>
        <v>296.42890972320436</v>
      </c>
    </row>
    <row r="1060" spans="1:38">
      <c r="A1060" s="173">
        <f t="shared" si="18"/>
        <v>1059</v>
      </c>
      <c r="B1060" s="134">
        <v>45862</v>
      </c>
      <c r="C1060" s="182">
        <f>YEAR(PA[[#This Row],[Date]])+IF(MONTH(PA[[#This Row],[Date]])&gt;=4,1,0)</f>
        <v>2026</v>
      </c>
      <c r="D1060" s="32">
        <f>YEAR(PA[[#This Row],[Date]])</f>
        <v>2025</v>
      </c>
      <c r="E1060" s="36" t="s">
        <v>363</v>
      </c>
      <c r="F1060" s="36" t="s">
        <v>363</v>
      </c>
      <c r="G1060" s="216">
        <v>45839</v>
      </c>
      <c r="H1060" s="174">
        <f>DAY(EOMONTH(PA[[#This Row],[Month Year]],0))</f>
        <v>31</v>
      </c>
      <c r="I1060" s="33">
        <v>0.28125</v>
      </c>
      <c r="J1060" s="33">
        <v>0.7715277777777777</v>
      </c>
      <c r="K1060" s="34">
        <f>IFERROR((PA[[#This Row],[Sunset Time (POA&lt;20 W/m2)]]-PA[[#This Row],[Sunrise Time (POA&gt;20 W/m2)]])*24,"")</f>
        <v>11.766666666666666</v>
      </c>
      <c r="L1060" s="32" t="s">
        <v>510</v>
      </c>
      <c r="M1060" s="32" t="s">
        <v>403</v>
      </c>
      <c r="N1060" s="36" t="s">
        <v>412</v>
      </c>
      <c r="O1060" s="35" t="s">
        <v>446</v>
      </c>
      <c r="P1060" s="37"/>
      <c r="Q1060" s="36"/>
      <c r="R1060" s="174">
        <f>IF((PA[[#This Row],[String Type(If String BD)]]&amp;PA[[#This Row],[Equipment (If any BD other than PV  array and inv)]])="",1,0)</f>
        <v>1</v>
      </c>
      <c r="S1060" s="174">
        <f>IF(PA[[#This Row],[String Type(If String BD)]]="",1,0)</f>
        <v>1</v>
      </c>
      <c r="T10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60" s="175">
        <f>IFERROR(_xlfn.XLOOKUP(PA[[#This Row],[Affected Equipment ]],'Basic Data'!N:N,'Basic Data'!Q:Q),"")</f>
        <v>221.27</v>
      </c>
      <c r="V1060" s="360">
        <f ca="1">IFERROR(_xlfn.XLOOKUP(PA[[#This Row],[Affected Equipment ]],'Basic Data'!N:N,'Basic Data'!R:R),"")</f>
        <v>1.2948852996254683E-3</v>
      </c>
      <c r="W1060" s="35" t="s">
        <v>433</v>
      </c>
      <c r="X1060" s="38"/>
      <c r="Y1060" s="354" t="s">
        <v>1909</v>
      </c>
      <c r="Z1060" s="41">
        <v>0.28125</v>
      </c>
      <c r="AA1060" s="41">
        <v>0.28125</v>
      </c>
      <c r="AB1060" s="41">
        <v>0.28125</v>
      </c>
      <c r="AC1060" s="44">
        <v>0.7715277777777777</v>
      </c>
      <c r="AD1060" s="176">
        <f>IF(PA[[#This Row],[Acknowledgement Time ]]="NA","",(PA[[#This Row],[Acknowledgement Time ]]-PA[[#This Row],[Fault Time]])*24)</f>
        <v>0</v>
      </c>
      <c r="AE1060" s="176">
        <f>IF(PA[[#This Row],[Work Start time on Fault]]="NA","",(PA[[#This Row],[Work Start time on Fault]]-PA[[#This Row],[Fault Time]])*24)</f>
        <v>0</v>
      </c>
      <c r="AF1060" s="177" t="str">
        <f>IF(PA[[#This Row],[Status]]="Open","",(PA[[#This Row],[Work Completion time on fault]]-PA[[#This Row],[Fault Time]])*24)</f>
        <v/>
      </c>
      <c r="AG1060" s="176">
        <f>IFERROR((PA[[#This Row],[Work Completion time on fault]]-PA[[#This Row],[Fault Time]])*24,"")</f>
        <v>11.766666666666666</v>
      </c>
      <c r="AH1060" s="352" t="s">
        <v>1910</v>
      </c>
      <c r="AI1060" s="353" t="s">
        <v>552</v>
      </c>
      <c r="AJ1060" s="175">
        <f ca="1">IFERROR(PA[[#This Row],[Breakdown Time]]*PA[[#This Row],[Plant Equivalent Weightage]],"")</f>
        <v>1.5236483692259675E-2</v>
      </c>
      <c r="AK1060" s="35">
        <v>1743</v>
      </c>
      <c r="AL1060" s="277">
        <f>IFERROR((_xlfn.XLOOKUP($G1060,'Modelling New'!$D:$D,'Modelling New'!$O:$O)*PA[[#This Row],[Lost PoA(Wh/m2)]]*PA[[#This Row],[DC Capacity Affected (kW)]])/1000,"")</f>
        <v>319.23113354806623</v>
      </c>
    </row>
    <row r="1061" spans="1:38">
      <c r="A1061" s="173">
        <f t="shared" si="18"/>
        <v>1060</v>
      </c>
      <c r="B1061" s="134">
        <v>45863</v>
      </c>
      <c r="C1061" s="183">
        <f>YEAR(PA[[#This Row],[Date]])+IF(MONTH(PA[[#This Row],[Date]])&gt;=4,1,0)</f>
        <v>2026</v>
      </c>
      <c r="D1061" s="32">
        <f>YEAR(PA[[#This Row],[Date]])</f>
        <v>2025</v>
      </c>
      <c r="E1061" s="36" t="s">
        <v>363</v>
      </c>
      <c r="F1061" s="36" t="s">
        <v>363</v>
      </c>
      <c r="G1061" s="216">
        <v>45839</v>
      </c>
      <c r="H1061" s="31">
        <f>DAY(EOMONTH(PA[[#This Row],[Month Year]],0))</f>
        <v>31</v>
      </c>
      <c r="I1061" s="33">
        <v>0.27777777777777779</v>
      </c>
      <c r="J1061" s="33">
        <v>0.7715277777777777</v>
      </c>
      <c r="K1061" s="34">
        <f>IFERROR((PA[[#This Row],[Sunset Time (POA&lt;20 W/m2)]]-PA[[#This Row],[Sunrise Time (POA&gt;20 W/m2)]])*24,"")</f>
        <v>11.849999999999998</v>
      </c>
      <c r="L1061" s="32" t="s">
        <v>411</v>
      </c>
      <c r="M1061" s="32" t="s">
        <v>403</v>
      </c>
      <c r="N1061" s="36" t="s">
        <v>412</v>
      </c>
      <c r="O1061" s="35" t="s">
        <v>526</v>
      </c>
      <c r="P1061" s="37" t="s">
        <v>406</v>
      </c>
      <c r="Q1061" s="32"/>
      <c r="R1061" s="31">
        <f>IF((PA[[#This Row],[String Type(If String BD)]]&amp;PA[[#This Row],[Equipment (If any BD other than PV  array and inv)]])="",1,0)</f>
        <v>0</v>
      </c>
      <c r="S1061" s="31">
        <f>IF(PA[[#This Row],[String Type(If String BD)]]="",1,0)</f>
        <v>0</v>
      </c>
      <c r="T10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1" s="34">
        <f>IFERROR(_xlfn.XLOOKUP(PA[[#This Row],[Affected Equipment ]],'Basic Data'!N:N,'Basic Data'!Q:Q),"")</f>
        <v>31.900000000000002</v>
      </c>
      <c r="V1061" s="359">
        <f ca="1">IFERROR(_xlfn.XLOOKUP(PA[[#This Row],[Affected Equipment ]],'Basic Data'!N:N,'Basic Data'!R:R),"")</f>
        <v>1.8668071161048689E-4</v>
      </c>
      <c r="W1061" s="35" t="s">
        <v>447</v>
      </c>
      <c r="X1061" s="38"/>
      <c r="Y1061" s="38" t="s">
        <v>469</v>
      </c>
      <c r="Z1061" s="40">
        <v>0.27777777777777779</v>
      </c>
      <c r="AA1061" s="40">
        <v>0.27777777777777779</v>
      </c>
      <c r="AB1061" s="41">
        <v>0.27777777777777779</v>
      </c>
      <c r="AC1061" s="44">
        <v>0.70833333333333337</v>
      </c>
      <c r="AD1061" s="42">
        <f>IF(PA[[#This Row],[Acknowledgement Time ]]="NA","",(PA[[#This Row],[Acknowledgement Time ]]-PA[[#This Row],[Fault Time]])*24)</f>
        <v>0</v>
      </c>
      <c r="AE1061" s="42">
        <f>IF(PA[[#This Row],[Work Start time on Fault]]="NA","",(PA[[#This Row],[Work Start time on Fault]]-PA[[#This Row],[Fault Time]])*24)</f>
        <v>0</v>
      </c>
      <c r="AF1061" s="43">
        <f>IF(PA[[#This Row],[Status]]="Open","",(PA[[#This Row],[Work Completion time on fault]]-PA[[#This Row],[Fault Time]])*24)</f>
        <v>10.333333333333334</v>
      </c>
      <c r="AG1061" s="42">
        <f>IFERROR((PA[[#This Row],[Work Completion time on fault]]-PA[[#This Row],[Fault Time]])*24,"")</f>
        <v>10.333333333333334</v>
      </c>
      <c r="AH1061" s="371" t="s">
        <v>1938</v>
      </c>
      <c r="AI1061" s="32" t="s">
        <v>367</v>
      </c>
      <c r="AJ1061" s="34">
        <f ca="1">IFERROR(PA[[#This Row],[Breakdown Time]]*PA[[#This Row],[Plant Equivalent Weightage]],"")</f>
        <v>1.9290340199750314E-3</v>
      </c>
      <c r="AK1061" s="35">
        <v>3044</v>
      </c>
      <c r="AL1061" s="49">
        <f>IFERROR((_xlfn.XLOOKUP($G1061,'Modelling New'!$D:$D,'Modelling New'!$O:$O)*PA[[#This Row],[Lost PoA(Wh/m2)]]*PA[[#This Row],[DC Capacity Affected (kW)]])/1000,"")</f>
        <v>80.374937501163231</v>
      </c>
    </row>
    <row r="1062" spans="1:38">
      <c r="A1062" s="173">
        <f t="shared" si="18"/>
        <v>1061</v>
      </c>
      <c r="B1062" s="30">
        <v>45863</v>
      </c>
      <c r="C1062" s="183">
        <f>YEAR(PA[[#This Row],[Date]])+IF(MONTH(PA[[#This Row],[Date]])&gt;=4,1,0)</f>
        <v>2026</v>
      </c>
      <c r="D1062" s="32">
        <f>YEAR(PA[[#This Row],[Date]])</f>
        <v>2025</v>
      </c>
      <c r="E1062" s="36" t="s">
        <v>363</v>
      </c>
      <c r="F1062" s="36" t="s">
        <v>363</v>
      </c>
      <c r="G1062" s="216">
        <v>45839</v>
      </c>
      <c r="H1062" s="31">
        <f>DAY(EOMONTH(PA[[#This Row],[Month Year]],0))</f>
        <v>31</v>
      </c>
      <c r="I1062" s="33">
        <v>0.27777777777777779</v>
      </c>
      <c r="J1062" s="33">
        <v>0.7715277777777777</v>
      </c>
      <c r="K1062" s="34">
        <f>IFERROR((PA[[#This Row],[Sunset Time (POA&lt;20 W/m2)]]-PA[[#This Row],[Sunrise Time (POA&gt;20 W/m2)]])*24,"")</f>
        <v>11.849999999999998</v>
      </c>
      <c r="L1062" s="32" t="s">
        <v>411</v>
      </c>
      <c r="M1062" s="32" t="s">
        <v>403</v>
      </c>
      <c r="N1062" s="36" t="s">
        <v>412</v>
      </c>
      <c r="O1062" s="35" t="s">
        <v>526</v>
      </c>
      <c r="P1062" s="37" t="s">
        <v>406</v>
      </c>
      <c r="Q1062" s="32"/>
      <c r="R1062" s="31">
        <f>IF((PA[[#This Row],[String Type(If String BD)]]&amp;PA[[#This Row],[Equipment (If any BD other than PV  array and inv)]])="",1,0)</f>
        <v>0</v>
      </c>
      <c r="S1062" s="31">
        <f>IF(PA[[#This Row],[String Type(If String BD)]]="",1,0)</f>
        <v>0</v>
      </c>
      <c r="T10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2" s="34">
        <f>IFERROR(_xlfn.XLOOKUP(PA[[#This Row],[Affected Equipment ]],'Basic Data'!N:N,'Basic Data'!Q:Q),"")</f>
        <v>31.900000000000002</v>
      </c>
      <c r="V1062" s="359">
        <f ca="1">IFERROR(_xlfn.XLOOKUP(PA[[#This Row],[Affected Equipment ]],'Basic Data'!N:N,'Basic Data'!R:R),"")</f>
        <v>1.8668071161048689E-4</v>
      </c>
      <c r="W1062" s="35" t="s">
        <v>447</v>
      </c>
      <c r="X1062" s="38"/>
      <c r="Y1062" s="38" t="s">
        <v>469</v>
      </c>
      <c r="Z1062" s="44">
        <v>0.27777777777777779</v>
      </c>
      <c r="AA1062" s="40">
        <v>0.27777777777777779</v>
      </c>
      <c r="AB1062" s="41">
        <v>0.27777777777777779</v>
      </c>
      <c r="AC1062" s="44">
        <v>0.71527777777777779</v>
      </c>
      <c r="AD1062" s="42">
        <f>IF(PA[[#This Row],[Acknowledgement Time ]]="NA","",(PA[[#This Row],[Acknowledgement Time ]]-PA[[#This Row],[Fault Time]])*24)</f>
        <v>0</v>
      </c>
      <c r="AE1062" s="42">
        <f>IF(PA[[#This Row],[Work Start time on Fault]]="NA","",(PA[[#This Row],[Work Start time on Fault]]-PA[[#This Row],[Fault Time]])*24)</f>
        <v>0</v>
      </c>
      <c r="AF1062" s="43">
        <f>IF(PA[[#This Row],[Status]]="Open","",(PA[[#This Row],[Work Completion time on fault]]-PA[[#This Row],[Fault Time]])*24)</f>
        <v>10.5</v>
      </c>
      <c r="AG1062" s="42">
        <f>IFERROR((PA[[#This Row],[Work Completion time on fault]]-PA[[#This Row],[Fault Time]])*24,"")</f>
        <v>10.5</v>
      </c>
      <c r="AH1062" s="371" t="s">
        <v>1938</v>
      </c>
      <c r="AI1062" s="32" t="s">
        <v>367</v>
      </c>
      <c r="AJ1062" s="34">
        <f ca="1">IFERROR(PA[[#This Row],[Breakdown Time]]*PA[[#This Row],[Plant Equivalent Weightage]],"")</f>
        <v>1.9601474719101123E-3</v>
      </c>
      <c r="AK1062" s="35">
        <v>3057</v>
      </c>
      <c r="AL1062" s="49">
        <f>IFERROR((_xlfn.XLOOKUP($G1062,'Modelling New'!$D:$D,'Modelling New'!$O:$O)*PA[[#This Row],[Lost PoA(Wh/m2)]]*PA[[#This Row],[DC Capacity Affected (kW)]])/1000,"")</f>
        <v>80.718194461582144</v>
      </c>
    </row>
    <row r="1063" spans="1:38">
      <c r="A1063" s="173">
        <f t="shared" si="18"/>
        <v>1062</v>
      </c>
      <c r="B1063" s="30">
        <v>45863</v>
      </c>
      <c r="C1063" s="183">
        <f>YEAR(PA[[#This Row],[Date]])+IF(MONTH(PA[[#This Row],[Date]])&gt;=4,1,0)</f>
        <v>2026</v>
      </c>
      <c r="D1063" s="32">
        <f>YEAR(PA[[#This Row],[Date]])</f>
        <v>2025</v>
      </c>
      <c r="E1063" s="36" t="s">
        <v>363</v>
      </c>
      <c r="F1063" s="36" t="s">
        <v>363</v>
      </c>
      <c r="G1063" s="216">
        <v>45839</v>
      </c>
      <c r="H1063" s="31">
        <f>DAY(EOMONTH(PA[[#This Row],[Month Year]],0))</f>
        <v>31</v>
      </c>
      <c r="I1063" s="33">
        <v>0.27777777777777779</v>
      </c>
      <c r="J1063" s="33">
        <v>0.7715277777777777</v>
      </c>
      <c r="K1063" s="34">
        <f>IFERROR((PA[[#This Row],[Sunset Time (POA&lt;20 W/m2)]]-PA[[#This Row],[Sunrise Time (POA&gt;20 W/m2)]])*24,"")</f>
        <v>11.849999999999998</v>
      </c>
      <c r="L1063" s="32" t="s">
        <v>608</v>
      </c>
      <c r="M1063" s="32" t="s">
        <v>403</v>
      </c>
      <c r="N1063" s="36" t="s">
        <v>443</v>
      </c>
      <c r="O1063" s="35" t="s">
        <v>405</v>
      </c>
      <c r="P1063" s="37" t="s">
        <v>471</v>
      </c>
      <c r="Q1063" s="32"/>
      <c r="R1063" s="31">
        <f>IF((PA[[#This Row],[String Type(If String BD)]]&amp;PA[[#This Row],[Equipment (If any BD other than PV  array and inv)]])="",1,0)</f>
        <v>0</v>
      </c>
      <c r="S1063" s="31">
        <f>IF(PA[[#This Row],[String Type(If String BD)]]="",1,0)</f>
        <v>0</v>
      </c>
      <c r="T10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3" s="34">
        <f>IFERROR(_xlfn.XLOOKUP(PA[[#This Row],[Affected Equipment ]],'Basic Data'!N:N,'Basic Data'!Q:Q),"")</f>
        <v>31.610000000000003</v>
      </c>
      <c r="V1063" s="359">
        <f ca="1">IFERROR(_xlfn.XLOOKUP(PA[[#This Row],[Affected Equipment ]],'Basic Data'!N:N,'Basic Data'!R:R),"")</f>
        <v>1.8498361423220975E-4</v>
      </c>
      <c r="W1063" s="35" t="s">
        <v>447</v>
      </c>
      <c r="X1063" s="38"/>
      <c r="Y1063" s="38" t="s">
        <v>469</v>
      </c>
      <c r="Z1063" s="44">
        <v>0.27777777777777779</v>
      </c>
      <c r="AA1063" s="40">
        <v>0.27777777777777779</v>
      </c>
      <c r="AB1063" s="41">
        <v>0.27777777777777779</v>
      </c>
      <c r="AC1063" s="44">
        <v>0.72222222222222221</v>
      </c>
      <c r="AD1063" s="42">
        <f>IF(PA[[#This Row],[Acknowledgement Time ]]="NA","",(PA[[#This Row],[Acknowledgement Time ]]-PA[[#This Row],[Fault Time]])*24)</f>
        <v>0</v>
      </c>
      <c r="AE1063" s="42">
        <f>IF(PA[[#This Row],[Work Start time on Fault]]="NA","",(PA[[#This Row],[Work Start time on Fault]]-PA[[#This Row],[Fault Time]])*24)</f>
        <v>0</v>
      </c>
      <c r="AF1063" s="43">
        <f>IF(PA[[#This Row],[Status]]="Open","",(PA[[#This Row],[Work Completion time on fault]]-PA[[#This Row],[Fault Time]])*24)</f>
        <v>10.666666666666666</v>
      </c>
      <c r="AG1063" s="42">
        <f>IFERROR((PA[[#This Row],[Work Completion time on fault]]-PA[[#This Row],[Fault Time]])*24,"")</f>
        <v>10.666666666666666</v>
      </c>
      <c r="AH1063" s="371" t="s">
        <v>593</v>
      </c>
      <c r="AI1063" s="32" t="s">
        <v>367</v>
      </c>
      <c r="AJ1063" s="34">
        <f ca="1">IFERROR(PA[[#This Row],[Breakdown Time]]*PA[[#This Row],[Plant Equivalent Weightage]],"")</f>
        <v>1.9731585518102373E-3</v>
      </c>
      <c r="AK1063" s="35">
        <v>3044</v>
      </c>
      <c r="AL1063" s="49">
        <f>IFERROR((_xlfn.XLOOKUP($G1063,'Modelling New'!$D:$D,'Modelling New'!$O:$O)*PA[[#This Row],[Lost PoA(Wh/m2)]]*PA[[#This Row],[DC Capacity Affected (kW)]])/1000,"")</f>
        <v>79.644256251152669</v>
      </c>
    </row>
    <row r="1064" spans="1:38">
      <c r="A1064" s="173">
        <f t="shared" si="18"/>
        <v>1063</v>
      </c>
      <c r="B1064" s="30">
        <v>45863</v>
      </c>
      <c r="C1064" s="183">
        <f>YEAR(PA[[#This Row],[Date]])+IF(MONTH(PA[[#This Row],[Date]])&gt;=4,1,0)</f>
        <v>2026</v>
      </c>
      <c r="D1064" s="32">
        <f>YEAR(PA[[#This Row],[Date]])</f>
        <v>2025</v>
      </c>
      <c r="E1064" s="36" t="s">
        <v>363</v>
      </c>
      <c r="F1064" s="36" t="s">
        <v>363</v>
      </c>
      <c r="G1064" s="216">
        <v>45839</v>
      </c>
      <c r="H1064" s="31">
        <f>DAY(EOMONTH(PA[[#This Row],[Month Year]],0))</f>
        <v>31</v>
      </c>
      <c r="I1064" s="33">
        <v>0.27777777777777779</v>
      </c>
      <c r="J1064" s="33">
        <v>0.7715277777777777</v>
      </c>
      <c r="K1064" s="34">
        <f>IFERROR((PA[[#This Row],[Sunset Time (POA&lt;20 W/m2)]]-PA[[#This Row],[Sunrise Time (POA&gt;20 W/m2)]])*24,"")</f>
        <v>11.849999999999998</v>
      </c>
      <c r="L1064" s="32" t="s">
        <v>418</v>
      </c>
      <c r="M1064" s="32" t="s">
        <v>403</v>
      </c>
      <c r="N1064" s="36" t="s">
        <v>443</v>
      </c>
      <c r="O1064" s="35" t="s">
        <v>446</v>
      </c>
      <c r="P1064" s="37" t="s">
        <v>406</v>
      </c>
      <c r="Q1064" s="32"/>
      <c r="R1064" s="31">
        <f>IF((PA[[#This Row],[String Type(If String BD)]]&amp;PA[[#This Row],[Equipment (If any BD other than PV  array and inv)]])="",1,0)</f>
        <v>0</v>
      </c>
      <c r="S1064" s="31">
        <f>IF(PA[[#This Row],[String Type(If String BD)]]="",1,0)</f>
        <v>0</v>
      </c>
      <c r="T10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4" s="34">
        <f>IFERROR(_xlfn.XLOOKUP(PA[[#This Row],[Affected Equipment ]],'Basic Data'!N:N,'Basic Data'!Q:Q),"")</f>
        <v>31.900000000000002</v>
      </c>
      <c r="V1064" s="359">
        <f ca="1">IFERROR(_xlfn.XLOOKUP(PA[[#This Row],[Affected Equipment ]],'Basic Data'!N:N,'Basic Data'!R:R),"")</f>
        <v>1.8668071161048689E-4</v>
      </c>
      <c r="W1064" s="35" t="s">
        <v>447</v>
      </c>
      <c r="X1064" s="38"/>
      <c r="Y1064" s="38" t="s">
        <v>469</v>
      </c>
      <c r="Z1064" s="44">
        <v>0.27777777777777779</v>
      </c>
      <c r="AA1064" s="40">
        <v>0.27777777777777779</v>
      </c>
      <c r="AB1064" s="41">
        <v>0.27777777777777779</v>
      </c>
      <c r="AC1064" s="44">
        <v>0.70833333333333337</v>
      </c>
      <c r="AD1064" s="42">
        <f>IF(PA[[#This Row],[Acknowledgement Time ]]="NA","",(PA[[#This Row],[Acknowledgement Time ]]-PA[[#This Row],[Fault Time]])*24)</f>
        <v>0</v>
      </c>
      <c r="AE1064" s="42">
        <f>IF(PA[[#This Row],[Work Start time on Fault]]="NA","",(PA[[#This Row],[Work Start time on Fault]]-PA[[#This Row],[Fault Time]])*24)</f>
        <v>0</v>
      </c>
      <c r="AF1064" s="43">
        <f>IF(PA[[#This Row],[Status]]="Open","",(PA[[#This Row],[Work Completion time on fault]]-PA[[#This Row],[Fault Time]])*24)</f>
        <v>10.333333333333334</v>
      </c>
      <c r="AG1064" s="42">
        <f>IFERROR((PA[[#This Row],[Work Completion time on fault]]-PA[[#This Row],[Fault Time]])*24,"")</f>
        <v>10.333333333333334</v>
      </c>
      <c r="AH1064" s="371" t="s">
        <v>593</v>
      </c>
      <c r="AI1064" s="32" t="s">
        <v>367</v>
      </c>
      <c r="AJ1064" s="34">
        <f ca="1">IFERROR(PA[[#This Row],[Breakdown Time]]*PA[[#This Row],[Plant Equivalent Weightage]],"")</f>
        <v>1.9290340199750314E-3</v>
      </c>
      <c r="AK1064" s="35">
        <v>2822</v>
      </c>
      <c r="AL1064" s="49">
        <f>IFERROR((_xlfn.XLOOKUP($G1064,'Modelling New'!$D:$D,'Modelling New'!$O:$O)*PA[[#This Row],[Lost PoA(Wh/m2)]]*PA[[#This Row],[DC Capacity Affected (kW)]])/1000,"")</f>
        <v>74.513164792471315</v>
      </c>
    </row>
    <row r="1065" spans="1:38">
      <c r="A1065" s="173">
        <f t="shared" si="18"/>
        <v>1064</v>
      </c>
      <c r="B1065" s="30">
        <v>45863</v>
      </c>
      <c r="C1065" s="183">
        <f>YEAR(PA[[#This Row],[Date]])+IF(MONTH(PA[[#This Row],[Date]])&gt;=4,1,0)</f>
        <v>2026</v>
      </c>
      <c r="D1065" s="32">
        <f>YEAR(PA[[#This Row],[Date]])</f>
        <v>2025</v>
      </c>
      <c r="E1065" s="36" t="s">
        <v>363</v>
      </c>
      <c r="F1065" s="36" t="s">
        <v>363</v>
      </c>
      <c r="G1065" s="216">
        <v>45839</v>
      </c>
      <c r="H1065" s="31">
        <f>DAY(EOMONTH(PA[[#This Row],[Month Year]],0))</f>
        <v>31</v>
      </c>
      <c r="I1065" s="33">
        <v>0.27777777777777779</v>
      </c>
      <c r="J1065" s="33">
        <v>0.7715277777777777</v>
      </c>
      <c r="K1065" s="34">
        <f>IFERROR((PA[[#This Row],[Sunset Time (POA&lt;20 W/m2)]]-PA[[#This Row],[Sunrise Time (POA&gt;20 W/m2)]])*24,"")</f>
        <v>11.849999999999998</v>
      </c>
      <c r="L1065" s="32" t="s">
        <v>418</v>
      </c>
      <c r="M1065" s="32" t="s">
        <v>403</v>
      </c>
      <c r="N1065" s="36" t="s">
        <v>443</v>
      </c>
      <c r="O1065" s="35" t="s">
        <v>446</v>
      </c>
      <c r="P1065" s="37" t="s">
        <v>406</v>
      </c>
      <c r="Q1065" s="32"/>
      <c r="R1065" s="31">
        <f>IF((PA[[#This Row],[String Type(If String BD)]]&amp;PA[[#This Row],[Equipment (If any BD other than PV  array and inv)]])="",1,0)</f>
        <v>0</v>
      </c>
      <c r="S1065" s="31">
        <f>IF(PA[[#This Row],[String Type(If String BD)]]="",1,0)</f>
        <v>0</v>
      </c>
      <c r="T10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5" s="34">
        <f>IFERROR(_xlfn.XLOOKUP(PA[[#This Row],[Affected Equipment ]],'Basic Data'!N:N,'Basic Data'!Q:Q),"")</f>
        <v>31.900000000000002</v>
      </c>
      <c r="V1065" s="359">
        <f ca="1">IFERROR(_xlfn.XLOOKUP(PA[[#This Row],[Affected Equipment ]],'Basic Data'!N:N,'Basic Data'!R:R),"")</f>
        <v>1.8668071161048689E-4</v>
      </c>
      <c r="W1065" s="35" t="s">
        <v>447</v>
      </c>
      <c r="X1065" s="38"/>
      <c r="Y1065" s="38" t="s">
        <v>469</v>
      </c>
      <c r="Z1065" s="44">
        <v>0.27777777777777779</v>
      </c>
      <c r="AA1065" s="40">
        <v>0.27777777777777779</v>
      </c>
      <c r="AB1065" s="41">
        <v>0.27777777777777779</v>
      </c>
      <c r="AC1065" s="44">
        <v>0.71527777777777779</v>
      </c>
      <c r="AD1065" s="42">
        <f>IF(PA[[#This Row],[Acknowledgement Time ]]="NA","",(PA[[#This Row],[Acknowledgement Time ]]-PA[[#This Row],[Fault Time]])*24)</f>
        <v>0</v>
      </c>
      <c r="AE1065" s="42">
        <f>IF(PA[[#This Row],[Work Start time on Fault]]="NA","",(PA[[#This Row],[Work Start time on Fault]]-PA[[#This Row],[Fault Time]])*24)</f>
        <v>0</v>
      </c>
      <c r="AF1065" s="43">
        <f>IF(PA[[#This Row],[Status]]="Open","",(PA[[#This Row],[Work Completion time on fault]]-PA[[#This Row],[Fault Time]])*24)</f>
        <v>10.5</v>
      </c>
      <c r="AG1065" s="42">
        <f>IFERROR((PA[[#This Row],[Work Completion time on fault]]-PA[[#This Row],[Fault Time]])*24,"")</f>
        <v>10.5</v>
      </c>
      <c r="AH1065" s="371" t="s">
        <v>593</v>
      </c>
      <c r="AI1065" s="32" t="s">
        <v>367</v>
      </c>
      <c r="AJ1065" s="34">
        <f ca="1">IFERROR(PA[[#This Row],[Breakdown Time]]*PA[[#This Row],[Plant Equivalent Weightage]],"")</f>
        <v>1.9601474719101123E-3</v>
      </c>
      <c r="AK1065" s="35">
        <v>2832</v>
      </c>
      <c r="AL1065" s="49">
        <f>IFERROR((_xlfn.XLOOKUP($G1065,'Modelling New'!$D:$D,'Modelling New'!$O:$O)*PA[[#This Row],[Lost PoA(Wh/m2)]]*PA[[#This Row],[DC Capacity Affected (kW)]])/1000,"")</f>
        <v>74.777208608178157</v>
      </c>
    </row>
    <row r="1066" spans="1:38">
      <c r="A1066" s="173">
        <f t="shared" si="18"/>
        <v>1065</v>
      </c>
      <c r="B1066" s="134">
        <v>45863</v>
      </c>
      <c r="C1066" s="182">
        <f>YEAR(PA[[#This Row],[Date]])+IF(MONTH(PA[[#This Row],[Date]])&gt;=4,1,0)</f>
        <v>2026</v>
      </c>
      <c r="D1066" s="32">
        <f>YEAR(PA[[#This Row],[Date]])</f>
        <v>2025</v>
      </c>
      <c r="E1066" s="36" t="s">
        <v>363</v>
      </c>
      <c r="F1066" s="36" t="s">
        <v>363</v>
      </c>
      <c r="G1066" s="216">
        <v>45839</v>
      </c>
      <c r="H1066" s="174">
        <f>DAY(EOMONTH(PA[[#This Row],[Month Year]],0))</f>
        <v>31</v>
      </c>
      <c r="I1066" s="33">
        <v>0.27777777777777779</v>
      </c>
      <c r="J1066" s="33">
        <v>0.7715277777777777</v>
      </c>
      <c r="K1066" s="34">
        <f>IFERROR((PA[[#This Row],[Sunset Time (POA&lt;20 W/m2)]]-PA[[#This Row],[Sunrise Time (POA&gt;20 W/m2)]])*24,"")</f>
        <v>11.849999999999998</v>
      </c>
      <c r="L1066" s="36" t="s">
        <v>510</v>
      </c>
      <c r="M1066" s="32" t="s">
        <v>410</v>
      </c>
      <c r="N1066" s="36" t="s">
        <v>412</v>
      </c>
      <c r="O1066" s="35" t="s">
        <v>472</v>
      </c>
      <c r="P1066" s="37" t="s">
        <v>471</v>
      </c>
      <c r="Q1066" s="36"/>
      <c r="R1066" s="174">
        <f>IF((PA[[#This Row],[String Type(If String BD)]]&amp;PA[[#This Row],[Equipment (If any BD other than PV  array and inv)]])="",1,0)</f>
        <v>0</v>
      </c>
      <c r="S1066" s="174">
        <f>IF(PA[[#This Row],[String Type(If String BD)]]="",1,0)</f>
        <v>0</v>
      </c>
      <c r="T10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6" s="175">
        <f>IFERROR(_xlfn.XLOOKUP(PA[[#This Row],[Affected Equipment ]],'Basic Data'!N:N,'Basic Data'!Q:Q),"")</f>
        <v>31.610000000000003</v>
      </c>
      <c r="V1066" s="360">
        <f ca="1">IFERROR(_xlfn.XLOOKUP(PA[[#This Row],[Affected Equipment ]],'Basic Data'!N:N,'Basic Data'!R:R),"")</f>
        <v>1.8498361423220975E-4</v>
      </c>
      <c r="W1066" s="37" t="s">
        <v>407</v>
      </c>
      <c r="X1066" s="39"/>
      <c r="Y1066" s="38" t="s">
        <v>469</v>
      </c>
      <c r="Z1066" s="44">
        <v>0.27777777777777779</v>
      </c>
      <c r="AA1066" s="40">
        <v>0.27777777777777779</v>
      </c>
      <c r="AB1066" s="41">
        <v>0.27777777777777779</v>
      </c>
      <c r="AC1066" s="44">
        <v>0.70833333333333337</v>
      </c>
      <c r="AD1066" s="176">
        <f>IF(PA[[#This Row],[Acknowledgement Time ]]="NA","",(PA[[#This Row],[Acknowledgement Time ]]-PA[[#This Row],[Fault Time]])*24)</f>
        <v>0</v>
      </c>
      <c r="AE1066" s="176">
        <f>IF(PA[[#This Row],[Work Start time on Fault]]="NA","",(PA[[#This Row],[Work Start time on Fault]]-PA[[#This Row],[Fault Time]])*24)</f>
        <v>0</v>
      </c>
      <c r="AF1066" s="177">
        <f>IF(PA[[#This Row],[Status]]="Open","",(PA[[#This Row],[Work Completion time on fault]]-PA[[#This Row],[Fault Time]])*24)</f>
        <v>10.333333333333334</v>
      </c>
      <c r="AG1066" s="176">
        <f>IFERROR((PA[[#This Row],[Work Completion time on fault]]-PA[[#This Row],[Fault Time]])*24,"")</f>
        <v>10.333333333333334</v>
      </c>
      <c r="AH1066" s="371" t="s">
        <v>1927</v>
      </c>
      <c r="AI1066" s="32" t="s">
        <v>367</v>
      </c>
      <c r="AJ1066" s="175">
        <f ca="1">IFERROR(PA[[#This Row],[Breakdown Time]]*PA[[#This Row],[Plant Equivalent Weightage]],"")</f>
        <v>1.9114973470661675E-3</v>
      </c>
      <c r="AK1066" s="35">
        <v>2822</v>
      </c>
      <c r="AL1066" s="277">
        <f>IFERROR((_xlfn.XLOOKUP($G1066,'Modelling New'!$D:$D,'Modelling New'!$O:$O)*PA[[#This Row],[Lost PoA(Wh/m2)]]*PA[[#This Row],[DC Capacity Affected (kW)]])/1000,"")</f>
        <v>73.835772385267035</v>
      </c>
    </row>
    <row r="1067" spans="1:38">
      <c r="A1067" s="173">
        <f t="shared" si="18"/>
        <v>1066</v>
      </c>
      <c r="B1067" s="30">
        <v>45863</v>
      </c>
      <c r="C1067" s="183">
        <f>YEAR(PA[[#This Row],[Date]])+IF(MONTH(PA[[#This Row],[Date]])&gt;=4,1,0)</f>
        <v>2026</v>
      </c>
      <c r="D1067" s="32">
        <f>YEAR(PA[[#This Row],[Date]])</f>
        <v>2025</v>
      </c>
      <c r="E1067" s="36" t="s">
        <v>363</v>
      </c>
      <c r="F1067" s="36" t="s">
        <v>363</v>
      </c>
      <c r="G1067" s="216">
        <v>45839</v>
      </c>
      <c r="H1067" s="31">
        <f>DAY(EOMONTH(PA[[#This Row],[Month Year]],0))</f>
        <v>31</v>
      </c>
      <c r="I1067" s="33">
        <v>0.27777777777777779</v>
      </c>
      <c r="J1067" s="33">
        <v>0.7715277777777777</v>
      </c>
      <c r="K1067" s="34">
        <f>IFERROR((PA[[#This Row],[Sunset Time (POA&lt;20 W/m2)]]-PA[[#This Row],[Sunrise Time (POA&gt;20 W/m2)]])*24,"")</f>
        <v>11.849999999999998</v>
      </c>
      <c r="L1067" s="36" t="s">
        <v>510</v>
      </c>
      <c r="M1067" s="32" t="s">
        <v>410</v>
      </c>
      <c r="N1067" s="36" t="s">
        <v>412</v>
      </c>
      <c r="O1067" s="35" t="s">
        <v>458</v>
      </c>
      <c r="P1067" s="37" t="s">
        <v>471</v>
      </c>
      <c r="Q1067" s="32"/>
      <c r="R1067" s="31">
        <f>IF((PA[[#This Row],[String Type(If String BD)]]&amp;PA[[#This Row],[Equipment (If any BD other than PV  array and inv)]])="",1,0)</f>
        <v>0</v>
      </c>
      <c r="S1067" s="31">
        <f>IF(PA[[#This Row],[String Type(If String BD)]]="",1,0)</f>
        <v>0</v>
      </c>
      <c r="T10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7" s="34">
        <f>IFERROR(_xlfn.XLOOKUP(PA[[#This Row],[Affected Equipment ]],'Basic Data'!N:N,'Basic Data'!Q:Q),"")</f>
        <v>31.610000000000003</v>
      </c>
      <c r="V1067" s="359">
        <f ca="1">IFERROR(_xlfn.XLOOKUP(PA[[#This Row],[Affected Equipment ]],'Basic Data'!N:N,'Basic Data'!R:R),"")</f>
        <v>1.8498361423220975E-4</v>
      </c>
      <c r="W1067" s="37" t="s">
        <v>407</v>
      </c>
      <c r="X1067" s="38"/>
      <c r="Y1067" s="38" t="s">
        <v>469</v>
      </c>
      <c r="Z1067" s="44">
        <v>0.27777777777777779</v>
      </c>
      <c r="AA1067" s="40">
        <v>0.27777777777777779</v>
      </c>
      <c r="AB1067" s="41">
        <v>0.27777777777777779</v>
      </c>
      <c r="AC1067" s="44">
        <v>0.71527777777777779</v>
      </c>
      <c r="AD1067" s="42">
        <f>IF(PA[[#This Row],[Acknowledgement Time ]]="NA","",(PA[[#This Row],[Acknowledgement Time ]]-PA[[#This Row],[Fault Time]])*24)</f>
        <v>0</v>
      </c>
      <c r="AE1067" s="42">
        <f>IF(PA[[#This Row],[Work Start time on Fault]]="NA","",(PA[[#This Row],[Work Start time on Fault]]-PA[[#This Row],[Fault Time]])*24)</f>
        <v>0</v>
      </c>
      <c r="AF1067" s="43">
        <f>IF(PA[[#This Row],[Status]]="Open","",(PA[[#This Row],[Work Completion time on fault]]-PA[[#This Row],[Fault Time]])*24)</f>
        <v>10.5</v>
      </c>
      <c r="AG1067" s="42">
        <f>IFERROR((PA[[#This Row],[Work Completion time on fault]]-PA[[#This Row],[Fault Time]])*24,"")</f>
        <v>10.5</v>
      </c>
      <c r="AH1067" s="371" t="s">
        <v>1927</v>
      </c>
      <c r="AI1067" s="32" t="s">
        <v>367</v>
      </c>
      <c r="AJ1067" s="34">
        <f ca="1">IFERROR(PA[[#This Row],[Breakdown Time]]*PA[[#This Row],[Plant Equivalent Weightage]],"")</f>
        <v>1.9423279494382023E-3</v>
      </c>
      <c r="AK1067" s="35">
        <v>2832</v>
      </c>
      <c r="AL1067" s="49">
        <f>IFERROR((_xlfn.XLOOKUP($G1067,'Modelling New'!$D:$D,'Modelling New'!$O:$O)*PA[[#This Row],[Lost PoA(Wh/m2)]]*PA[[#This Row],[DC Capacity Affected (kW)]])/1000,"")</f>
        <v>74.097415802649266</v>
      </c>
    </row>
    <row r="1068" spans="1:38">
      <c r="A1068" s="173">
        <f t="shared" si="18"/>
        <v>1067</v>
      </c>
      <c r="B1068" s="30">
        <v>45863</v>
      </c>
      <c r="C1068" s="183">
        <f>YEAR(PA[[#This Row],[Date]])+IF(MONTH(PA[[#This Row],[Date]])&gt;=4,1,0)</f>
        <v>2026</v>
      </c>
      <c r="D1068" s="32">
        <f>YEAR(PA[[#This Row],[Date]])</f>
        <v>2025</v>
      </c>
      <c r="E1068" s="36" t="s">
        <v>363</v>
      </c>
      <c r="F1068" s="36" t="s">
        <v>363</v>
      </c>
      <c r="G1068" s="216">
        <v>45839</v>
      </c>
      <c r="H1068" s="31">
        <f>DAY(EOMONTH(PA[[#This Row],[Month Year]],0))</f>
        <v>31</v>
      </c>
      <c r="I1068" s="33">
        <v>0.27777777777777779</v>
      </c>
      <c r="J1068" s="33">
        <v>0.7715277777777777</v>
      </c>
      <c r="K1068" s="34">
        <f>IFERROR((PA[[#This Row],[Sunset Time (POA&lt;20 W/m2)]]-PA[[#This Row],[Sunrise Time (POA&gt;20 W/m2)]])*24,"")</f>
        <v>11.849999999999998</v>
      </c>
      <c r="L1068" s="32" t="s">
        <v>674</v>
      </c>
      <c r="M1068" s="32" t="s">
        <v>403</v>
      </c>
      <c r="N1068" s="36" t="s">
        <v>404</v>
      </c>
      <c r="O1068" s="35" t="s">
        <v>456</v>
      </c>
      <c r="P1068" s="37" t="s">
        <v>471</v>
      </c>
      <c r="Q1068" s="32"/>
      <c r="R1068" s="31">
        <f>IF((PA[[#This Row],[String Type(If String BD)]]&amp;PA[[#This Row],[Equipment (If any BD other than PV  array and inv)]])="",1,0)</f>
        <v>0</v>
      </c>
      <c r="S1068" s="31">
        <f>IF(PA[[#This Row],[String Type(If String BD)]]="",1,0)</f>
        <v>0</v>
      </c>
      <c r="T10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8" s="34">
        <f>IFERROR(_xlfn.XLOOKUP(PA[[#This Row],[Affected Equipment ]],'Basic Data'!N:N,'Basic Data'!Q:Q),"")</f>
        <v>31.610000000000003</v>
      </c>
      <c r="V1068" s="359">
        <f ca="1">IFERROR(_xlfn.XLOOKUP(PA[[#This Row],[Affected Equipment ]],'Basic Data'!N:N,'Basic Data'!R:R),"")</f>
        <v>1.8498361423220975E-4</v>
      </c>
      <c r="W1068" s="35" t="s">
        <v>447</v>
      </c>
      <c r="X1068" s="38"/>
      <c r="Y1068" s="38" t="s">
        <v>469</v>
      </c>
      <c r="Z1068" s="44">
        <v>0.27777777777777779</v>
      </c>
      <c r="AA1068" s="40">
        <v>0.27777777777777779</v>
      </c>
      <c r="AB1068" s="41">
        <v>0.27777777777777779</v>
      </c>
      <c r="AC1068" s="44">
        <v>0.72222222222222221</v>
      </c>
      <c r="AD1068" s="42">
        <f>IF(PA[[#This Row],[Acknowledgement Time ]]="NA","",(PA[[#This Row],[Acknowledgement Time ]]-PA[[#This Row],[Fault Time]])*24)</f>
        <v>0</v>
      </c>
      <c r="AE1068" s="42">
        <f>IF(PA[[#This Row],[Work Start time on Fault]]="NA","",(PA[[#This Row],[Work Start time on Fault]]-PA[[#This Row],[Fault Time]])*24)</f>
        <v>0</v>
      </c>
      <c r="AF1068" s="43">
        <f>IF(PA[[#This Row],[Status]]="Open","",(PA[[#This Row],[Work Completion time on fault]]-PA[[#This Row],[Fault Time]])*24)</f>
        <v>10.666666666666666</v>
      </c>
      <c r="AG1068" s="42">
        <f>IFERROR((PA[[#This Row],[Work Completion time on fault]]-PA[[#This Row],[Fault Time]])*24,"")</f>
        <v>10.666666666666666</v>
      </c>
      <c r="AH1068" s="371" t="s">
        <v>688</v>
      </c>
      <c r="AI1068" s="32" t="s">
        <v>367</v>
      </c>
      <c r="AJ1068" s="34">
        <f ca="1">IFERROR(PA[[#This Row],[Breakdown Time]]*PA[[#This Row],[Plant Equivalent Weightage]],"")</f>
        <v>1.9731585518102373E-3</v>
      </c>
      <c r="AK1068" s="35">
        <v>2854</v>
      </c>
      <c r="AL1068" s="49">
        <f>IFERROR((_xlfn.XLOOKUP($G1068,'Modelling New'!$D:$D,'Modelling New'!$O:$O)*PA[[#This Row],[Lost PoA(Wh/m2)]]*PA[[#This Row],[DC Capacity Affected (kW)]])/1000,"")</f>
        <v>74.673031320890175</v>
      </c>
    </row>
    <row r="1069" spans="1:38">
      <c r="A1069" s="173">
        <f t="shared" si="18"/>
        <v>1068</v>
      </c>
      <c r="B1069" s="30">
        <v>45863</v>
      </c>
      <c r="C1069" s="183">
        <f>YEAR(PA[[#This Row],[Date]])+IF(MONTH(PA[[#This Row],[Date]])&gt;=4,1,0)</f>
        <v>2026</v>
      </c>
      <c r="D1069" s="32">
        <f>YEAR(PA[[#This Row],[Date]])</f>
        <v>2025</v>
      </c>
      <c r="E1069" s="36" t="s">
        <v>363</v>
      </c>
      <c r="F1069" s="36" t="s">
        <v>363</v>
      </c>
      <c r="G1069" s="216">
        <v>45839</v>
      </c>
      <c r="H1069" s="31">
        <f>DAY(EOMONTH(PA[[#This Row],[Month Year]],0))</f>
        <v>31</v>
      </c>
      <c r="I1069" s="33">
        <v>0.27777777777777779</v>
      </c>
      <c r="J1069" s="33">
        <v>0.7715277777777777</v>
      </c>
      <c r="K1069" s="34">
        <f>IFERROR((PA[[#This Row],[Sunset Time (POA&lt;20 W/m2)]]-PA[[#This Row],[Sunrise Time (POA&gt;20 W/m2)]])*24,"")</f>
        <v>11.849999999999998</v>
      </c>
      <c r="L1069" s="32" t="s">
        <v>510</v>
      </c>
      <c r="M1069" s="32" t="s">
        <v>403</v>
      </c>
      <c r="N1069" s="36" t="s">
        <v>412</v>
      </c>
      <c r="O1069" s="35" t="s">
        <v>472</v>
      </c>
      <c r="P1069" s="35"/>
      <c r="Q1069" s="32"/>
      <c r="R1069" s="31">
        <f>IF((PA[[#This Row],[String Type(If String BD)]]&amp;PA[[#This Row],[Equipment (If any BD other than PV  array and inv)]])="",1,0)</f>
        <v>1</v>
      </c>
      <c r="S1069" s="31">
        <f>IF(PA[[#This Row],[String Type(If String BD)]]="",1,0)</f>
        <v>1</v>
      </c>
      <c r="T10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69" s="34">
        <f>IFERROR(_xlfn.XLOOKUP(PA[[#This Row],[Affected Equipment ]],'Basic Data'!N:N,'Basic Data'!Q:Q),"")</f>
        <v>205.465</v>
      </c>
      <c r="V1069" s="359">
        <f ca="1">IFERROR(_xlfn.XLOOKUP(PA[[#This Row],[Affected Equipment ]],'Basic Data'!N:N,'Basic Data'!R:R),"")</f>
        <v>1.2023934925093633E-3</v>
      </c>
      <c r="W1069" s="35" t="s">
        <v>433</v>
      </c>
      <c r="X1069" s="38"/>
      <c r="Y1069" s="354" t="s">
        <v>1909</v>
      </c>
      <c r="Z1069" s="41">
        <v>0.27777777777777779</v>
      </c>
      <c r="AA1069" s="41">
        <v>0.27777777777777779</v>
      </c>
      <c r="AB1069" s="41">
        <v>0.27777777777777779</v>
      </c>
      <c r="AC1069" s="44">
        <v>0.7715277777777777</v>
      </c>
      <c r="AD1069" s="42">
        <f>IF(PA[[#This Row],[Acknowledgement Time ]]="NA","",(PA[[#This Row],[Acknowledgement Time ]]-PA[[#This Row],[Fault Time]])*24)</f>
        <v>0</v>
      </c>
      <c r="AE1069" s="42">
        <f>IF(PA[[#This Row],[Work Start time on Fault]]="NA","",(PA[[#This Row],[Work Start time on Fault]]-PA[[#This Row],[Fault Time]])*24)</f>
        <v>0</v>
      </c>
      <c r="AF1069" s="43" t="str">
        <f>IF(PA[[#This Row],[Status]]="Open","",(PA[[#This Row],[Work Completion time on fault]]-PA[[#This Row],[Fault Time]])*24)</f>
        <v/>
      </c>
      <c r="AG1069" s="42">
        <f>IFERROR((PA[[#This Row],[Work Completion time on fault]]-PA[[#This Row],[Fault Time]])*24,"")</f>
        <v>11.849999999999998</v>
      </c>
      <c r="AH1069" s="352" t="s">
        <v>1910</v>
      </c>
      <c r="AI1069" s="353" t="s">
        <v>552</v>
      </c>
      <c r="AJ1069" s="34">
        <f ca="1">IFERROR(PA[[#This Row],[Breakdown Time]]*PA[[#This Row],[Plant Equivalent Weightage]],"")</f>
        <v>1.4248362886235953E-2</v>
      </c>
      <c r="AK1069" s="35">
        <v>2916</v>
      </c>
      <c r="AL1069" s="49">
        <f>IFERROR((_xlfn.XLOOKUP($G1069,'Modelling New'!$D:$D,'Modelling New'!$O:$O)*PA[[#This Row],[Lost PoA(Wh/m2)]]*PA[[#This Row],[DC Capacity Affected (kW)]])/1000,"")</f>
        <v>495.91893330629023</v>
      </c>
    </row>
    <row r="1070" spans="1:38">
      <c r="A1070" s="173">
        <f t="shared" si="18"/>
        <v>1069</v>
      </c>
      <c r="B1070" s="30">
        <v>45863</v>
      </c>
      <c r="C1070" s="183">
        <f>YEAR(PA[[#This Row],[Date]])+IF(MONTH(PA[[#This Row],[Date]])&gt;=4,1,0)</f>
        <v>2026</v>
      </c>
      <c r="D1070" s="32">
        <f>YEAR(PA[[#This Row],[Date]])</f>
        <v>2025</v>
      </c>
      <c r="E1070" s="36" t="s">
        <v>363</v>
      </c>
      <c r="F1070" s="36" t="s">
        <v>363</v>
      </c>
      <c r="G1070" s="216">
        <v>45839</v>
      </c>
      <c r="H1070" s="31">
        <f>DAY(EOMONTH(PA[[#This Row],[Month Year]],0))</f>
        <v>31</v>
      </c>
      <c r="I1070" s="33">
        <v>0.27777777777777779</v>
      </c>
      <c r="J1070" s="33">
        <v>0.7715277777777777</v>
      </c>
      <c r="K1070" s="34">
        <f>IFERROR((PA[[#This Row],[Sunset Time (POA&lt;20 W/m2)]]-PA[[#This Row],[Sunrise Time (POA&gt;20 W/m2)]])*24,"")</f>
        <v>11.849999999999998</v>
      </c>
      <c r="L1070" s="32" t="s">
        <v>510</v>
      </c>
      <c r="M1070" s="32" t="s">
        <v>403</v>
      </c>
      <c r="N1070" s="36" t="s">
        <v>412</v>
      </c>
      <c r="O1070" s="35" t="s">
        <v>446</v>
      </c>
      <c r="P1070" s="35"/>
      <c r="Q1070" s="32"/>
      <c r="R1070" s="31">
        <f>IF((PA[[#This Row],[String Type(If String BD)]]&amp;PA[[#This Row],[Equipment (If any BD other than PV  array and inv)]])="",1,0)</f>
        <v>1</v>
      </c>
      <c r="S1070" s="31">
        <f>IF(PA[[#This Row],[String Type(If String BD)]]="",1,0)</f>
        <v>1</v>
      </c>
      <c r="T10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0" s="34">
        <f>IFERROR(_xlfn.XLOOKUP(PA[[#This Row],[Affected Equipment ]],'Basic Data'!N:N,'Basic Data'!Q:Q),"")</f>
        <v>221.27</v>
      </c>
      <c r="V1070" s="359">
        <f ca="1">IFERROR(_xlfn.XLOOKUP(PA[[#This Row],[Affected Equipment ]],'Basic Data'!N:N,'Basic Data'!R:R),"")</f>
        <v>1.2948852996254683E-3</v>
      </c>
      <c r="W1070" s="35" t="s">
        <v>433</v>
      </c>
      <c r="X1070" s="38"/>
      <c r="Y1070" s="354" t="s">
        <v>1909</v>
      </c>
      <c r="Z1070" s="41">
        <v>0.27777777777777779</v>
      </c>
      <c r="AA1070" s="41">
        <v>0.27777777777777779</v>
      </c>
      <c r="AB1070" s="41">
        <v>0.27777777777777779</v>
      </c>
      <c r="AC1070" s="44">
        <v>0.7715277777777777</v>
      </c>
      <c r="AD1070" s="42">
        <f>IF(PA[[#This Row],[Acknowledgement Time ]]="NA","",(PA[[#This Row],[Acknowledgement Time ]]-PA[[#This Row],[Fault Time]])*24)</f>
        <v>0</v>
      </c>
      <c r="AE1070" s="42">
        <f>IF(PA[[#This Row],[Work Start time on Fault]]="NA","",(PA[[#This Row],[Work Start time on Fault]]-PA[[#This Row],[Fault Time]])*24)</f>
        <v>0</v>
      </c>
      <c r="AF1070" s="43" t="str">
        <f>IF(PA[[#This Row],[Status]]="Open","",(PA[[#This Row],[Work Completion time on fault]]-PA[[#This Row],[Fault Time]])*24)</f>
        <v/>
      </c>
      <c r="AG1070" s="42">
        <f>IFERROR((PA[[#This Row],[Work Completion time on fault]]-PA[[#This Row],[Fault Time]])*24,"")</f>
        <v>11.849999999999998</v>
      </c>
      <c r="AH1070" s="352" t="s">
        <v>1910</v>
      </c>
      <c r="AI1070" s="353" t="s">
        <v>552</v>
      </c>
      <c r="AJ1070" s="34">
        <f ca="1">IFERROR(PA[[#This Row],[Breakdown Time]]*PA[[#This Row],[Plant Equivalent Weightage]],"")</f>
        <v>1.5344390800561797E-2</v>
      </c>
      <c r="AK1070" s="35">
        <v>2916</v>
      </c>
      <c r="AL1070" s="49">
        <f>IFERROR((_xlfn.XLOOKUP($G1070,'Modelling New'!$D:$D,'Modelling New'!$O:$O)*PA[[#This Row],[Lost PoA(Wh/m2)]]*PA[[#This Row],[DC Capacity Affected (kW)]])/1000,"")</f>
        <v>534.06654356062029</v>
      </c>
    </row>
    <row r="1071" spans="1:38">
      <c r="A1071" s="173">
        <f t="shared" si="18"/>
        <v>1070</v>
      </c>
      <c r="B1071" s="134"/>
      <c r="C1071" s="182">
        <f>YEAR(PA[[#This Row],[Date]])+IF(MONTH(PA[[#This Row],[Date]])&gt;=4,1,0)</f>
        <v>1900</v>
      </c>
      <c r="D1071" s="32">
        <f>YEAR(PA[[#This Row],[Date]])</f>
        <v>1900</v>
      </c>
      <c r="E1071" s="36" t="s">
        <v>363</v>
      </c>
      <c r="F1071" s="36" t="s">
        <v>363</v>
      </c>
      <c r="G1071" s="216">
        <v>45839</v>
      </c>
      <c r="H1071" s="174">
        <f>DAY(EOMONTH(PA[[#This Row],[Month Year]],0))</f>
        <v>31</v>
      </c>
      <c r="I1071" s="33"/>
      <c r="J1071" s="33"/>
      <c r="K1071" s="34"/>
      <c r="L1071" s="36"/>
      <c r="M1071" s="36"/>
      <c r="N1071" s="36"/>
      <c r="O1071" s="37"/>
      <c r="P1071" s="37"/>
      <c r="Q1071" s="36"/>
      <c r="R1071" s="174">
        <f>IF((PA[[#This Row],[String Type(If String BD)]]&amp;PA[[#This Row],[Equipment (If any BD other than PV  array and inv)]])="",1,0)</f>
        <v>1</v>
      </c>
      <c r="S1071" s="174">
        <f>IF(PA[[#This Row],[String Type(If String BD)]]="",1,0)</f>
        <v>1</v>
      </c>
      <c r="T10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1071" s="175" t="str">
        <f>IFERROR(_xlfn.XLOOKUP(PA[[#This Row],[Affected Equipment ]],'Basic Data'!N:N,'Basic Data'!Q:Q),"")</f>
        <v/>
      </c>
      <c r="V1071" s="360" t="str">
        <f>IFERROR(_xlfn.XLOOKUP(PA[[#This Row],[Affected Equipment ]],'Basic Data'!N:N,'Basic Data'!R:R),"")</f>
        <v/>
      </c>
      <c r="W1071" s="37"/>
      <c r="X1071" s="39"/>
      <c r="Y1071" s="39"/>
      <c r="Z1071" s="45"/>
      <c r="AA1071" s="46"/>
      <c r="AB1071" s="47"/>
      <c r="AC1071" s="45"/>
      <c r="AD1071" s="176">
        <f>IF(PA[[#This Row],[Acknowledgement Time ]]="NA","",(PA[[#This Row],[Acknowledgement Time ]]-PA[[#This Row],[Fault Time]])*24)</f>
        <v>0</v>
      </c>
      <c r="AE1071" s="176">
        <f>IF(PA[[#This Row],[Work Start time on Fault]]="NA","",(PA[[#This Row],[Work Start time on Fault]]-PA[[#This Row],[Fault Time]])*24)</f>
        <v>0</v>
      </c>
      <c r="AF1071" s="177">
        <f>IF(PA[[#This Row],[Status]]="Open","",(PA[[#This Row],[Work Completion time on fault]]-PA[[#This Row],[Fault Time]])*24)</f>
        <v>0</v>
      </c>
      <c r="AG1071" s="176">
        <f>IFERROR((PA[[#This Row],[Work Completion time on fault]]-PA[[#This Row],[Fault Time]])*24,"")</f>
        <v>0</v>
      </c>
      <c r="AH1071" s="37"/>
      <c r="AI1071" s="36"/>
      <c r="AJ1071" s="175" t="str">
        <f>IFERROR(PA[[#This Row],[Breakdown Time]]*PA[[#This Row],[Plant Equivalent Weightage]],"")</f>
        <v/>
      </c>
      <c r="AK1071" s="37"/>
      <c r="AL1071" s="277" t="str">
        <f>IFERROR((_xlfn.XLOOKUP($G1071,'Modelling New'!$D:$D,'Modelling New'!$O:$O)*PA[[#This Row],[Lost PoA(Wh/m2)]]*PA[[#This Row],[DC Capacity Affected (kW)]])/1000,"")</f>
        <v/>
      </c>
    </row>
  </sheetData>
  <phoneticPr fontId="45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N967:N1070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O985:O1043 O1046:O1054 O1058:O1070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 P1026:P1030 P1033 P1036:P1040 P1046:P1051 P1058 P1061:P1068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Q2:Q1071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W2:W1071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M847:M1070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724</v>
      </c>
      <c r="C1" s="252" t="s">
        <v>725</v>
      </c>
      <c r="D1" s="252" t="s">
        <v>96</v>
      </c>
      <c r="E1" s="252" t="s">
        <v>726</v>
      </c>
      <c r="F1" s="252" t="s">
        <v>727</v>
      </c>
      <c r="G1" s="252" t="s">
        <v>728</v>
      </c>
      <c r="H1" s="252" t="s">
        <v>729</v>
      </c>
      <c r="I1" s="252" t="s">
        <v>730</v>
      </c>
      <c r="J1" s="252" t="s">
        <v>731</v>
      </c>
      <c r="K1" s="252" t="s">
        <v>732</v>
      </c>
      <c r="L1" s="252" t="s">
        <v>733</v>
      </c>
      <c r="M1" s="252" t="s">
        <v>734</v>
      </c>
      <c r="N1" s="252" t="s">
        <v>735</v>
      </c>
      <c r="O1" s="252" t="s">
        <v>736</v>
      </c>
      <c r="P1" s="252" t="s">
        <v>737</v>
      </c>
      <c r="Q1" s="252" t="s">
        <v>738</v>
      </c>
      <c r="R1" s="252" t="s">
        <v>739</v>
      </c>
      <c r="S1" s="252" t="s">
        <v>740</v>
      </c>
      <c r="T1" s="252" t="s">
        <v>741</v>
      </c>
      <c r="U1" s="252" t="s">
        <v>742</v>
      </c>
      <c r="V1" s="252" t="s">
        <v>743</v>
      </c>
      <c r="W1" s="252" t="s">
        <v>744</v>
      </c>
      <c r="X1" s="252" t="s">
        <v>745</v>
      </c>
      <c r="Y1" s="252" t="s">
        <v>746</v>
      </c>
      <c r="Z1" s="252" t="s">
        <v>747</v>
      </c>
      <c r="AA1" s="252" t="s">
        <v>748</v>
      </c>
      <c r="AB1" s="252" t="s">
        <v>749</v>
      </c>
      <c r="AC1" s="252" t="s">
        <v>750</v>
      </c>
      <c r="AD1" s="252" t="s">
        <v>751</v>
      </c>
      <c r="AE1" s="252" t="s">
        <v>752</v>
      </c>
      <c r="AF1" s="252" t="s">
        <v>753</v>
      </c>
      <c r="AG1" s="252" t="s">
        <v>754</v>
      </c>
      <c r="AH1" s="252" t="s">
        <v>755</v>
      </c>
      <c r="AI1" s="252" t="s">
        <v>756</v>
      </c>
      <c r="AJ1" s="252" t="s">
        <v>757</v>
      </c>
      <c r="AK1" s="252" t="s">
        <v>758</v>
      </c>
      <c r="AL1" s="252" t="s">
        <v>759</v>
      </c>
      <c r="AM1" s="271" t="s">
        <v>13</v>
      </c>
      <c r="AN1" s="271" t="s">
        <v>14</v>
      </c>
      <c r="AO1" s="271" t="s">
        <v>760</v>
      </c>
      <c r="AQ1" s="240" t="s">
        <v>761</v>
      </c>
      <c r="AR1" s="253">
        <v>175.77</v>
      </c>
    </row>
    <row r="2" spans="1:44">
      <c r="A2" s="254">
        <v>1</v>
      </c>
      <c r="B2" s="255" t="s">
        <v>762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763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117</v>
      </c>
      <c r="C3" s="254">
        <v>5</v>
      </c>
      <c r="D3" s="256">
        <v>45047</v>
      </c>
      <c r="E3" s="264">
        <f t="shared" si="0"/>
        <v>2023</v>
      </c>
      <c r="F3" s="257" t="s">
        <v>763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764</v>
      </c>
      <c r="C4" s="254">
        <v>6</v>
      </c>
      <c r="D4" s="256">
        <v>45078</v>
      </c>
      <c r="E4" s="257">
        <f>YEAR(D4)</f>
        <v>2023</v>
      </c>
      <c r="F4" s="257" t="s">
        <v>763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765</v>
      </c>
      <c r="C5" s="254">
        <v>7</v>
      </c>
      <c r="D5" s="256">
        <v>45108</v>
      </c>
      <c r="E5" s="264">
        <f>YEAR(D5)</f>
        <v>2023</v>
      </c>
      <c r="F5" s="257" t="s">
        <v>763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766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763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767</v>
      </c>
      <c r="C7" s="254">
        <v>9</v>
      </c>
      <c r="D7" s="256">
        <v>45170</v>
      </c>
      <c r="E7" s="257">
        <f t="shared" si="11"/>
        <v>2023</v>
      </c>
      <c r="F7" s="257" t="s">
        <v>763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768</v>
      </c>
      <c r="C8" s="254">
        <v>10</v>
      </c>
      <c r="D8" s="256">
        <v>45200</v>
      </c>
      <c r="E8" s="264">
        <f t="shared" si="11"/>
        <v>2023</v>
      </c>
      <c r="F8" s="257" t="s">
        <v>763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769</v>
      </c>
      <c r="C9" s="254">
        <v>11</v>
      </c>
      <c r="D9" s="256">
        <v>45231</v>
      </c>
      <c r="E9" s="257">
        <f t="shared" si="11"/>
        <v>2023</v>
      </c>
      <c r="F9" s="257" t="s">
        <v>763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770</v>
      </c>
      <c r="C10" s="254">
        <v>12</v>
      </c>
      <c r="D10" s="256">
        <v>45261</v>
      </c>
      <c r="E10" s="264">
        <f t="shared" si="11"/>
        <v>2023</v>
      </c>
      <c r="F10" s="257" t="s">
        <v>763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771</v>
      </c>
      <c r="C11" s="254">
        <v>1</v>
      </c>
      <c r="D11" s="256">
        <v>45292</v>
      </c>
      <c r="E11" s="257">
        <f t="shared" si="11"/>
        <v>2024</v>
      </c>
      <c r="F11" s="257" t="s">
        <v>763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772</v>
      </c>
      <c r="C12" s="254">
        <v>2</v>
      </c>
      <c r="D12" s="256">
        <v>45323</v>
      </c>
      <c r="E12" s="264">
        <f t="shared" si="11"/>
        <v>2024</v>
      </c>
      <c r="F12" s="257" t="s">
        <v>763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773</v>
      </c>
      <c r="C13" s="254">
        <v>3</v>
      </c>
      <c r="D13" s="256">
        <v>45352</v>
      </c>
      <c r="E13" s="257">
        <f t="shared" si="11"/>
        <v>2024</v>
      </c>
      <c r="F13" s="257" t="s">
        <v>763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774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774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774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774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774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774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774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774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774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774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774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774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775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775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775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775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25</v>
      </c>
      <c r="R29" s="261">
        <f t="shared" si="15"/>
        <v>113.87096774193549</v>
      </c>
      <c r="S29" s="269">
        <f>SUMIF($F$2:F37,F29,$R$2:R37)</f>
        <v>666.17096774193556</v>
      </c>
      <c r="T29" s="260">
        <f t="shared" si="16"/>
        <v>732.91663763834072</v>
      </c>
      <c r="U29" s="261">
        <f t="shared" si="17"/>
        <v>18322.915940958519</v>
      </c>
      <c r="V29" s="269">
        <f>SUMIF($F$2:F37,F29,$U$2:U37)</f>
        <v>99407.561503681238</v>
      </c>
      <c r="W29" s="262">
        <f t="shared" si="18"/>
        <v>0.15708947137310114</v>
      </c>
      <c r="X29" s="262">
        <f t="shared" si="8"/>
        <v>0.15708947137310114</v>
      </c>
      <c r="Y29" s="262">
        <f t="shared" si="9"/>
        <v>0.1836766411824203</v>
      </c>
      <c r="Z29" s="260">
        <f>IFERROR(AVERAGEIF('Daily KPI'!$D:$D,Modelling_New[[#This Row],[Month]],'Daily KPI'!AB:AB),"")</f>
        <v>168.99419354838716</v>
      </c>
      <c r="AA29" s="263">
        <f>IFERROR(AVERAGEIF($F$2:F29,F29,$Z$2:Z29),"")</f>
        <v>159.93204569892475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19751123.146051917</v>
      </c>
      <c r="AN29" s="273">
        <f>SUMIF($F$2:F29,F29,$AM$2:AM29)</f>
        <v>87322687.059353665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775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666.17096774193556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99407.561503681238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0.1836766411824203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159.93204569892475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87322687.059353665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775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666.17096774193556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99407.561503681238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0.1836766411824203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159.93204569892475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87322687.059353665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775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666.17096774193556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99407.561503681238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0.151139636172963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159.93204569892475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87322687.059353665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775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666.17096774193556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99407.561503681238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0.151139636172963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159.93204569892475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87322687.059353665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775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666.17096774193556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99407.561503681238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0.151139636172963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159.93204569892475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87322687.059353665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775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666.17096774193556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99407.561503681238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0.151139636172963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159.93204569892475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87322687.059353665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775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666.17096774193556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99407.561503681238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0.151139636172963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159.93204569892475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87322687.059353665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775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666.17096774193556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99407.561503681238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0.151139636172963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159.93204569892475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87322687.059353665</v>
      </c>
      <c r="AO37" s="274">
        <f t="shared" si="26"/>
        <v>169675.49366685937</v>
      </c>
    </row>
  </sheetData>
  <phoneticPr fontId="74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G2" sqref="G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347</v>
      </c>
      <c r="F1" s="28" t="s">
        <v>126</v>
      </c>
      <c r="G1" s="16" t="s">
        <v>348</v>
      </c>
      <c r="H1" s="16" t="s">
        <v>776</v>
      </c>
      <c r="I1" s="16" t="s">
        <v>777</v>
      </c>
      <c r="J1" s="16" t="s">
        <v>350</v>
      </c>
      <c r="K1" s="116" t="s">
        <v>351</v>
      </c>
      <c r="L1" s="16" t="s">
        <v>778</v>
      </c>
      <c r="M1" s="16" t="s">
        <v>352</v>
      </c>
      <c r="N1" s="16" t="s">
        <v>353</v>
      </c>
      <c r="O1" s="16" t="s">
        <v>354</v>
      </c>
      <c r="P1" s="16" t="s">
        <v>355</v>
      </c>
      <c r="Q1" s="16" t="s">
        <v>356</v>
      </c>
      <c r="R1" s="16" t="s">
        <v>357</v>
      </c>
      <c r="S1" s="16" t="s">
        <v>358</v>
      </c>
      <c r="T1" s="16" t="s">
        <v>359</v>
      </c>
      <c r="U1" s="22" t="s">
        <v>360</v>
      </c>
      <c r="V1" s="22" t="s">
        <v>779</v>
      </c>
      <c r="W1" s="23" t="s">
        <v>362</v>
      </c>
      <c r="X1" s="23" t="s">
        <v>780</v>
      </c>
      <c r="Y1" s="23" t="s">
        <v>781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782</v>
      </c>
      <c r="F2" s="276">
        <f>Grid_BD[[#This Row],[Date]]-DAY(Grid_BD[[#This Row],[Date]])+1</f>
        <v>45689</v>
      </c>
      <c r="G2" s="4" t="s">
        <v>783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784</v>
      </c>
      <c r="L2" t="s">
        <v>785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786</v>
      </c>
      <c r="T2" s="4" t="s">
        <v>367</v>
      </c>
      <c r="U2" s="139">
        <f>IFERROR(Grid_BD[[#This Row],[Breakdown Time]]*Grid_BD[[#This Row],[Plant Equivalent Weightage]],"")</f>
        <v>0.21666666666666723</v>
      </c>
      <c r="V2" s="328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782</v>
      </c>
      <c r="F3" s="276">
        <f>Grid_BD[[#This Row],[Date]]-DAY(Grid_BD[[#This Row],[Date]])+1</f>
        <v>45689</v>
      </c>
      <c r="G3" s="4" t="s">
        <v>783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784</v>
      </c>
      <c r="L3" t="s">
        <v>785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786</v>
      </c>
      <c r="T3" s="4" t="s">
        <v>367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782</v>
      </c>
      <c r="F4" s="276">
        <f>Grid_BD[[#This Row],[Date]]-DAY(Grid_BD[[#This Row],[Date]])+1</f>
        <v>45689</v>
      </c>
      <c r="G4" s="4" t="s">
        <v>783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787</v>
      </c>
      <c r="L4" t="s">
        <v>785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788</v>
      </c>
      <c r="T4" s="4" t="s">
        <v>367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782</v>
      </c>
      <c r="F5" s="276">
        <f>Grid_BD[[#This Row],[Date]]-DAY(Grid_BD[[#This Row],[Date]])+1</f>
        <v>45689</v>
      </c>
      <c r="G5" s="4" t="s">
        <v>783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787</v>
      </c>
      <c r="L5" t="s">
        <v>785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788</v>
      </c>
      <c r="T5" s="4" t="s">
        <v>367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782</v>
      </c>
      <c r="F6" s="276">
        <f>Grid_BD[[#This Row],[Date]]-DAY(Grid_BD[[#This Row],[Date]])+1</f>
        <v>45689</v>
      </c>
      <c r="G6" s="4" t="s">
        <v>783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787</v>
      </c>
      <c r="L6" t="s">
        <v>785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788</v>
      </c>
      <c r="T6" s="4" t="s">
        <v>367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782</v>
      </c>
      <c r="F7" s="276">
        <f>Grid_BD[[#This Row],[Date]]-DAY(Grid_BD[[#This Row],[Date]])+1</f>
        <v>45689</v>
      </c>
      <c r="G7" s="4" t="s">
        <v>783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789</v>
      </c>
      <c r="L7" t="s">
        <v>785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790</v>
      </c>
      <c r="T7" s="4" t="s">
        <v>367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782</v>
      </c>
      <c r="F8" s="276">
        <f>Grid_BD[[#This Row],[Date]]-DAY(Grid_BD[[#This Row],[Date]])+1</f>
        <v>45689</v>
      </c>
      <c r="G8" s="4" t="s">
        <v>783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791</v>
      </c>
      <c r="L8" t="s">
        <v>785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792</v>
      </c>
      <c r="T8" s="4" t="s">
        <v>367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782</v>
      </c>
      <c r="F9" s="276">
        <f>Grid_BD[[#This Row],[Date]]-DAY(Grid_BD[[#This Row],[Date]])+1</f>
        <v>45717</v>
      </c>
      <c r="G9" s="4" t="s">
        <v>783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793</v>
      </c>
      <c r="L9" t="s">
        <v>785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788</v>
      </c>
      <c r="T9" s="4" t="s">
        <v>367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782</v>
      </c>
      <c r="F10" s="276">
        <f>Grid_BD[[#This Row],[Date]]-DAY(Grid_BD[[#This Row],[Date]])+1</f>
        <v>45717</v>
      </c>
      <c r="G10" s="4" t="s">
        <v>783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794</v>
      </c>
      <c r="L10" t="s">
        <v>785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795</v>
      </c>
      <c r="T10" s="4" t="s">
        <v>367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363</v>
      </c>
      <c r="F11" s="276">
        <f>Grid_BD[[#This Row],[Date]]-DAY(Grid_BD[[#This Row],[Date]])+1</f>
        <v>45748</v>
      </c>
      <c r="G11" s="4" t="s">
        <v>783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796</v>
      </c>
      <c r="L11" t="s">
        <v>785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796</v>
      </c>
      <c r="T11" s="4" t="s">
        <v>367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363</v>
      </c>
      <c r="F12" s="276">
        <f>Grid_BD[[#This Row],[Date]]-DAY(Grid_BD[[#This Row],[Date]])+1</f>
        <v>45748</v>
      </c>
      <c r="G12" s="4" t="s">
        <v>783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796</v>
      </c>
      <c r="L12" t="s">
        <v>785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796</v>
      </c>
      <c r="T12" s="4" t="s">
        <v>367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363</v>
      </c>
      <c r="F13" s="276">
        <f>Grid_BD[[#This Row],[Date]]-DAY(Grid_BD[[#This Row],[Date]])+1</f>
        <v>45748</v>
      </c>
      <c r="G13" s="4" t="s">
        <v>783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785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795</v>
      </c>
      <c r="T13" s="4" t="s">
        <v>367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363</v>
      </c>
      <c r="F14" s="276">
        <f>Grid_BD[[#This Row],[Date]]-DAY(Grid_BD[[#This Row],[Date]])+1</f>
        <v>45778</v>
      </c>
      <c r="G14" s="4" t="s">
        <v>783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797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798</v>
      </c>
      <c r="T14" s="4" t="s">
        <v>367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363</v>
      </c>
      <c r="F15" s="276">
        <f>Grid_BD[[#This Row],[Date]]-DAY(Grid_BD[[#This Row],[Date]])+1</f>
        <v>45778</v>
      </c>
      <c r="G15" s="4" t="s">
        <v>783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785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795</v>
      </c>
      <c r="T15" s="4" t="s">
        <v>367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363</v>
      </c>
      <c r="F16" s="276">
        <f>Grid_BD[[#This Row],[Date]]-DAY(Grid_BD[[#This Row],[Date]])+1</f>
        <v>45778</v>
      </c>
      <c r="G16" s="4" t="s">
        <v>783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785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795</v>
      </c>
      <c r="T16" s="4" t="s">
        <v>367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363</v>
      </c>
      <c r="F17" s="276">
        <f>Grid_BD[[#This Row],[Date]]-DAY(Grid_BD[[#This Row],[Date]])+1</f>
        <v>45778</v>
      </c>
      <c r="G17" s="4" t="s">
        <v>783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785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795</v>
      </c>
      <c r="T17" s="4" t="s">
        <v>367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363</v>
      </c>
      <c r="F18" s="276">
        <f>Grid_BD[[#This Row],[Date]]-DAY(Grid_BD[[#This Row],[Date]])+1</f>
        <v>45778</v>
      </c>
      <c r="G18" s="4" t="s">
        <v>783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785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795</v>
      </c>
      <c r="T18" s="4" t="s">
        <v>367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363</v>
      </c>
      <c r="F19" s="276">
        <f>Grid_BD[[#This Row],[Date]]-DAY(Grid_BD[[#This Row],[Date]])+1</f>
        <v>45809</v>
      </c>
      <c r="G19" s="4" t="s">
        <v>783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785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795</v>
      </c>
      <c r="T19" s="4" t="s">
        <v>367</v>
      </c>
      <c r="U19" s="139">
        <f>IFERROR(Grid_BD[[#This Row],[Breakdown Time]]*Grid_BD[[#This Row],[Plant Equivalent Weightage]],"")</f>
        <v>0.54999999999999938</v>
      </c>
      <c r="V19" s="329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363</v>
      </c>
      <c r="F20" s="276">
        <f>Grid_BD[[#This Row],[Date]]-DAY(Grid_BD[[#This Row],[Date]])+1</f>
        <v>45809</v>
      </c>
      <c r="G20" s="4" t="s">
        <v>783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785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795</v>
      </c>
      <c r="T20" s="4" t="s">
        <v>367</v>
      </c>
      <c r="U20" s="139">
        <f>IFERROR(Grid_BD[[#This Row],[Breakdown Time]]*Grid_BD[[#This Row],[Plant Equivalent Weightage]],"")</f>
        <v>0.61666666666666714</v>
      </c>
      <c r="V20" s="329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363</v>
      </c>
      <c r="F21" s="276">
        <f>Grid_BD[[#This Row],[Date]]-DAY(Grid_BD[[#This Row],[Date]])+1</f>
        <v>45809</v>
      </c>
      <c r="G21" s="4" t="s">
        <v>783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785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795</v>
      </c>
      <c r="T21" s="4" t="s">
        <v>367</v>
      </c>
      <c r="U21" s="139">
        <f>IFERROR(Grid_BD[[#This Row],[Breakdown Time]]*Grid_BD[[#This Row],[Plant Equivalent Weightage]],"")</f>
        <v>0.70000000000000018</v>
      </c>
      <c r="V21" s="329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363</v>
      </c>
      <c r="F22" s="276">
        <f>Grid_BD[[#This Row],[Date]]-DAY(Grid_BD[[#This Row],[Date]])+1</f>
        <v>45809</v>
      </c>
      <c r="G22" s="4" t="s">
        <v>783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785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795</v>
      </c>
      <c r="T22" s="4" t="s">
        <v>367</v>
      </c>
      <c r="U22" s="139">
        <f>IFERROR(Grid_BD[[#This Row],[Breakdown Time]]*Grid_BD[[#This Row],[Plant Equivalent Weightage]],"")</f>
        <v>0.75</v>
      </c>
      <c r="V22" s="329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363</v>
      </c>
      <c r="F23" s="276">
        <f>Grid_BD[[#This Row],[Date]]-DAY(Grid_BD[[#This Row],[Date]])+1</f>
        <v>45809</v>
      </c>
      <c r="G23" s="4" t="s">
        <v>783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785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795</v>
      </c>
      <c r="T23" s="4" t="s">
        <v>367</v>
      </c>
      <c r="U23" s="139">
        <f>IFERROR(Grid_BD[[#This Row],[Breakdown Time]]*Grid_BD[[#This Row],[Plant Equivalent Weightage]],"")</f>
        <v>0.66666666666666696</v>
      </c>
      <c r="V23" s="329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363</v>
      </c>
      <c r="F24" s="276">
        <f>Grid_BD[[#This Row],[Date]]-DAY(Grid_BD[[#This Row],[Date]])+1</f>
        <v>45809</v>
      </c>
      <c r="G24" s="4" t="s">
        <v>783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785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795</v>
      </c>
      <c r="T24" s="4" t="s">
        <v>367</v>
      </c>
      <c r="U24" s="139">
        <f>IFERROR(Grid_BD[[#This Row],[Breakdown Time]]*Grid_BD[[#This Row],[Plant Equivalent Weightage]],"")</f>
        <v>0.5333333333333341</v>
      </c>
      <c r="V24" s="329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363</v>
      </c>
      <c r="F25" s="276">
        <f>Grid_BD[[#This Row],[Date]]-DAY(Grid_BD[[#This Row],[Date]])+1</f>
        <v>45809</v>
      </c>
      <c r="G25" s="4" t="s">
        <v>783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785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795</v>
      </c>
      <c r="T25" s="4" t="s">
        <v>367</v>
      </c>
      <c r="U25" s="139">
        <f>IFERROR(Grid_BD[[#This Row],[Breakdown Time]]*Grid_BD[[#This Row],[Plant Equivalent Weightage]],"")</f>
        <v>0.49999999999999822</v>
      </c>
      <c r="V25" s="329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363</v>
      </c>
      <c r="F26" s="276">
        <f>Grid_BD[[#This Row],[Date]]-DAY(Grid_BD[[#This Row],[Date]])+1</f>
        <v>45809</v>
      </c>
      <c r="G26" s="4" t="s">
        <v>783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785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795</v>
      </c>
      <c r="T26" s="4" t="s">
        <v>367</v>
      </c>
      <c r="U26" s="139">
        <f>IFERROR(Grid_BD[[#This Row],[Breakdown Time]]*Grid_BD[[#This Row],[Plant Equivalent Weightage]],"")</f>
        <v>0.40000000000000124</v>
      </c>
      <c r="V26" s="330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363</v>
      </c>
      <c r="F27" s="276">
        <f>Grid_BD[[#This Row],[Date]]-DAY(Grid_BD[[#This Row],[Date]])+1</f>
        <v>45809</v>
      </c>
      <c r="G27" s="4" t="s">
        <v>783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785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795</v>
      </c>
      <c r="T27" s="4" t="s">
        <v>367</v>
      </c>
      <c r="U27" s="139">
        <f>IFERROR(Grid_BD[[#This Row],[Breakdown Time]]*Grid_BD[[#This Row],[Plant Equivalent Weightage]],"")</f>
        <v>0.5333333333333341</v>
      </c>
      <c r="V27" s="329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363</v>
      </c>
      <c r="F28" s="276">
        <f>Grid_BD[[#This Row],[Date]]-DAY(Grid_BD[[#This Row],[Date]])+1</f>
        <v>45809</v>
      </c>
      <c r="G28" s="4" t="s">
        <v>783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785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795</v>
      </c>
      <c r="T28" s="4" t="s">
        <v>367</v>
      </c>
      <c r="U28" s="139">
        <f>IFERROR(Grid_BD[[#This Row],[Breakdown Time]]*Grid_BD[[#This Row],[Plant Equivalent Weightage]],"")</f>
        <v>0.39999999999999991</v>
      </c>
      <c r="V28" s="329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363</v>
      </c>
      <c r="F29" s="276">
        <f>Grid_BD[[#This Row],[Date]]-DAY(Grid_BD[[#This Row],[Date]])+1</f>
        <v>45809</v>
      </c>
      <c r="G29" s="4" t="s">
        <v>783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785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795</v>
      </c>
      <c r="T29" s="4" t="s">
        <v>367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363</v>
      </c>
      <c r="F30" s="276">
        <f>Grid_BD[[#This Row],[Date]]-DAY(Grid_BD[[#This Row],[Date]])+1</f>
        <v>45809</v>
      </c>
      <c r="G30" s="4" t="s">
        <v>783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785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795</v>
      </c>
      <c r="T30" s="4" t="s">
        <v>367</v>
      </c>
      <c r="U30" s="139">
        <f>IFERROR(Grid_BD[[#This Row],[Breakdown Time]]*Grid_BD[[#This Row],[Plant Equivalent Weightage]],"")</f>
        <v>0.73333333333333339</v>
      </c>
      <c r="V30" s="329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799</v>
      </c>
    </row>
    <row r="584" spans="8:8">
      <c r="H584" s="4" t="s">
        <v>800</v>
      </c>
    </row>
  </sheetData>
  <phoneticPr fontId="67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2" sqref="K2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5" t="s">
        <v>1809</v>
      </c>
      <c r="B1" s="336" t="s">
        <v>96</v>
      </c>
      <c r="C1" s="336" t="s">
        <v>123</v>
      </c>
      <c r="D1" s="336" t="s">
        <v>1810</v>
      </c>
      <c r="E1" s="336" t="s">
        <v>1811</v>
      </c>
      <c r="F1" s="336" t="s">
        <v>1812</v>
      </c>
      <c r="G1" s="336" t="s">
        <v>1813</v>
      </c>
      <c r="H1" s="336" t="s">
        <v>72</v>
      </c>
      <c r="I1" s="336" t="s">
        <v>73</v>
      </c>
      <c r="J1" s="336" t="s">
        <v>1814</v>
      </c>
      <c r="K1" s="336" t="s">
        <v>1815</v>
      </c>
      <c r="L1" s="336" t="s">
        <v>1816</v>
      </c>
      <c r="M1" s="336" t="s">
        <v>1817</v>
      </c>
      <c r="N1" s="336" t="s">
        <v>1818</v>
      </c>
      <c r="O1" s="336" t="s">
        <v>1819</v>
      </c>
      <c r="P1" s="336" t="s">
        <v>1820</v>
      </c>
      <c r="Q1" s="336" t="s">
        <v>1821</v>
      </c>
      <c r="R1" s="336" t="s">
        <v>1822</v>
      </c>
      <c r="S1" s="336" t="s">
        <v>1823</v>
      </c>
      <c r="T1" s="336" t="s">
        <v>1824</v>
      </c>
      <c r="U1" s="337" t="s">
        <v>1825</v>
      </c>
    </row>
    <row r="2" spans="1:21">
      <c r="A2" s="338">
        <v>1</v>
      </c>
      <c r="B2" s="339">
        <f>Table7[[#This Row],[Date]]-DAY(Table7[[#This Row],[Date]])+1</f>
        <v>1</v>
      </c>
      <c r="C2" s="340"/>
      <c r="D2" s="1" t="s">
        <v>1826</v>
      </c>
      <c r="E2" s="1"/>
      <c r="F2" s="1"/>
      <c r="G2" s="1"/>
      <c r="H2" s="341"/>
      <c r="I2" s="341"/>
      <c r="J2" s="341">
        <f>I2-H2</f>
        <v>0</v>
      </c>
      <c r="K2" s="341">
        <f>(J2/0.041677)</f>
        <v>0</v>
      </c>
      <c r="L2" s="1"/>
      <c r="M2" s="1"/>
      <c r="N2" s="342"/>
      <c r="O2" s="342">
        <f t="shared" ref="O2:O6" si="0">(N2-M2)</f>
        <v>0</v>
      </c>
      <c r="P2" s="342"/>
      <c r="Q2" s="1" t="str">
        <f>IFERROR(_xlfn.XLOOKUP(Table7[[#This Row],[Month]],'Modelling New'!$D:$D,'Modelling New'!$O:$O),"")</f>
        <v/>
      </c>
      <c r="R2" s="343" t="str">
        <f>IFERROR(Table7[[#This Row],[Loss of Capacity in KWp]]*Table7[[#This Row],[Lost POA]]*Table7[[#This Row],[Estimated PR % (Pvsyst)]],"")</f>
        <v/>
      </c>
      <c r="S2" s="1"/>
      <c r="T2" s="1"/>
      <c r="U2" s="344"/>
    </row>
    <row r="3" spans="1:21">
      <c r="A3" s="338">
        <v>2</v>
      </c>
      <c r="B3" s="339">
        <f>Table7[[#This Row],[Date]]-DAY(Table7[[#This Row],[Date]])+1</f>
        <v>1</v>
      </c>
      <c r="C3" s="340"/>
      <c r="D3" s="1"/>
      <c r="E3" s="1"/>
      <c r="F3" s="1"/>
      <c r="G3" s="1"/>
      <c r="H3" s="341"/>
      <c r="I3" s="341"/>
      <c r="J3" s="341">
        <f>I3-H3</f>
        <v>0</v>
      </c>
      <c r="K3" s="341">
        <f>(J3/0.041677)</f>
        <v>0</v>
      </c>
      <c r="L3" s="1"/>
      <c r="M3" s="1"/>
      <c r="N3" s="342"/>
      <c r="O3" s="342">
        <f t="shared" si="0"/>
        <v>0</v>
      </c>
      <c r="P3" s="342"/>
      <c r="Q3" s="1" t="str">
        <f>IFERROR(_xlfn.XLOOKUP(Table7[[#This Row],[Month]],'Modelling New'!$D:$D,'Modelling New'!$O:$O),"")</f>
        <v/>
      </c>
      <c r="R3" s="343" t="str">
        <f>IFERROR(Table7[[#This Row],[Loss of Capacity in KWp]]*Table7[[#This Row],[Lost POA]]*Table7[[#This Row],[Estimated PR % (Pvsyst)]],"")</f>
        <v/>
      </c>
      <c r="S3" s="1"/>
      <c r="T3" s="1"/>
      <c r="U3" s="344"/>
    </row>
    <row r="4" spans="1:21">
      <c r="A4" s="338">
        <v>3</v>
      </c>
      <c r="B4" s="339">
        <f>Table7[[#This Row],[Date]]-DAY(Table7[[#This Row],[Date]])+1</f>
        <v>1</v>
      </c>
      <c r="C4" s="340"/>
      <c r="D4" s="1"/>
      <c r="E4" s="1"/>
      <c r="F4" s="1"/>
      <c r="G4" s="1"/>
      <c r="H4" s="341"/>
      <c r="I4" s="341"/>
      <c r="J4" s="341">
        <f t="shared" ref="J4:J6" si="1">I4-H4</f>
        <v>0</v>
      </c>
      <c r="K4" s="341">
        <f t="shared" ref="K4:K6" si="2">(J4/0.041677)</f>
        <v>0</v>
      </c>
      <c r="L4" s="1"/>
      <c r="M4" s="1"/>
      <c r="N4" s="342"/>
      <c r="O4" s="342">
        <f t="shared" si="0"/>
        <v>0</v>
      </c>
      <c r="P4" s="342"/>
      <c r="Q4" s="1" t="str">
        <f>IFERROR(_xlfn.XLOOKUP(Table7[[#This Row],[Month]],'Modelling New'!$D:$D,'Modelling New'!$O:$O),"")</f>
        <v/>
      </c>
      <c r="R4" s="343" t="str">
        <f>IFERROR(Table7[[#This Row],[Loss of Capacity in KWp]]*Table7[[#This Row],[Lost POA]]*Table7[[#This Row],[Estimated PR % (Pvsyst)]],"")</f>
        <v/>
      </c>
      <c r="S4" s="1"/>
      <c r="T4" s="1"/>
      <c r="U4" s="344"/>
    </row>
    <row r="5" spans="1:21">
      <c r="A5" s="338">
        <v>4</v>
      </c>
      <c r="B5" s="339">
        <f>Table7[[#This Row],[Date]]-DAY(Table7[[#This Row],[Date]])+1</f>
        <v>1</v>
      </c>
      <c r="C5" s="340"/>
      <c r="D5" s="1"/>
      <c r="E5" s="1"/>
      <c r="F5" s="1"/>
      <c r="G5" s="1"/>
      <c r="H5" s="341"/>
      <c r="I5" s="341"/>
      <c r="J5" s="341">
        <f t="shared" si="1"/>
        <v>0</v>
      </c>
      <c r="K5" s="341">
        <f t="shared" si="2"/>
        <v>0</v>
      </c>
      <c r="L5" s="1"/>
      <c r="M5" s="1"/>
      <c r="N5" s="342"/>
      <c r="O5" s="342">
        <f t="shared" si="0"/>
        <v>0</v>
      </c>
      <c r="P5" s="342"/>
      <c r="Q5" s="1" t="str">
        <f>IFERROR(_xlfn.XLOOKUP(Table7[[#This Row],[Month]],'Modelling New'!$D:$D,'Modelling New'!$O:$O),"")</f>
        <v/>
      </c>
      <c r="R5" s="343" t="str">
        <f>IFERROR(Table7[[#This Row],[Loss of Capacity in KWp]]*Table7[[#This Row],[Lost POA]]*Table7[[#This Row],[Estimated PR % (Pvsyst)]],"")</f>
        <v/>
      </c>
      <c r="S5" s="1"/>
      <c r="T5" s="1"/>
      <c r="U5" s="344"/>
    </row>
    <row r="6" spans="1:21">
      <c r="A6" s="338">
        <v>5</v>
      </c>
      <c r="B6" s="339">
        <f>Table7[[#This Row],[Date]]-DAY(Table7[[#This Row],[Date]])+1</f>
        <v>1</v>
      </c>
      <c r="C6" s="340"/>
      <c r="D6" s="1"/>
      <c r="E6" s="1"/>
      <c r="F6" s="1"/>
      <c r="G6" s="1"/>
      <c r="H6" s="341"/>
      <c r="I6" s="341"/>
      <c r="J6" s="341">
        <f t="shared" si="1"/>
        <v>0</v>
      </c>
      <c r="K6" s="341">
        <f t="shared" si="2"/>
        <v>0</v>
      </c>
      <c r="L6" s="1"/>
      <c r="M6" s="1"/>
      <c r="N6" s="342"/>
      <c r="O6" s="342">
        <f t="shared" si="0"/>
        <v>0</v>
      </c>
      <c r="P6" s="342"/>
      <c r="Q6" s="1" t="str">
        <f>IFERROR(_xlfn.XLOOKUP(Table7[[#This Row],[Month]],'Modelling New'!$D:$D,'Modelling New'!$O:$O),"")</f>
        <v/>
      </c>
      <c r="R6" s="343" t="str">
        <f>IFERROR(Table7[[#This Row],[Loss of Capacity in KWp]]*Table7[[#This Row],[Lost POA]]*Table7[[#This Row],[Estimated PR % (Pvsyst)]],"")</f>
        <v/>
      </c>
      <c r="S6" s="1"/>
      <c r="T6" s="1"/>
      <c r="U6" s="344"/>
    </row>
    <row r="8" spans="1:21">
      <c r="R8" s="34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1" t="s">
        <v>782</v>
      </c>
      <c r="F3" s="331" t="s">
        <v>782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2" t="s">
        <v>831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1" t="s">
        <v>782</v>
      </c>
      <c r="F4" s="331" t="s">
        <v>782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1" t="s">
        <v>782</v>
      </c>
      <c r="F5" s="331" t="s">
        <v>782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1" t="s">
        <v>363</v>
      </c>
      <c r="F6" s="331" t="s">
        <v>363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2" t="s">
        <v>831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1" t="s">
        <v>363</v>
      </c>
      <c r="F7" s="331" t="s">
        <v>363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1" t="s">
        <v>363</v>
      </c>
      <c r="F8" s="331" t="s">
        <v>363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1" t="s">
        <v>363</v>
      </c>
      <c r="F9" s="331" t="s">
        <v>363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1" t="s">
        <v>363</v>
      </c>
      <c r="F10" s="331" t="s">
        <v>363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831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2" t="s">
        <v>831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1" t="s">
        <v>363</v>
      </c>
      <c r="F11" s="331" t="s">
        <v>363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1" t="s">
        <v>363</v>
      </c>
      <c r="F12" s="331" t="s">
        <v>363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1" t="s">
        <v>363</v>
      </c>
      <c r="F13" s="331" t="s">
        <v>363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2" t="s">
        <v>831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1" t="s">
        <v>363</v>
      </c>
      <c r="F14" s="331" t="s">
        <v>363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2" t="s">
        <v>831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1" t="s">
        <v>363</v>
      </c>
      <c r="F15" s="331" t="s">
        <v>363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2" t="s">
        <v>831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1" t="s">
        <v>363</v>
      </c>
      <c r="F16" s="331" t="s">
        <v>363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2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1" t="s">
        <v>363</v>
      </c>
      <c r="F17" s="331" t="s">
        <v>363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2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1" t="s">
        <v>363</v>
      </c>
      <c r="F18" s="331" t="s">
        <v>363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2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1" t="s">
        <v>363</v>
      </c>
      <c r="F19" s="331" t="s">
        <v>363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2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1" t="s">
        <v>363</v>
      </c>
      <c r="F20" s="331" t="s">
        <v>363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2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1" t="s">
        <v>363</v>
      </c>
      <c r="F21" s="331" t="s">
        <v>363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2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1" t="s">
        <v>363</v>
      </c>
      <c r="F22" s="331" t="s">
        <v>363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2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1" t="s">
        <v>363</v>
      </c>
      <c r="F23" s="331" t="s">
        <v>363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2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1" t="s">
        <v>363</v>
      </c>
      <c r="F24" s="331" t="s">
        <v>363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2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1" t="s">
        <v>363</v>
      </c>
      <c r="F25" s="331" t="s">
        <v>363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2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1" t="s">
        <v>363</v>
      </c>
      <c r="F26" s="331" t="s">
        <v>363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2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1" t="s">
        <v>363</v>
      </c>
      <c r="F27" s="331" t="s">
        <v>363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2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1" t="s">
        <v>363</v>
      </c>
      <c r="F28" s="331" t="s">
        <v>363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2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1" t="s">
        <v>363</v>
      </c>
      <c r="F29" s="331" t="s">
        <v>363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2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1" t="s">
        <v>363</v>
      </c>
      <c r="F30" s="331" t="s">
        <v>363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2" t="s">
        <v>831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1" t="s">
        <v>363</v>
      </c>
      <c r="F31" s="331" t="s">
        <v>363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2" t="s">
        <v>831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1" t="s">
        <v>363</v>
      </c>
      <c r="F32" s="331" t="s">
        <v>363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2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1" t="s">
        <v>363</v>
      </c>
      <c r="F33" s="331" t="s">
        <v>363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2" t="s">
        <v>831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1" t="s">
        <v>363</v>
      </c>
      <c r="F34" s="331" t="s">
        <v>363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2" t="s">
        <v>831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1" t="s">
        <v>363</v>
      </c>
      <c r="F35" s="331" t="s">
        <v>363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2" t="s">
        <v>831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1" t="s">
        <v>363</v>
      </c>
      <c r="F36" s="331" t="s">
        <v>363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1" t="s">
        <v>363</v>
      </c>
      <c r="F37" s="331" t="s">
        <v>363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2" t="s">
        <v>831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1" t="s">
        <v>363</v>
      </c>
      <c r="F38" s="331" t="s">
        <v>363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1" t="s">
        <v>363</v>
      </c>
      <c r="F39" s="331" t="s">
        <v>363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2" t="s">
        <v>831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1" t="s">
        <v>363</v>
      </c>
      <c r="F40" s="331" t="s">
        <v>363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2" t="s">
        <v>831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1" t="s">
        <v>363</v>
      </c>
      <c r="F41" s="331" t="s">
        <v>363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2" t="s">
        <v>831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1" t="s">
        <v>363</v>
      </c>
      <c r="F42" s="331" t="s">
        <v>363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2" t="s">
        <v>831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1" t="s">
        <v>363</v>
      </c>
      <c r="F43" s="331" t="s">
        <v>363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2" t="s">
        <v>831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1" t="s">
        <v>363</v>
      </c>
      <c r="F44" s="331" t="s">
        <v>363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2" t="s">
        <v>831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1" t="s">
        <v>363</v>
      </c>
      <c r="F45" s="331" t="s">
        <v>363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2" t="s">
        <v>831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1" t="s">
        <v>363</v>
      </c>
      <c r="F46" s="331" t="s">
        <v>363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2" t="s">
        <v>831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1" t="s">
        <v>363</v>
      </c>
      <c r="F47" s="331" t="s">
        <v>363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2" t="s">
        <v>831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1" t="s">
        <v>363</v>
      </c>
      <c r="F48" s="331" t="s">
        <v>363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2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1" t="s">
        <v>363</v>
      </c>
      <c r="F49" s="331" t="s">
        <v>363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2" t="s">
        <v>831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1" t="s">
        <v>363</v>
      </c>
      <c r="F50" s="331" t="s">
        <v>363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2" t="s">
        <v>831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1" t="s">
        <v>363</v>
      </c>
      <c r="F51" s="331" t="s">
        <v>363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2" t="s">
        <v>831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1" t="s">
        <v>363</v>
      </c>
      <c r="F52" s="331" t="s">
        <v>363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2" t="s">
        <v>831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1" t="s">
        <v>363</v>
      </c>
      <c r="F53" s="331" t="s">
        <v>363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1" t="s">
        <v>363</v>
      </c>
      <c r="F54" s="331" t="s">
        <v>363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1" t="s">
        <v>363</v>
      </c>
      <c r="F55" s="331" t="s">
        <v>363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1" t="s">
        <v>363</v>
      </c>
      <c r="F56" s="331" t="s">
        <v>363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1" t="s">
        <v>363</v>
      </c>
      <c r="F57" s="331" t="s">
        <v>363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1" t="s">
        <v>363</v>
      </c>
      <c r="F58" s="331" t="s">
        <v>363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1" t="s">
        <v>363</v>
      </c>
      <c r="F59" s="331" t="s">
        <v>363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1" t="s">
        <v>363</v>
      </c>
      <c r="F60" s="331" t="s">
        <v>363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1" t="s">
        <v>363</v>
      </c>
      <c r="F61" s="331" t="s">
        <v>363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1" t="s">
        <v>363</v>
      </c>
      <c r="F62" s="331" t="s">
        <v>363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1" t="s">
        <v>363</v>
      </c>
      <c r="F63" s="331" t="s">
        <v>363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1" t="s">
        <v>363</v>
      </c>
      <c r="F64" s="331" t="s">
        <v>363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1" t="s">
        <v>363</v>
      </c>
      <c r="F65" s="331" t="s">
        <v>363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1" t="s">
        <v>363</v>
      </c>
      <c r="F66" s="331" t="s">
        <v>363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2" t="s">
        <v>831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1" t="s">
        <v>363</v>
      </c>
      <c r="F67" s="331" t="s">
        <v>363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2" t="s">
        <v>831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1" t="s">
        <v>363</v>
      </c>
      <c r="F68" s="331" t="s">
        <v>363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2" t="s">
        <v>831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1" t="s">
        <v>363</v>
      </c>
      <c r="F69" s="331" t="s">
        <v>363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2" t="s">
        <v>831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1" t="s">
        <v>363</v>
      </c>
      <c r="F70" s="331" t="s">
        <v>363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2" t="s">
        <v>831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1" t="s">
        <v>363</v>
      </c>
      <c r="F71" s="331" t="s">
        <v>363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2" t="s">
        <v>831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1" t="s">
        <v>363</v>
      </c>
      <c r="F72" s="331" t="s">
        <v>363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2" t="s">
        <v>831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1" t="s">
        <v>363</v>
      </c>
      <c r="F73" s="331" t="s">
        <v>363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2" t="s">
        <v>831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1" t="s">
        <v>363</v>
      </c>
      <c r="F74" s="331" t="s">
        <v>363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2" t="s">
        <v>831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1" t="s">
        <v>363</v>
      </c>
      <c r="F75" s="331" t="s">
        <v>363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1" t="s">
        <v>363</v>
      </c>
      <c r="F76" s="331" t="s">
        <v>363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1" t="s">
        <v>363</v>
      </c>
      <c r="F77" s="331" t="s">
        <v>363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1" t="s">
        <v>363</v>
      </c>
      <c r="F78" s="331" t="s">
        <v>363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1" t="s">
        <v>363</v>
      </c>
      <c r="F79" s="331" t="s">
        <v>363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1" t="s">
        <v>363</v>
      </c>
      <c r="F80" s="331" t="s">
        <v>363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1" t="s">
        <v>363</v>
      </c>
      <c r="F81" s="331" t="s">
        <v>363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1" t="s">
        <v>363</v>
      </c>
      <c r="F82" s="331" t="s">
        <v>363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1" t="s">
        <v>363</v>
      </c>
      <c r="F83" s="331" t="s">
        <v>363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1" t="s">
        <v>363</v>
      </c>
      <c r="F84" s="331" t="s">
        <v>363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1" t="s">
        <v>363</v>
      </c>
      <c r="F85" s="331" t="s">
        <v>363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1" t="s">
        <v>363</v>
      </c>
      <c r="F86" s="331" t="s">
        <v>363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1" t="s">
        <v>363</v>
      </c>
      <c r="F87" s="331" t="s">
        <v>363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363</v>
      </c>
      <c r="F3" s="110" t="s">
        <v>363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363</v>
      </c>
      <c r="F4" s="110" t="s">
        <v>363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363</v>
      </c>
      <c r="F5" s="110" t="s">
        <v>363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363</v>
      </c>
      <c r="F6" s="110" t="s">
        <v>363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363</v>
      </c>
      <c r="F7" s="110" t="s">
        <v>363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363</v>
      </c>
      <c r="F8" s="110" t="s">
        <v>363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363</v>
      </c>
      <c r="F9" s="110" t="s">
        <v>363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363</v>
      </c>
      <c r="F10" s="110" t="s">
        <v>363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363</v>
      </c>
      <c r="F11" s="110" t="s">
        <v>363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363</v>
      </c>
      <c r="F12" s="110" t="s">
        <v>363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363</v>
      </c>
      <c r="F13" s="110" t="s">
        <v>363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363</v>
      </c>
      <c r="F14" s="110" t="s">
        <v>363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363</v>
      </c>
      <c r="F15" s="110" t="s">
        <v>363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363</v>
      </c>
      <c r="F16" s="110" t="s">
        <v>363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363</v>
      </c>
      <c r="F17" s="110" t="s">
        <v>363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363</v>
      </c>
      <c r="F18" s="110" t="s">
        <v>363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363</v>
      </c>
      <c r="F19" s="110" t="s">
        <v>363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363</v>
      </c>
      <c r="F20" s="110" t="s">
        <v>363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363</v>
      </c>
      <c r="F21" s="110" t="s">
        <v>363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363</v>
      </c>
      <c r="F22" s="110" t="s">
        <v>363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363</v>
      </c>
      <c r="F23" s="110" t="s">
        <v>363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363</v>
      </c>
      <c r="F24" s="110" t="s">
        <v>363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363</v>
      </c>
      <c r="F25" s="110" t="s">
        <v>363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363</v>
      </c>
      <c r="F26" s="110" t="s">
        <v>363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363</v>
      </c>
      <c r="F27" s="110" t="s">
        <v>363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363</v>
      </c>
      <c r="F28" s="110" t="s">
        <v>363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363</v>
      </c>
      <c r="F29" s="110" t="s">
        <v>363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363</v>
      </c>
      <c r="F30" s="110" t="s">
        <v>363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363</v>
      </c>
      <c r="F31" s="110" t="s">
        <v>363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363</v>
      </c>
      <c r="F32" s="110" t="s">
        <v>363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363</v>
      </c>
      <c r="F33" s="110" t="s">
        <v>363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363</v>
      </c>
      <c r="F34" s="110" t="s">
        <v>363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363</v>
      </c>
      <c r="F35" s="110" t="s">
        <v>363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98" activePane="bottomRight" state="frozen"/>
      <selection pane="topRight" activeCell="Z69" sqref="Z69"/>
      <selection pane="bottomLeft" activeCell="Z69" sqref="Z69"/>
      <selection pane="bottomRight" activeCell="A119" sqref="A119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833</v>
      </c>
      <c r="AE2" s="108" t="s">
        <v>834</v>
      </c>
      <c r="AF2" s="108" t="s">
        <v>830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782</v>
      </c>
      <c r="F3" s="110" t="s">
        <v>782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835</v>
      </c>
      <c r="AF3" s="113" t="s">
        <v>836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782</v>
      </c>
      <c r="F4" s="110" t="s">
        <v>782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782</v>
      </c>
      <c r="F5" s="110" t="s">
        <v>782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363</v>
      </c>
      <c r="F6" s="110" t="s">
        <v>363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363</v>
      </c>
      <c r="F7" s="110" t="s">
        <v>363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363</v>
      </c>
      <c r="F8" s="110" t="s">
        <v>363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363</v>
      </c>
      <c r="F9" s="110" t="s">
        <v>363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363</v>
      </c>
      <c r="F10" s="110" t="s">
        <v>363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838</v>
      </c>
      <c r="AF10" s="113" t="s">
        <v>839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363</v>
      </c>
      <c r="F11" s="110" t="s">
        <v>363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363</v>
      </c>
      <c r="F12" s="110" t="s">
        <v>363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838</v>
      </c>
      <c r="AF12" s="113" t="s">
        <v>840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363</v>
      </c>
      <c r="F13" s="110" t="s">
        <v>363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838</v>
      </c>
      <c r="AF13" s="113" t="s">
        <v>841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363</v>
      </c>
      <c r="F14" s="110" t="s">
        <v>363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363</v>
      </c>
      <c r="F15" s="110" t="s">
        <v>363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838</v>
      </c>
      <c r="AF15" s="113" t="s">
        <v>839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363</v>
      </c>
      <c r="F16" s="110" t="s">
        <v>363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838</v>
      </c>
      <c r="AF16" s="113" t="s">
        <v>842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363</v>
      </c>
      <c r="F17" s="110" t="s">
        <v>363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363</v>
      </c>
      <c r="F18" s="110" t="s">
        <v>363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363</v>
      </c>
      <c r="F19" s="110" t="s">
        <v>363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363</v>
      </c>
      <c r="F20" s="110" t="s">
        <v>363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838</v>
      </c>
      <c r="AF20" s="113" t="s">
        <v>843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363</v>
      </c>
      <c r="F21" s="110" t="s">
        <v>363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838</v>
      </c>
      <c r="AF21" s="113" t="s">
        <v>844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363</v>
      </c>
      <c r="F22" s="110" t="s">
        <v>363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838</v>
      </c>
      <c r="AF22" s="113" t="s">
        <v>845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363</v>
      </c>
      <c r="F23" s="110" t="s">
        <v>363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838</v>
      </c>
      <c r="AF23" s="113" t="s">
        <v>846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363</v>
      </c>
      <c r="F24" s="110" t="s">
        <v>363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838</v>
      </c>
      <c r="AF24" s="113" t="s">
        <v>847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363</v>
      </c>
      <c r="F25" s="110" t="s">
        <v>363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838</v>
      </c>
      <c r="AF25" s="113" t="s">
        <v>848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363</v>
      </c>
      <c r="F26" s="110" t="s">
        <v>363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838</v>
      </c>
      <c r="AF26" s="113" t="s">
        <v>849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363</v>
      </c>
      <c r="F27" s="110" t="s">
        <v>363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838</v>
      </c>
      <c r="AF27" s="113" t="s">
        <v>850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363</v>
      </c>
      <c r="F28" s="110" t="s">
        <v>363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838</v>
      </c>
      <c r="AF28" s="113" t="s">
        <v>851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363</v>
      </c>
      <c r="F29" s="110" t="s">
        <v>363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838</v>
      </c>
      <c r="AF29" s="113" t="s">
        <v>852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363</v>
      </c>
      <c r="F30" s="110" t="s">
        <v>363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838</v>
      </c>
      <c r="AF30" s="113" t="s">
        <v>853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363</v>
      </c>
      <c r="F31" s="110" t="s">
        <v>363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363</v>
      </c>
      <c r="F32" s="110" t="s">
        <v>363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363</v>
      </c>
      <c r="F33" s="110" t="s">
        <v>363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363</v>
      </c>
      <c r="F34" s="110" t="s">
        <v>363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363</v>
      </c>
      <c r="F35" s="110" t="s">
        <v>363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363</v>
      </c>
      <c r="F36" s="110" t="s">
        <v>363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835</v>
      </c>
      <c r="AF36" s="332" t="s">
        <v>854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363</v>
      </c>
      <c r="F37" s="110" t="s">
        <v>363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835</v>
      </c>
      <c r="AF37" s="332" t="s">
        <v>855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363</v>
      </c>
      <c r="F38" s="110" t="s">
        <v>363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363</v>
      </c>
      <c r="F39" s="110" t="s">
        <v>363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363</v>
      </c>
      <c r="F40" s="110" t="s">
        <v>363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835</v>
      </c>
      <c r="AF40" s="332" t="s">
        <v>856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363</v>
      </c>
      <c r="F41" s="110" t="s">
        <v>363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363</v>
      </c>
      <c r="F42" s="110" t="s">
        <v>363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363</v>
      </c>
      <c r="F43" s="110" t="s">
        <v>363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363</v>
      </c>
      <c r="F44" s="110" t="s">
        <v>363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363</v>
      </c>
      <c r="F45" s="110" t="s">
        <v>363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363</v>
      </c>
      <c r="F46" s="110" t="s">
        <v>363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363</v>
      </c>
      <c r="F47" s="110" t="s">
        <v>363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363</v>
      </c>
      <c r="F48" s="110" t="s">
        <v>363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363</v>
      </c>
      <c r="F49" s="110" t="s">
        <v>363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363</v>
      </c>
      <c r="F50" s="110" t="s">
        <v>363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363</v>
      </c>
      <c r="F51" s="110" t="s">
        <v>363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363</v>
      </c>
      <c r="F52" s="110" t="s">
        <v>363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363</v>
      </c>
      <c r="F53" s="110" t="s">
        <v>363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363</v>
      </c>
      <c r="F54" s="110" t="s">
        <v>363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363</v>
      </c>
      <c r="F55" s="110" t="s">
        <v>363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363</v>
      </c>
      <c r="F56" s="110" t="s">
        <v>363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363</v>
      </c>
      <c r="F57" s="110" t="s">
        <v>363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363</v>
      </c>
      <c r="F58" s="110" t="s">
        <v>363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363</v>
      </c>
      <c r="F59" s="110" t="s">
        <v>363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363</v>
      </c>
      <c r="F60" s="110" t="s">
        <v>363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363</v>
      </c>
      <c r="F61" s="110" t="s">
        <v>363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363</v>
      </c>
      <c r="F62" s="110" t="s">
        <v>363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363</v>
      </c>
      <c r="F63" s="110" t="s">
        <v>363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363</v>
      </c>
      <c r="F64" s="110" t="s">
        <v>363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7"/>
      <c r="T64" s="297"/>
      <c r="U64" s="297"/>
      <c r="V64" s="297"/>
      <c r="W64" s="297"/>
      <c r="X64" s="297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363</v>
      </c>
      <c r="F65" s="110" t="s">
        <v>363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7"/>
      <c r="T65" s="297"/>
      <c r="U65" s="297"/>
      <c r="V65" s="297"/>
      <c r="W65" s="297"/>
      <c r="X65" s="297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363</v>
      </c>
      <c r="F66" s="110" t="s">
        <v>363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7"/>
      <c r="T66" s="297"/>
      <c r="U66" s="297"/>
      <c r="V66" s="297"/>
      <c r="W66" s="297"/>
      <c r="X66" s="297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363</v>
      </c>
      <c r="F67" s="110" t="s">
        <v>363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7"/>
      <c r="T67" s="297"/>
      <c r="U67" s="297"/>
      <c r="V67" s="297"/>
      <c r="W67" s="297"/>
      <c r="X67" s="297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363</v>
      </c>
      <c r="F68" s="110" t="s">
        <v>363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7"/>
      <c r="T68" s="297"/>
      <c r="U68" s="297"/>
      <c r="V68" s="297"/>
      <c r="W68" s="297"/>
      <c r="X68" s="297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363</v>
      </c>
      <c r="F69" s="110" t="s">
        <v>363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7"/>
      <c r="T69" s="297"/>
      <c r="U69" s="297"/>
      <c r="V69" s="297"/>
      <c r="W69" s="297"/>
      <c r="X69" s="297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363</v>
      </c>
      <c r="F70" s="110" t="s">
        <v>363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7"/>
      <c r="T70" s="297"/>
      <c r="U70" s="297"/>
      <c r="V70" s="297"/>
      <c r="W70" s="297"/>
      <c r="X70" s="297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363</v>
      </c>
      <c r="F71" s="110" t="s">
        <v>363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7"/>
      <c r="T71" s="297"/>
      <c r="U71" s="297"/>
      <c r="V71" s="297"/>
      <c r="W71" s="297"/>
      <c r="X71" s="297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363</v>
      </c>
      <c r="F72" s="110" t="s">
        <v>363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7"/>
      <c r="T72" s="297"/>
      <c r="U72" s="297"/>
      <c r="V72" s="297"/>
      <c r="W72" s="297"/>
      <c r="X72" s="297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363</v>
      </c>
      <c r="F73" s="110" t="s">
        <v>363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7"/>
      <c r="T73" s="297"/>
      <c r="U73" s="297"/>
      <c r="V73" s="297"/>
      <c r="W73" s="297"/>
      <c r="X73" s="297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363</v>
      </c>
      <c r="F74" s="110" t="s">
        <v>363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7"/>
      <c r="T74" s="297"/>
      <c r="U74" s="297"/>
      <c r="V74" s="297"/>
      <c r="W74" s="297"/>
      <c r="X74" s="297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363</v>
      </c>
      <c r="F75" s="110" t="s">
        <v>363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7"/>
      <c r="T75" s="297"/>
      <c r="U75" s="297"/>
      <c r="V75" s="297"/>
      <c r="W75" s="297"/>
      <c r="X75" s="297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363</v>
      </c>
      <c r="F76" s="110" t="s">
        <v>363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7"/>
      <c r="T76" s="297"/>
      <c r="U76" s="297"/>
      <c r="V76" s="297"/>
      <c r="W76" s="297"/>
      <c r="X76" s="297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363</v>
      </c>
      <c r="F77" s="110" t="s">
        <v>363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7"/>
      <c r="T77" s="297"/>
      <c r="U77" s="297"/>
      <c r="V77" s="297"/>
      <c r="W77" s="297"/>
      <c r="X77" s="297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363</v>
      </c>
      <c r="F78" s="110" t="s">
        <v>363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7"/>
      <c r="T78" s="297"/>
      <c r="U78" s="297"/>
      <c r="V78" s="297"/>
      <c r="W78" s="297"/>
      <c r="X78" s="297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363</v>
      </c>
      <c r="F79" s="110" t="s">
        <v>363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7"/>
      <c r="T79" s="297"/>
      <c r="U79" s="297"/>
      <c r="V79" s="297"/>
      <c r="W79" s="297"/>
      <c r="X79" s="297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363</v>
      </c>
      <c r="F80" s="110" t="s">
        <v>363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7"/>
      <c r="T80" s="297"/>
      <c r="U80" s="297"/>
      <c r="V80" s="297"/>
      <c r="W80" s="297"/>
      <c r="X80" s="297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363</v>
      </c>
      <c r="F81" s="110" t="s">
        <v>363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7"/>
      <c r="T81" s="297"/>
      <c r="U81" s="297"/>
      <c r="V81" s="297"/>
      <c r="W81" s="297"/>
      <c r="X81" s="297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363</v>
      </c>
      <c r="F82" s="110" t="s">
        <v>363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7"/>
      <c r="T82" s="297"/>
      <c r="U82" s="297"/>
      <c r="V82" s="297"/>
      <c r="W82" s="297"/>
      <c r="X82" s="297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363</v>
      </c>
      <c r="F83" s="110" t="s">
        <v>363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7"/>
      <c r="T83" s="297"/>
      <c r="U83" s="297"/>
      <c r="V83" s="297"/>
      <c r="W83" s="297"/>
      <c r="X83" s="297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363</v>
      </c>
      <c r="F84" s="110" t="s">
        <v>363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7"/>
      <c r="T84" s="297"/>
      <c r="U84" s="297"/>
      <c r="V84" s="297"/>
      <c r="W84" s="297"/>
      <c r="X84" s="297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363</v>
      </c>
      <c r="F85" s="110" t="s">
        <v>363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7"/>
      <c r="T85" s="297"/>
      <c r="U85" s="297"/>
      <c r="V85" s="297"/>
      <c r="W85" s="297"/>
      <c r="X85" s="297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363</v>
      </c>
      <c r="F86" s="110" t="s">
        <v>363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7"/>
      <c r="T86" s="297"/>
      <c r="U86" s="297"/>
      <c r="V86" s="297"/>
      <c r="W86" s="297"/>
      <c r="X86" s="297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363</v>
      </c>
      <c r="F87" s="110" t="s">
        <v>363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7"/>
      <c r="T87" s="297"/>
      <c r="U87" s="297"/>
      <c r="V87" s="297"/>
      <c r="W87" s="297"/>
      <c r="X87" s="297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363</v>
      </c>
      <c r="F88" s="110" t="s">
        <v>363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7"/>
      <c r="T88" s="297"/>
      <c r="U88" s="297"/>
      <c r="V88" s="297"/>
      <c r="W88" s="297"/>
      <c r="X88" s="297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363</v>
      </c>
      <c r="F89" s="110" t="s">
        <v>363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7"/>
      <c r="T89" s="297"/>
      <c r="U89" s="297"/>
      <c r="V89" s="297"/>
      <c r="W89" s="297"/>
      <c r="X89" s="297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363</v>
      </c>
      <c r="F90" s="110" t="s">
        <v>363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7"/>
      <c r="T90" s="297"/>
      <c r="U90" s="297"/>
      <c r="V90" s="297"/>
      <c r="W90" s="297"/>
      <c r="X90" s="297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363</v>
      </c>
      <c r="F91" s="110" t="s">
        <v>363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7"/>
      <c r="T91" s="297"/>
      <c r="U91" s="297"/>
      <c r="V91" s="297"/>
      <c r="W91" s="297"/>
      <c r="X91" s="297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363</v>
      </c>
      <c r="F92" s="110" t="s">
        <v>363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7"/>
      <c r="T92" s="297"/>
      <c r="U92" s="297"/>
      <c r="V92" s="297"/>
      <c r="W92" s="297"/>
      <c r="X92" s="297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110" t="s">
        <v>363</v>
      </c>
      <c r="F93" s="110" t="s">
        <v>363</v>
      </c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7"/>
      <c r="T93" s="297"/>
      <c r="U93" s="297"/>
      <c r="V93" s="297"/>
      <c r="W93" s="297"/>
      <c r="X93" s="297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110" t="s">
        <v>363</v>
      </c>
      <c r="F94" s="110" t="s">
        <v>363</v>
      </c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7"/>
      <c r="T94" s="297"/>
      <c r="U94" s="297"/>
      <c r="V94" s="297"/>
      <c r="W94" s="297"/>
      <c r="X94" s="297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110" t="s">
        <v>363</v>
      </c>
      <c r="F95" s="110" t="s">
        <v>363</v>
      </c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7"/>
      <c r="T95" s="297"/>
      <c r="U95" s="297"/>
      <c r="V95" s="297"/>
      <c r="W95" s="297"/>
      <c r="X95" s="297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110" t="s">
        <v>363</v>
      </c>
      <c r="F96" s="110" t="s">
        <v>363</v>
      </c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7"/>
      <c r="T96" s="297"/>
      <c r="U96" s="297"/>
      <c r="V96" s="297"/>
      <c r="W96" s="297"/>
      <c r="X96" s="297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110" t="s">
        <v>363</v>
      </c>
      <c r="F97" s="110" t="s">
        <v>363</v>
      </c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7"/>
      <c r="T97" s="297"/>
      <c r="U97" s="297"/>
      <c r="V97" s="297"/>
      <c r="W97" s="297"/>
      <c r="X97" s="297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110" t="s">
        <v>363</v>
      </c>
      <c r="F98" s="110" t="s">
        <v>363</v>
      </c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7"/>
      <c r="T98" s="297"/>
      <c r="U98" s="297"/>
      <c r="V98" s="297"/>
      <c r="W98" s="297"/>
      <c r="X98" s="297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110" t="s">
        <v>363</v>
      </c>
      <c r="F99" s="110" t="s">
        <v>363</v>
      </c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7"/>
      <c r="T99" s="297"/>
      <c r="U99" s="297"/>
      <c r="V99" s="297"/>
      <c r="W99" s="297"/>
      <c r="X99" s="297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110" t="s">
        <v>363</v>
      </c>
      <c r="F100" s="110" t="s">
        <v>363</v>
      </c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7"/>
      <c r="T100" s="297"/>
      <c r="U100" s="297"/>
      <c r="V100" s="297"/>
      <c r="W100" s="297"/>
      <c r="X100" s="297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110" t="s">
        <v>363</v>
      </c>
      <c r="F101" s="110" t="s">
        <v>363</v>
      </c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7"/>
      <c r="T101" s="297"/>
      <c r="U101" s="297"/>
      <c r="V101" s="297"/>
      <c r="W101" s="297"/>
      <c r="X101" s="297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110" t="s">
        <v>363</v>
      </c>
      <c r="F102" s="110" t="s">
        <v>363</v>
      </c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7"/>
      <c r="T102" s="297"/>
      <c r="U102" s="297"/>
      <c r="V102" s="297"/>
      <c r="W102" s="297"/>
      <c r="X102" s="297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110" t="s">
        <v>363</v>
      </c>
      <c r="F103" s="110" t="s">
        <v>363</v>
      </c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7"/>
      <c r="T103" s="297"/>
      <c r="U103" s="297"/>
      <c r="V103" s="297"/>
      <c r="W103" s="297"/>
      <c r="X103" s="297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110" t="s">
        <v>363</v>
      </c>
      <c r="F104" s="110" t="s">
        <v>363</v>
      </c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7"/>
      <c r="T104" s="297"/>
      <c r="U104" s="297"/>
      <c r="V104" s="297"/>
      <c r="W104" s="297"/>
      <c r="X104" s="297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111">
        <f t="shared" ref="B105" si="4">B104+1</f>
        <v>45847</v>
      </c>
      <c r="C105" s="180">
        <f>YEAR(GC[[#This Row],[Date]])+IF(MONTH(GC[[#This Row],[Date]])&gt;=4,1,0)</f>
        <v>2026</v>
      </c>
      <c r="D105" s="112">
        <f>YEAR(GC[[#This Row],[Date]])</f>
        <v>2025</v>
      </c>
      <c r="E105" s="110" t="s">
        <v>363</v>
      </c>
      <c r="F105" s="110" t="s">
        <v>363</v>
      </c>
      <c r="G105" s="4" t="str">
        <f>TEXT(GC[[#This Row],[Date]],"mmm-yy")</f>
        <v>Jul-25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7"/>
      <c r="T105" s="297"/>
      <c r="U105" s="297"/>
      <c r="V105" s="297"/>
      <c r="W105" s="297"/>
      <c r="X105" s="297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111">
        <f t="shared" ref="B106" si="5">B105+1</f>
        <v>45848</v>
      </c>
      <c r="C106" s="180">
        <f>YEAR(GC[[#This Row],[Date]])+IF(MONTH(GC[[#This Row],[Date]])&gt;=4,1,0)</f>
        <v>2026</v>
      </c>
      <c r="D106" s="112">
        <f>YEAR(GC[[#This Row],[Date]])</f>
        <v>2025</v>
      </c>
      <c r="E106" s="110" t="s">
        <v>363</v>
      </c>
      <c r="F106" s="110" t="s">
        <v>363</v>
      </c>
      <c r="G106" s="4" t="str">
        <f>TEXT(GC[[#This Row],[Date]],"mmm-yy")</f>
        <v>Jul-25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7"/>
      <c r="T106" s="297"/>
      <c r="U106" s="297"/>
      <c r="V106" s="297"/>
      <c r="W106" s="297"/>
      <c r="X106" s="297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111">
        <f t="shared" ref="B107" si="6">B106+1</f>
        <v>45849</v>
      </c>
      <c r="C107" s="180">
        <f>YEAR(GC[[#This Row],[Date]])+IF(MONTH(GC[[#This Row],[Date]])&gt;=4,1,0)</f>
        <v>2026</v>
      </c>
      <c r="D107" s="112">
        <f>YEAR(GC[[#This Row],[Date]])</f>
        <v>2025</v>
      </c>
      <c r="E107" s="110" t="s">
        <v>363</v>
      </c>
      <c r="F107" s="110" t="s">
        <v>363</v>
      </c>
      <c r="G107" s="4" t="str">
        <f>TEXT(GC[[#This Row],[Date]],"mmm-yy")</f>
        <v>Jul-25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7"/>
      <c r="T107" s="297"/>
      <c r="U107" s="297"/>
      <c r="V107" s="297"/>
      <c r="W107" s="297"/>
      <c r="X107" s="297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111">
        <f t="shared" ref="B108" si="7">B107+1</f>
        <v>45850</v>
      </c>
      <c r="C108" s="180">
        <f>YEAR(GC[[#This Row],[Date]])+IF(MONTH(GC[[#This Row],[Date]])&gt;=4,1,0)</f>
        <v>2026</v>
      </c>
      <c r="D108" s="112">
        <f>YEAR(GC[[#This Row],[Date]])</f>
        <v>2025</v>
      </c>
      <c r="E108" s="110" t="s">
        <v>363</v>
      </c>
      <c r="F108" s="110" t="s">
        <v>363</v>
      </c>
      <c r="G108" s="4" t="str">
        <f>TEXT(GC[[#This Row],[Date]],"mmm-yy")</f>
        <v>Jul-25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7"/>
      <c r="T108" s="297"/>
      <c r="U108" s="297"/>
      <c r="V108" s="297"/>
      <c r="W108" s="297"/>
      <c r="X108" s="297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111">
        <f t="shared" ref="B109" si="8">B108+1</f>
        <v>45851</v>
      </c>
      <c r="C109" s="180">
        <f>YEAR(GC[[#This Row],[Date]])+IF(MONTH(GC[[#This Row],[Date]])&gt;=4,1,0)</f>
        <v>2026</v>
      </c>
      <c r="D109" s="112">
        <f>YEAR(GC[[#This Row],[Date]])</f>
        <v>2025</v>
      </c>
      <c r="E109" s="110" t="s">
        <v>363</v>
      </c>
      <c r="F109" s="110" t="s">
        <v>363</v>
      </c>
      <c r="G109" s="4" t="str">
        <f>TEXT(GC[[#This Row],[Date]],"mmm-yy")</f>
        <v>Jul-25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7"/>
      <c r="T109" s="297"/>
      <c r="U109" s="297"/>
      <c r="V109" s="297"/>
      <c r="W109" s="297"/>
      <c r="X109" s="297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111">
        <f t="shared" ref="B110" si="9">B109+1</f>
        <v>45852</v>
      </c>
      <c r="C110" s="180">
        <f>YEAR(GC[[#This Row],[Date]])+IF(MONTH(GC[[#This Row],[Date]])&gt;=4,1,0)</f>
        <v>2026</v>
      </c>
      <c r="D110" s="112">
        <f>YEAR(GC[[#This Row],[Date]])</f>
        <v>2025</v>
      </c>
      <c r="E110" s="110" t="s">
        <v>363</v>
      </c>
      <c r="F110" s="110" t="s">
        <v>363</v>
      </c>
      <c r="G110" s="4" t="str">
        <f>TEXT(GC[[#This Row],[Date]],"mmm-yy")</f>
        <v>Jul-25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7"/>
      <c r="T110" s="297"/>
      <c r="U110" s="297"/>
      <c r="V110" s="297"/>
      <c r="W110" s="297"/>
      <c r="X110" s="297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111">
        <f t="shared" ref="B111" si="10">B110+1</f>
        <v>45853</v>
      </c>
      <c r="C111" s="180">
        <f>YEAR(GC[[#This Row],[Date]])+IF(MONTH(GC[[#This Row],[Date]])&gt;=4,1,0)</f>
        <v>2026</v>
      </c>
      <c r="D111" s="112">
        <f>YEAR(GC[[#This Row],[Date]])</f>
        <v>2025</v>
      </c>
      <c r="E111" s="110" t="s">
        <v>363</v>
      </c>
      <c r="F111" s="110" t="s">
        <v>363</v>
      </c>
      <c r="G111" s="4" t="str">
        <f>TEXT(GC[[#This Row],[Date]],"mmm-yy")</f>
        <v>Jul-25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7"/>
      <c r="T111" s="297"/>
      <c r="U111" s="297"/>
      <c r="V111" s="297"/>
      <c r="W111" s="297"/>
      <c r="X111" s="297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111">
        <f t="shared" ref="B112" si="11">B111+1</f>
        <v>45854</v>
      </c>
      <c r="C112" s="180">
        <f>YEAR(GC[[#This Row],[Date]])+IF(MONTH(GC[[#This Row],[Date]])&gt;=4,1,0)</f>
        <v>2026</v>
      </c>
      <c r="D112" s="112">
        <f>YEAR(GC[[#This Row],[Date]])</f>
        <v>2025</v>
      </c>
      <c r="E112" s="110" t="s">
        <v>363</v>
      </c>
      <c r="F112" s="110" t="s">
        <v>363</v>
      </c>
      <c r="G112" s="4" t="str">
        <f>TEXT(GC[[#This Row],[Date]],"mmm-yy")</f>
        <v>Jul-25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7"/>
      <c r="T112" s="297"/>
      <c r="U112" s="297"/>
      <c r="V112" s="297"/>
      <c r="W112" s="297"/>
      <c r="X112" s="297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111">
        <f t="shared" ref="B113" si="12">B112+1</f>
        <v>45855</v>
      </c>
      <c r="C113" s="180">
        <f>YEAR(GC[[#This Row],[Date]])+IF(MONTH(GC[[#This Row],[Date]])&gt;=4,1,0)</f>
        <v>2026</v>
      </c>
      <c r="D113" s="112">
        <f>YEAR(GC[[#This Row],[Date]])</f>
        <v>2025</v>
      </c>
      <c r="E113" s="110" t="s">
        <v>363</v>
      </c>
      <c r="F113" s="110" t="s">
        <v>363</v>
      </c>
      <c r="G113" s="4" t="str">
        <f>TEXT(GC[[#This Row],[Date]],"mmm-yy")</f>
        <v>Jul-25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7"/>
      <c r="T113" s="297"/>
      <c r="U113" s="297"/>
      <c r="V113" s="297"/>
      <c r="W113" s="297"/>
      <c r="X113" s="297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111">
        <f t="shared" ref="B114" si="13">B113+1</f>
        <v>45856</v>
      </c>
      <c r="C114" s="180">
        <f>YEAR(GC[[#This Row],[Date]])+IF(MONTH(GC[[#This Row],[Date]])&gt;=4,1,0)</f>
        <v>2026</v>
      </c>
      <c r="D114" s="112">
        <f>YEAR(GC[[#This Row],[Date]])</f>
        <v>2025</v>
      </c>
      <c r="E114" s="110" t="s">
        <v>363</v>
      </c>
      <c r="F114" s="110" t="s">
        <v>363</v>
      </c>
      <c r="G114" s="4" t="str">
        <f>TEXT(GC[[#This Row],[Date]],"mmm-yy")</f>
        <v>Jul-25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7"/>
      <c r="T114" s="297"/>
      <c r="U114" s="297"/>
      <c r="V114" s="297"/>
      <c r="W114" s="297"/>
      <c r="X114" s="297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111">
        <f t="shared" ref="B115" si="14">B114+1</f>
        <v>45857</v>
      </c>
      <c r="C115" s="180">
        <f>YEAR(GC[[#This Row],[Date]])+IF(MONTH(GC[[#This Row],[Date]])&gt;=4,1,0)</f>
        <v>2026</v>
      </c>
      <c r="D115" s="112">
        <f>YEAR(GC[[#This Row],[Date]])</f>
        <v>2025</v>
      </c>
      <c r="E115" s="110" t="s">
        <v>363</v>
      </c>
      <c r="F115" s="110" t="s">
        <v>363</v>
      </c>
      <c r="G115" s="4" t="str">
        <f>TEXT(GC[[#This Row],[Date]],"mmm-yy")</f>
        <v>Jul-25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7"/>
      <c r="T115" s="297"/>
      <c r="U115" s="297"/>
      <c r="V115" s="297"/>
      <c r="W115" s="297"/>
      <c r="X115" s="297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111">
        <f t="shared" ref="B116" si="15">B115+1</f>
        <v>45858</v>
      </c>
      <c r="C116" s="180">
        <f>YEAR(GC[[#This Row],[Date]])+IF(MONTH(GC[[#This Row],[Date]])&gt;=4,1,0)</f>
        <v>2026</v>
      </c>
      <c r="D116" s="112">
        <f>YEAR(GC[[#This Row],[Date]])</f>
        <v>2025</v>
      </c>
      <c r="E116" s="110" t="s">
        <v>363</v>
      </c>
      <c r="F116" s="110" t="s">
        <v>363</v>
      </c>
      <c r="G116" s="4" t="str">
        <f>TEXT(GC[[#This Row],[Date]],"mmm-yy")</f>
        <v>Jul-25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7"/>
      <c r="T116" s="297"/>
      <c r="U116" s="297"/>
      <c r="V116" s="297"/>
      <c r="W116" s="297"/>
      <c r="X116" s="297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111">
        <f t="shared" ref="B117" si="16">B116+1</f>
        <v>45859</v>
      </c>
      <c r="C117" s="180">
        <f>YEAR(GC[[#This Row],[Date]])+IF(MONTH(GC[[#This Row],[Date]])&gt;=4,1,0)</f>
        <v>2026</v>
      </c>
      <c r="D117" s="112">
        <f>YEAR(GC[[#This Row],[Date]])</f>
        <v>2025</v>
      </c>
      <c r="E117" s="110" t="s">
        <v>363</v>
      </c>
      <c r="F117" s="110" t="s">
        <v>363</v>
      </c>
      <c r="G117" s="4" t="str">
        <f>TEXT(GC[[#This Row],[Date]],"mmm-yy")</f>
        <v>Jul-25</v>
      </c>
      <c r="H117" s="4">
        <f>DAY(EOMONTH(GC[[#This Row],[Month Year]],0))</f>
        <v>31</v>
      </c>
      <c r="I117" s="113">
        <v>1</v>
      </c>
      <c r="J117" s="113" t="s">
        <v>835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42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4">
        <f>SUM(GC[[#This Row],[ICR1]:[ICR19]])</f>
        <v>42</v>
      </c>
      <c r="AE117" s="113" t="s">
        <v>835</v>
      </c>
      <c r="AF117" s="372" t="s">
        <v>1934</v>
      </c>
    </row>
    <row r="118" spans="1:32">
      <c r="A118" s="113">
        <f t="shared" si="3"/>
        <v>116</v>
      </c>
      <c r="B118" s="111">
        <f t="shared" ref="B118" si="17">B117+1</f>
        <v>45860</v>
      </c>
      <c r="C118" s="180">
        <f>YEAR(GC[[#This Row],[Date]])+IF(MONTH(GC[[#This Row],[Date]])&gt;=4,1,0)</f>
        <v>2026</v>
      </c>
      <c r="D118" s="112">
        <f>YEAR(GC[[#This Row],[Date]])</f>
        <v>2025</v>
      </c>
      <c r="E118" s="110" t="s">
        <v>363</v>
      </c>
      <c r="F118" s="110" t="s">
        <v>363</v>
      </c>
      <c r="G118" s="4" t="str">
        <f>TEXT(GC[[#This Row],[Date]],"mmm-yy")</f>
        <v>Jul-25</v>
      </c>
      <c r="H118" s="4">
        <f>DAY(EOMONTH(GC[[#This Row],[Month Year]],0))</f>
        <v>31</v>
      </c>
      <c r="I118" s="113">
        <v>1</v>
      </c>
      <c r="J118" s="113" t="s">
        <v>835</v>
      </c>
      <c r="K118" s="113">
        <v>0</v>
      </c>
      <c r="L118" s="113">
        <v>0</v>
      </c>
      <c r="M118" s="113">
        <v>0</v>
      </c>
      <c r="N118" s="113">
        <v>0</v>
      </c>
      <c r="O118" s="113">
        <v>1</v>
      </c>
      <c r="P118" s="113">
        <v>25.5</v>
      </c>
      <c r="Q118" s="113">
        <v>0</v>
      </c>
      <c r="R118" s="113">
        <v>0</v>
      </c>
      <c r="S118" s="113">
        <v>0</v>
      </c>
      <c r="T118" s="113">
        <v>0</v>
      </c>
      <c r="U118" s="113">
        <v>0</v>
      </c>
      <c r="V118" s="113">
        <v>0</v>
      </c>
      <c r="W118" s="113">
        <v>0</v>
      </c>
      <c r="X118" s="113">
        <v>0</v>
      </c>
      <c r="Y118" s="113">
        <v>0</v>
      </c>
      <c r="Z118" s="113">
        <v>0</v>
      </c>
      <c r="AA118" s="113">
        <v>0</v>
      </c>
      <c r="AB118" s="113">
        <v>0</v>
      </c>
      <c r="AC118" s="113">
        <v>0</v>
      </c>
      <c r="AD118" s="4">
        <f>SUM(GC[[#This Row],[ICR1]:[ICR19]])</f>
        <v>26.5</v>
      </c>
      <c r="AE118" s="113" t="s">
        <v>835</v>
      </c>
      <c r="AF118" s="372" t="s">
        <v>1935</v>
      </c>
    </row>
    <row r="119" spans="1:32">
      <c r="A119" s="113">
        <f t="shared" si="3"/>
        <v>117</v>
      </c>
      <c r="B119" s="111">
        <f t="shared" ref="B119" si="18">B118+1</f>
        <v>45861</v>
      </c>
      <c r="C119" s="180">
        <f>YEAR(GC[[#This Row],[Date]])+IF(MONTH(GC[[#This Row],[Date]])&gt;=4,1,0)</f>
        <v>2026</v>
      </c>
      <c r="D119" s="112">
        <f>YEAR(GC[[#This Row],[Date]])</f>
        <v>2025</v>
      </c>
      <c r="E119" s="110" t="s">
        <v>363</v>
      </c>
      <c r="F119" s="110" t="s">
        <v>363</v>
      </c>
      <c r="G119" s="4" t="str">
        <f>TEXT(GC[[#This Row],[Date]],"mmm-yy")</f>
        <v>Jul-25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7"/>
      <c r="T119" s="297"/>
      <c r="U119" s="297"/>
      <c r="V119" s="297"/>
      <c r="W119" s="297"/>
      <c r="X119" s="297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111">
        <f t="shared" ref="B120:B126" si="19">B119+1</f>
        <v>45862</v>
      </c>
      <c r="C120" s="180">
        <f>YEAR(GC[[#This Row],[Date]])+IF(MONTH(GC[[#This Row],[Date]])&gt;=4,1,0)</f>
        <v>2026</v>
      </c>
      <c r="D120" s="112">
        <f>YEAR(GC[[#This Row],[Date]])</f>
        <v>2025</v>
      </c>
      <c r="E120" s="110" t="s">
        <v>363</v>
      </c>
      <c r="F120" s="110" t="s">
        <v>363</v>
      </c>
      <c r="G120" s="4" t="str">
        <f>TEXT(GC[[#This Row],[Date]],"mmm-yy")</f>
        <v>Jul-25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7"/>
      <c r="T120" s="297"/>
      <c r="U120" s="297"/>
      <c r="V120" s="297"/>
      <c r="W120" s="297"/>
      <c r="X120" s="297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111">
        <f t="shared" si="19"/>
        <v>45863</v>
      </c>
      <c r="C121" s="180">
        <f>YEAR(GC[[#This Row],[Date]])+IF(MONTH(GC[[#This Row],[Date]])&gt;=4,1,0)</f>
        <v>2026</v>
      </c>
      <c r="D121" s="112">
        <f>YEAR(GC[[#This Row],[Date]])</f>
        <v>2025</v>
      </c>
      <c r="E121" s="110" t="s">
        <v>363</v>
      </c>
      <c r="F121" s="110" t="s">
        <v>363</v>
      </c>
      <c r="G121" s="4" t="str">
        <f>TEXT(GC[[#This Row],[Date]],"mmm-yy")</f>
        <v>Jul-25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7"/>
      <c r="T121" s="297"/>
      <c r="U121" s="297"/>
      <c r="V121" s="297"/>
      <c r="W121" s="297"/>
      <c r="X121" s="297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111">
        <f t="shared" si="19"/>
        <v>45864</v>
      </c>
      <c r="C122" s="180">
        <f>YEAR(GC[[#This Row],[Date]])+IF(MONTH(GC[[#This Row],[Date]])&gt;=4,1,0)</f>
        <v>2026</v>
      </c>
      <c r="D122" s="112">
        <f>YEAR(GC[[#This Row],[Date]])</f>
        <v>2025</v>
      </c>
      <c r="E122" s="110" t="s">
        <v>363</v>
      </c>
      <c r="F122" s="110" t="s">
        <v>363</v>
      </c>
      <c r="G122" s="4" t="str">
        <f>TEXT(GC[[#This Row],[Date]],"mmm-yy")</f>
        <v>Jul-25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7"/>
      <c r="T122" s="297"/>
      <c r="U122" s="297"/>
      <c r="V122" s="297"/>
      <c r="W122" s="297"/>
      <c r="X122" s="297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111">
        <f t="shared" si="19"/>
        <v>45865</v>
      </c>
      <c r="C123" s="180">
        <f>YEAR(GC[[#This Row],[Date]])+IF(MONTH(GC[[#This Row],[Date]])&gt;=4,1,0)</f>
        <v>2026</v>
      </c>
      <c r="D123" s="112">
        <f>YEAR(GC[[#This Row],[Date]])</f>
        <v>2025</v>
      </c>
      <c r="E123" s="232"/>
      <c r="F123" s="113"/>
      <c r="G123" s="4" t="str">
        <f>TEXT(GC[[#This Row],[Date]],"mmm-yy")</f>
        <v>Jul-25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7"/>
      <c r="T123" s="297"/>
      <c r="U123" s="297"/>
      <c r="V123" s="297"/>
      <c r="W123" s="297"/>
      <c r="X123" s="297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111">
        <f t="shared" si="19"/>
        <v>45866</v>
      </c>
      <c r="C124" s="180">
        <f>YEAR(GC[[#This Row],[Date]])+IF(MONTH(GC[[#This Row],[Date]])&gt;=4,1,0)</f>
        <v>2026</v>
      </c>
      <c r="D124" s="112">
        <f>YEAR(GC[[#This Row],[Date]])</f>
        <v>2025</v>
      </c>
      <c r="E124" s="232"/>
      <c r="F124" s="113"/>
      <c r="G124" s="4" t="str">
        <f>TEXT(GC[[#This Row],[Date]],"mmm-yy")</f>
        <v>Jul-25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7"/>
      <c r="T124" s="297"/>
      <c r="U124" s="297"/>
      <c r="V124" s="297"/>
      <c r="W124" s="297"/>
      <c r="X124" s="297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111">
        <f t="shared" si="19"/>
        <v>45867</v>
      </c>
      <c r="C125" s="180">
        <f>YEAR(GC[[#This Row],[Date]])+IF(MONTH(GC[[#This Row],[Date]])&gt;=4,1,0)</f>
        <v>2026</v>
      </c>
      <c r="D125" s="112">
        <f>YEAR(GC[[#This Row],[Date]])</f>
        <v>2025</v>
      </c>
      <c r="E125" s="232"/>
      <c r="F125" s="113"/>
      <c r="G125" s="4" t="str">
        <f>TEXT(GC[[#This Row],[Date]],"mmm-yy")</f>
        <v>Jul-25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7"/>
      <c r="T125" s="297"/>
      <c r="U125" s="297"/>
      <c r="V125" s="297"/>
      <c r="W125" s="297"/>
      <c r="X125" s="297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111">
        <f t="shared" si="19"/>
        <v>45868</v>
      </c>
      <c r="C126" s="180">
        <f>YEAR(GC[[#This Row],[Date]])+IF(MONTH(GC[[#This Row],[Date]])&gt;=4,1,0)</f>
        <v>2026</v>
      </c>
      <c r="D126" s="112">
        <f>YEAR(GC[[#This Row],[Date]])</f>
        <v>2025</v>
      </c>
      <c r="E126" s="232"/>
      <c r="F126" s="113"/>
      <c r="G126" s="4" t="str">
        <f>TEXT(GC[[#This Row],[Date]],"mmm-yy")</f>
        <v>Jul-25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7"/>
      <c r="T126" s="297"/>
      <c r="U126" s="297"/>
      <c r="V126" s="297"/>
      <c r="W126" s="297"/>
      <c r="X126" s="297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0"/>
      <c r="C127" s="180">
        <f>YEAR(GC[[#This Row],[Date]])+IF(MONTH(GC[[#This Row],[Date]])&gt;=4,1,0)</f>
        <v>1900</v>
      </c>
      <c r="D127" s="112">
        <f>YEAR(GC[[#This Row],[Date]])</f>
        <v>1900</v>
      </c>
      <c r="E127" s="232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7"/>
      <c r="T127" s="297"/>
      <c r="U127" s="297"/>
      <c r="V127" s="297"/>
      <c r="W127" s="297"/>
      <c r="X127" s="297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7"/>
      <c r="T128" s="297"/>
      <c r="U128" s="297"/>
      <c r="V128" s="297"/>
      <c r="W128" s="297"/>
      <c r="X128" s="297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7"/>
      <c r="T129" s="297"/>
      <c r="U129" s="297"/>
      <c r="V129" s="297"/>
      <c r="W129" s="297"/>
      <c r="X129" s="297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7"/>
      <c r="T130" s="297"/>
      <c r="U130" s="297"/>
      <c r="V130" s="297"/>
      <c r="W130" s="297"/>
      <c r="X130" s="297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7"/>
      <c r="T131" s="297"/>
      <c r="U131" s="297"/>
      <c r="V131" s="297"/>
      <c r="W131" s="297"/>
      <c r="X131" s="297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7"/>
      <c r="T132" s="297"/>
      <c r="U132" s="297"/>
      <c r="V132" s="297"/>
      <c r="W132" s="297"/>
      <c r="X132" s="297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20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7"/>
      <c r="T133" s="297"/>
      <c r="U133" s="297"/>
      <c r="V133" s="297"/>
      <c r="W133" s="297"/>
      <c r="X133" s="297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20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7"/>
      <c r="T134" s="297"/>
      <c r="U134" s="297"/>
      <c r="V134" s="297"/>
      <c r="W134" s="297"/>
      <c r="X134" s="297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20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7"/>
      <c r="T135" s="297"/>
      <c r="U135" s="297"/>
      <c r="V135" s="297"/>
      <c r="W135" s="297"/>
      <c r="X135" s="297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20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7"/>
      <c r="T136" s="297"/>
      <c r="U136" s="297"/>
      <c r="V136" s="297"/>
      <c r="W136" s="297"/>
      <c r="X136" s="297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20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7"/>
      <c r="T137" s="297"/>
      <c r="U137" s="297"/>
      <c r="V137" s="297"/>
      <c r="W137" s="297"/>
      <c r="X137" s="297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20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7"/>
      <c r="T138" s="297"/>
      <c r="U138" s="297"/>
      <c r="V138" s="297"/>
      <c r="W138" s="297"/>
      <c r="X138" s="297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20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7"/>
      <c r="T139" s="297"/>
      <c r="U139" s="297"/>
      <c r="V139" s="297"/>
      <c r="W139" s="297"/>
      <c r="X139" s="297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20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7"/>
      <c r="T140" s="297"/>
      <c r="U140" s="297"/>
      <c r="V140" s="297"/>
      <c r="W140" s="297"/>
      <c r="X140" s="297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20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7"/>
      <c r="T141" s="297"/>
      <c r="U141" s="297"/>
      <c r="V141" s="297"/>
      <c r="W141" s="297"/>
      <c r="X141" s="297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20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7"/>
      <c r="T142" s="297"/>
      <c r="U142" s="297"/>
      <c r="V142" s="297"/>
      <c r="W142" s="297"/>
      <c r="X142" s="297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20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7"/>
      <c r="T143" s="297"/>
      <c r="U143" s="297"/>
      <c r="V143" s="297"/>
      <c r="W143" s="297"/>
      <c r="X143" s="297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20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7"/>
      <c r="T144" s="297"/>
      <c r="U144" s="297"/>
      <c r="V144" s="297"/>
      <c r="W144" s="297"/>
      <c r="X144" s="297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20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7"/>
      <c r="T145" s="297"/>
      <c r="U145" s="297"/>
      <c r="V145" s="297"/>
      <c r="W145" s="297"/>
      <c r="X145" s="297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20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7"/>
      <c r="T146" s="297"/>
      <c r="U146" s="297"/>
      <c r="V146" s="297"/>
      <c r="W146" s="297"/>
      <c r="X146" s="297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20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835</v>
      </c>
    </row>
  </sheetData>
  <phoneticPr fontId="68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98" zoomScale="85" zoomScaleNormal="85" workbookViewId="0">
      <selection activeCell="Q118" sqref="Q118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857</v>
      </c>
      <c r="D1" s="13" t="s">
        <v>474</v>
      </c>
      <c r="F1" s="13" t="s">
        <v>413</v>
      </c>
      <c r="H1" s="13" t="s">
        <v>433</v>
      </c>
      <c r="J1" s="13" t="s">
        <v>858</v>
      </c>
      <c r="L1" s="13" t="s">
        <v>859</v>
      </c>
      <c r="N1" s="14" t="s">
        <v>859</v>
      </c>
      <c r="O1" s="14" t="s">
        <v>860</v>
      </c>
      <c r="P1" s="14" t="s">
        <v>349</v>
      </c>
      <c r="Q1" s="115" t="s">
        <v>861</v>
      </c>
      <c r="R1" s="14" t="s">
        <v>862</v>
      </c>
      <c r="S1" s="14" t="s">
        <v>863</v>
      </c>
      <c r="T1" s="14" t="s">
        <v>864</v>
      </c>
      <c r="U1" s="115" t="s">
        <v>865</v>
      </c>
      <c r="V1" s="115" t="s">
        <v>866</v>
      </c>
      <c r="X1" s="14" t="s">
        <v>867</v>
      </c>
      <c r="Z1" s="14" t="s">
        <v>359</v>
      </c>
      <c r="AB1" s="14" t="s">
        <v>868</v>
      </c>
      <c r="AE1" s="333" t="s">
        <v>860</v>
      </c>
      <c r="AF1" s="333" t="s">
        <v>869</v>
      </c>
      <c r="AG1" s="333" t="s">
        <v>870</v>
      </c>
      <c r="AH1" s="333" t="s">
        <v>871</v>
      </c>
      <c r="AI1" s="333" t="s">
        <v>872</v>
      </c>
      <c r="AJ1" s="333" t="s">
        <v>873</v>
      </c>
      <c r="AM1" s="333" t="s">
        <v>874</v>
      </c>
      <c r="AN1" s="333" t="s">
        <v>875</v>
      </c>
      <c r="AO1" s="333" t="s">
        <v>349</v>
      </c>
      <c r="AP1" s="333" t="s">
        <v>861</v>
      </c>
      <c r="AQ1" s="333" t="s">
        <v>862</v>
      </c>
    </row>
    <row r="2" spans="2:47">
      <c r="B2" t="s">
        <v>876</v>
      </c>
      <c r="D2" t="s">
        <v>403</v>
      </c>
      <c r="F2" t="s">
        <v>416</v>
      </c>
      <c r="H2" t="s">
        <v>458</v>
      </c>
      <c r="J2" t="s">
        <v>877</v>
      </c>
      <c r="L2" t="s">
        <v>520</v>
      </c>
      <c r="N2" s="2" t="s">
        <v>878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1.2137640449438205E-2</v>
      </c>
      <c r="S2" s="5" t="str">
        <f t="shared" ref="S2:S65" si="1">_xlfn.XLOOKUP(O2,AE:AE,AG:AG)</f>
        <v>MY1_Solar</v>
      </c>
      <c r="T2" s="1" t="s">
        <v>879</v>
      </c>
      <c r="U2" s="5" t="s">
        <v>783</v>
      </c>
      <c r="V2" s="1" t="s">
        <v>880</v>
      </c>
      <c r="X2" s="2" t="s">
        <v>413</v>
      </c>
      <c r="Z2" t="s">
        <v>552</v>
      </c>
      <c r="AM2" t="s">
        <v>879</v>
      </c>
      <c r="AP2" s="4">
        <v>0</v>
      </c>
      <c r="AQ2" s="181">
        <f>AP2/$AU$2</f>
        <v>0</v>
      </c>
      <c r="AT2" t="s">
        <v>881</v>
      </c>
      <c r="AU2">
        <v>100</v>
      </c>
    </row>
    <row r="3" spans="2:47">
      <c r="B3" t="s">
        <v>514</v>
      </c>
      <c r="D3" t="s">
        <v>410</v>
      </c>
      <c r="F3" t="s">
        <v>412</v>
      </c>
      <c r="H3" t="s">
        <v>405</v>
      </c>
      <c r="J3" t="s">
        <v>480</v>
      </c>
      <c r="L3" t="s">
        <v>419</v>
      </c>
      <c r="N3" s="2" t="s">
        <v>882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1.2356566011235954E-2</v>
      </c>
      <c r="S3" s="5" t="str">
        <f t="shared" si="1"/>
        <v>MY1_Solar</v>
      </c>
      <c r="T3" s="1" t="s">
        <v>879</v>
      </c>
      <c r="U3" s="5" t="s">
        <v>783</v>
      </c>
      <c r="V3" s="1" t="s">
        <v>880</v>
      </c>
      <c r="X3" s="2" t="s">
        <v>447</v>
      </c>
      <c r="Z3" t="s">
        <v>367</v>
      </c>
      <c r="AB3" t="s">
        <v>883</v>
      </c>
      <c r="AC3" s="4">
        <v>162500</v>
      </c>
      <c r="AE3" t="s">
        <v>34</v>
      </c>
      <c r="AF3" s="334" t="s">
        <v>884</v>
      </c>
      <c r="AG3" t="s">
        <v>885</v>
      </c>
      <c r="AH3">
        <v>3.125</v>
      </c>
      <c r="AI3" s="117">
        <v>4.1855700000000002</v>
      </c>
      <c r="AM3" t="s">
        <v>886</v>
      </c>
      <c r="AP3" s="4">
        <v>0</v>
      </c>
      <c r="AQ3" s="181">
        <f t="shared" ref="AQ3:AQ11" si="3">AP3/$AU$2</f>
        <v>0</v>
      </c>
    </row>
    <row r="4" spans="2:47">
      <c r="B4" t="s">
        <v>478</v>
      </c>
      <c r="D4" t="s">
        <v>436</v>
      </c>
      <c r="F4" t="s">
        <v>443</v>
      </c>
      <c r="H4" t="s">
        <v>456</v>
      </c>
      <c r="J4" t="s">
        <v>461</v>
      </c>
      <c r="L4" t="s">
        <v>887</v>
      </c>
      <c r="N4" s="2" t="s">
        <v>888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1.2414267322097378E-2</v>
      </c>
      <c r="S4" s="5" t="str">
        <f t="shared" si="1"/>
        <v>MY2_Solar</v>
      </c>
      <c r="T4" s="1" t="s">
        <v>886</v>
      </c>
      <c r="U4" s="5" t="s">
        <v>783</v>
      </c>
      <c r="V4" s="1" t="s">
        <v>880</v>
      </c>
      <c r="X4" s="2" t="s">
        <v>481</v>
      </c>
      <c r="AB4" t="s">
        <v>889</v>
      </c>
      <c r="AC4" s="4">
        <f ca="1">_xlfn.XLOOKUP(TODAY(),RD[Date],RD[Connected DC Capcity (MWp)])*1000</f>
        <v>170880</v>
      </c>
      <c r="AE4" t="s">
        <v>35</v>
      </c>
      <c r="AF4" s="334" t="s">
        <v>890</v>
      </c>
      <c r="AG4" t="s">
        <v>891</v>
      </c>
      <c r="AH4">
        <v>23.15</v>
      </c>
      <c r="AI4" s="117">
        <v>31.035655000000006</v>
      </c>
      <c r="AM4" t="s">
        <v>892</v>
      </c>
      <c r="AP4" s="4">
        <v>0</v>
      </c>
      <c r="AQ4" s="181">
        <f t="shared" si="3"/>
        <v>0</v>
      </c>
    </row>
    <row r="5" spans="2:47">
      <c r="B5" t="s">
        <v>524</v>
      </c>
      <c r="D5" t="s">
        <v>483</v>
      </c>
      <c r="F5" t="s">
        <v>404</v>
      </c>
      <c r="H5" t="s">
        <v>472</v>
      </c>
      <c r="J5" t="s">
        <v>893</v>
      </c>
      <c r="L5" t="s">
        <v>370</v>
      </c>
      <c r="N5" s="2" t="s">
        <v>894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1.1947565543071161E-2</v>
      </c>
      <c r="S5" s="5" t="str">
        <f t="shared" si="1"/>
        <v>MY2_Solar</v>
      </c>
      <c r="T5" s="1" t="s">
        <v>886</v>
      </c>
      <c r="U5" s="5" t="s">
        <v>783</v>
      </c>
      <c r="V5" s="1" t="s">
        <v>880</v>
      </c>
      <c r="X5" s="2" t="s">
        <v>433</v>
      </c>
      <c r="AE5" t="s">
        <v>36</v>
      </c>
      <c r="AF5" s="334" t="s">
        <v>895</v>
      </c>
      <c r="AG5" t="s">
        <v>896</v>
      </c>
      <c r="AH5">
        <v>18.25</v>
      </c>
      <c r="AI5" s="117">
        <v>23.516969999999997</v>
      </c>
      <c r="AM5" t="s">
        <v>897</v>
      </c>
      <c r="AP5" s="4">
        <v>0</v>
      </c>
      <c r="AQ5" s="181">
        <f t="shared" si="3"/>
        <v>0</v>
      </c>
    </row>
    <row r="6" spans="2:47">
      <c r="B6" t="s">
        <v>608</v>
      </c>
      <c r="H6" t="s">
        <v>440</v>
      </c>
      <c r="J6" t="s">
        <v>471</v>
      </c>
      <c r="L6" t="s">
        <v>372</v>
      </c>
      <c r="N6" s="2" t="s">
        <v>898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1.2320926966292133E-2</v>
      </c>
      <c r="S6" s="5" t="str">
        <f t="shared" si="1"/>
        <v>MY2_Solar</v>
      </c>
      <c r="T6" s="1" t="s">
        <v>886</v>
      </c>
      <c r="U6" s="5" t="s">
        <v>783</v>
      </c>
      <c r="V6" s="1" t="s">
        <v>880</v>
      </c>
      <c r="X6" s="2" t="s">
        <v>474</v>
      </c>
      <c r="AE6" t="s">
        <v>37</v>
      </c>
      <c r="AF6" s="334" t="s">
        <v>899</v>
      </c>
      <c r="AG6" t="s">
        <v>900</v>
      </c>
      <c r="AH6">
        <v>3.125</v>
      </c>
      <c r="AI6" s="117">
        <v>4.242700000000001</v>
      </c>
      <c r="AM6" t="s">
        <v>901</v>
      </c>
      <c r="AP6" s="4">
        <v>0</v>
      </c>
      <c r="AQ6" s="181">
        <f t="shared" si="3"/>
        <v>0</v>
      </c>
    </row>
    <row r="7" spans="2:47">
      <c r="B7" t="s">
        <v>427</v>
      </c>
      <c r="H7" t="s">
        <v>446</v>
      </c>
      <c r="J7" t="s">
        <v>406</v>
      </c>
      <c r="L7" t="s">
        <v>364</v>
      </c>
      <c r="N7" s="2" t="s">
        <v>902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1.2134246254681649E-2</v>
      </c>
      <c r="S7" s="5" t="str">
        <f t="shared" si="1"/>
        <v>MY2_Solar</v>
      </c>
      <c r="T7" s="1" t="s">
        <v>886</v>
      </c>
      <c r="U7" s="5" t="s">
        <v>783</v>
      </c>
      <c r="V7" s="1" t="s">
        <v>880</v>
      </c>
      <c r="X7" s="2" t="s">
        <v>428</v>
      </c>
      <c r="AE7" t="s">
        <v>40</v>
      </c>
      <c r="AF7" s="334" t="s">
        <v>903</v>
      </c>
      <c r="AG7" t="s">
        <v>904</v>
      </c>
      <c r="AH7">
        <f>7.56-AH6-AH3</f>
        <v>1.3099999999999996</v>
      </c>
      <c r="AI7" s="117">
        <v>1.7685</v>
      </c>
      <c r="AM7" t="s">
        <v>905</v>
      </c>
      <c r="AP7" s="4">
        <v>100</v>
      </c>
      <c r="AQ7" s="181">
        <f t="shared" si="3"/>
        <v>1</v>
      </c>
    </row>
    <row r="8" spans="2:47">
      <c r="B8" t="s">
        <v>465</v>
      </c>
      <c r="H8" t="s">
        <v>467</v>
      </c>
      <c r="L8" t="s">
        <v>374</v>
      </c>
      <c r="N8" s="2" t="s">
        <v>906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1.2600948033707865E-2</v>
      </c>
      <c r="S8" s="5" t="str">
        <f t="shared" si="1"/>
        <v>MY2_Solar</v>
      </c>
      <c r="T8" s="1" t="s">
        <v>886</v>
      </c>
      <c r="U8" s="5" t="s">
        <v>783</v>
      </c>
      <c r="V8" s="1" t="s">
        <v>880</v>
      </c>
      <c r="X8" s="2" t="s">
        <v>907</v>
      </c>
      <c r="AE8" t="s">
        <v>38</v>
      </c>
      <c r="AF8" t="s">
        <v>908</v>
      </c>
      <c r="AG8" t="s">
        <v>909</v>
      </c>
      <c r="AH8">
        <v>35.200000000000003</v>
      </c>
      <c r="AI8">
        <v>47.52</v>
      </c>
      <c r="AM8" t="s">
        <v>910</v>
      </c>
      <c r="AP8" s="4">
        <v>100</v>
      </c>
      <c r="AQ8" s="181">
        <f t="shared" si="3"/>
        <v>1</v>
      </c>
    </row>
    <row r="9" spans="2:47">
      <c r="B9" t="s">
        <v>411</v>
      </c>
      <c r="H9" t="s">
        <v>526</v>
      </c>
      <c r="L9" t="s">
        <v>911</v>
      </c>
      <c r="N9" s="2" t="s">
        <v>912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1.2320926966292136E-2</v>
      </c>
      <c r="S9" s="5" t="str">
        <f t="shared" si="1"/>
        <v>MY2_Solar</v>
      </c>
      <c r="T9" s="1" t="s">
        <v>886</v>
      </c>
      <c r="U9" s="5" t="s">
        <v>783</v>
      </c>
      <c r="V9" s="1" t="s">
        <v>880</v>
      </c>
      <c r="X9" s="2" t="s">
        <v>420</v>
      </c>
      <c r="AE9" t="s">
        <v>39</v>
      </c>
      <c r="AF9" t="s">
        <v>913</v>
      </c>
      <c r="AG9" t="s">
        <v>914</v>
      </c>
      <c r="AH9">
        <v>16.899999999999999</v>
      </c>
      <c r="AI9">
        <v>22.82</v>
      </c>
      <c r="AM9" t="s">
        <v>880</v>
      </c>
      <c r="AP9" s="4">
        <v>100</v>
      </c>
      <c r="AQ9" s="181">
        <f t="shared" si="3"/>
        <v>1</v>
      </c>
    </row>
    <row r="10" spans="2:47">
      <c r="B10" t="s">
        <v>450</v>
      </c>
      <c r="H10" t="s">
        <v>470</v>
      </c>
      <c r="L10" t="s">
        <v>915</v>
      </c>
      <c r="N10" s="2" t="s">
        <v>916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1.2227586610486891E-2</v>
      </c>
      <c r="S10" s="5" t="str">
        <f t="shared" si="1"/>
        <v>MY2_Solar</v>
      </c>
      <c r="T10" s="1" t="s">
        <v>886</v>
      </c>
      <c r="U10" s="5" t="s">
        <v>783</v>
      </c>
      <c r="V10" s="1" t="s">
        <v>880</v>
      </c>
      <c r="X10" s="2" t="s">
        <v>917</v>
      </c>
      <c r="AE10" t="s">
        <v>41</v>
      </c>
      <c r="AF10" t="s">
        <v>918</v>
      </c>
      <c r="AG10" t="s">
        <v>919</v>
      </c>
      <c r="AH10">
        <v>9.375</v>
      </c>
      <c r="AI10" s="117">
        <v>12.656000000000001</v>
      </c>
      <c r="AM10" t="s">
        <v>920</v>
      </c>
      <c r="AP10" s="4">
        <v>100</v>
      </c>
      <c r="AQ10" s="181">
        <f t="shared" si="3"/>
        <v>1</v>
      </c>
    </row>
    <row r="11" spans="2:47">
      <c r="B11" t="s">
        <v>402</v>
      </c>
      <c r="H11" t="s">
        <v>921</v>
      </c>
      <c r="L11" t="s">
        <v>922</v>
      </c>
      <c r="N11" s="2" t="s">
        <v>923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1.2320926966292136E-2</v>
      </c>
      <c r="S11" s="5" t="str">
        <f t="shared" si="1"/>
        <v>MY2_Solar</v>
      </c>
      <c r="T11" s="1" t="s">
        <v>886</v>
      </c>
      <c r="U11" s="5" t="s">
        <v>783</v>
      </c>
      <c r="V11" s="1" t="s">
        <v>880</v>
      </c>
      <c r="X11" s="2" t="s">
        <v>924</v>
      </c>
      <c r="AE11" t="s">
        <v>42</v>
      </c>
      <c r="AF11" t="s">
        <v>925</v>
      </c>
      <c r="AG11" t="s">
        <v>926</v>
      </c>
      <c r="AH11">
        <v>13.75</v>
      </c>
      <c r="AI11" s="117">
        <v>18.5625</v>
      </c>
      <c r="AM11" t="s">
        <v>783</v>
      </c>
      <c r="AP11" s="4">
        <v>100</v>
      </c>
      <c r="AQ11" s="181">
        <f t="shared" si="3"/>
        <v>1</v>
      </c>
    </row>
    <row r="12" spans="2:47">
      <c r="B12" t="s">
        <v>418</v>
      </c>
      <c r="N12" s="2" t="s">
        <v>927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1.1931443117977529E-2</v>
      </c>
      <c r="S12" s="5" t="str">
        <f t="shared" si="1"/>
        <v>MY2_Solar</v>
      </c>
      <c r="T12" s="1" t="s">
        <v>886</v>
      </c>
      <c r="U12" s="5" t="s">
        <v>783</v>
      </c>
      <c r="V12" s="1" t="s">
        <v>880</v>
      </c>
      <c r="X12" s="2" t="s">
        <v>928</v>
      </c>
      <c r="AE12" t="s">
        <v>120</v>
      </c>
      <c r="AF12" t="s">
        <v>929</v>
      </c>
      <c r="AG12" t="s">
        <v>930</v>
      </c>
      <c r="AH12">
        <v>6.25</v>
      </c>
      <c r="AI12" s="117">
        <v>8.43</v>
      </c>
    </row>
    <row r="13" spans="2:47">
      <c r="B13" t="s">
        <v>423</v>
      </c>
      <c r="N13" s="2" t="s">
        <v>931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1.2023934925093634E-2</v>
      </c>
      <c r="S13" s="5" t="str">
        <f t="shared" si="1"/>
        <v>MY2_Solar</v>
      </c>
      <c r="T13" s="1" t="s">
        <v>886</v>
      </c>
      <c r="U13" s="5" t="s">
        <v>783</v>
      </c>
      <c r="V13" s="1" t="s">
        <v>880</v>
      </c>
      <c r="X13" s="2" t="s">
        <v>932</v>
      </c>
    </row>
    <row r="14" spans="2:47">
      <c r="B14" t="s">
        <v>424</v>
      </c>
      <c r="N14" s="2" t="s">
        <v>933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1.1838951310861424E-2</v>
      </c>
      <c r="S14" s="5" t="str">
        <f t="shared" si="1"/>
        <v>MY2_Solar</v>
      </c>
      <c r="T14" s="1" t="s">
        <v>886</v>
      </c>
      <c r="U14" s="5" t="s">
        <v>783</v>
      </c>
      <c r="V14" s="1" t="s">
        <v>880</v>
      </c>
      <c r="X14" s="2" t="s">
        <v>934</v>
      </c>
    </row>
    <row r="15" spans="2:47">
      <c r="B15" t="s">
        <v>426</v>
      </c>
      <c r="N15" s="2" t="s">
        <v>935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1.294885299625468E-2</v>
      </c>
      <c r="S15" s="5" t="str">
        <f t="shared" si="1"/>
        <v>MY2_Solar</v>
      </c>
      <c r="T15" s="1" t="s">
        <v>886</v>
      </c>
      <c r="U15" s="5" t="s">
        <v>783</v>
      </c>
      <c r="V15" s="1" t="s">
        <v>880</v>
      </c>
      <c r="X15" s="2" t="s">
        <v>936</v>
      </c>
    </row>
    <row r="16" spans="2:47">
      <c r="B16" t="s">
        <v>582</v>
      </c>
      <c r="N16" s="2" t="s">
        <v>937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9.0641970973782786E-3</v>
      </c>
      <c r="S16" s="5" t="str">
        <f t="shared" si="1"/>
        <v>MY2_Solar</v>
      </c>
      <c r="T16" s="1" t="s">
        <v>886</v>
      </c>
      <c r="U16" s="5" t="s">
        <v>783</v>
      </c>
      <c r="V16" s="1" t="s">
        <v>880</v>
      </c>
      <c r="X16" s="2" t="s">
        <v>938</v>
      </c>
    </row>
    <row r="17" spans="2:24">
      <c r="B17" t="s">
        <v>505</v>
      </c>
      <c r="N17" s="2" t="s">
        <v>939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8.6017380617977538E-3</v>
      </c>
      <c r="S17" s="5" t="str">
        <f t="shared" si="1"/>
        <v>MY2_Solar</v>
      </c>
      <c r="T17" s="1" t="s">
        <v>886</v>
      </c>
      <c r="U17" s="5" t="s">
        <v>783</v>
      </c>
      <c r="V17" s="1" t="s">
        <v>880</v>
      </c>
      <c r="X17" s="2" t="s">
        <v>940</v>
      </c>
    </row>
    <row r="18" spans="2:24">
      <c r="B18" t="s">
        <v>473</v>
      </c>
      <c r="N18" s="2" t="s">
        <v>941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8.786721676029962E-3</v>
      </c>
      <c r="S18" s="5" t="str">
        <f t="shared" si="1"/>
        <v>MY2_Solar</v>
      </c>
      <c r="T18" s="1" t="s">
        <v>886</v>
      </c>
      <c r="U18" s="5" t="s">
        <v>783</v>
      </c>
      <c r="V18" s="1" t="s">
        <v>880</v>
      </c>
      <c r="X18" s="2" t="s">
        <v>942</v>
      </c>
    </row>
    <row r="19" spans="2:24">
      <c r="B19" t="s">
        <v>674</v>
      </c>
      <c r="N19" s="2" t="s">
        <v>943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8.1392790262172273E-3</v>
      </c>
      <c r="S19" s="5" t="str">
        <f t="shared" si="1"/>
        <v>MY2_Solar</v>
      </c>
      <c r="T19" s="1" t="s">
        <v>886</v>
      </c>
      <c r="U19" s="5" t="s">
        <v>783</v>
      </c>
      <c r="V19" s="1" t="s">
        <v>880</v>
      </c>
      <c r="X19" s="2" t="s">
        <v>944</v>
      </c>
    </row>
    <row r="20" spans="2:24">
      <c r="B20" t="s">
        <v>510</v>
      </c>
      <c r="N20" s="2" t="s">
        <v>945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1.1653967696629214E-2</v>
      </c>
      <c r="S20" s="5" t="str">
        <f t="shared" si="1"/>
        <v>MY3_Solar</v>
      </c>
      <c r="T20" s="1" t="s">
        <v>879</v>
      </c>
      <c r="U20" s="5" t="s">
        <v>783</v>
      </c>
      <c r="V20" s="1" t="s">
        <v>880</v>
      </c>
      <c r="X20" s="2" t="s">
        <v>407</v>
      </c>
    </row>
    <row r="21" spans="2:24">
      <c r="B21" t="s">
        <v>946</v>
      </c>
      <c r="N21" s="2" t="s">
        <v>947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1.1284000468164794E-2</v>
      </c>
      <c r="S21" s="5" t="str">
        <f t="shared" si="1"/>
        <v>MY3_Solar</v>
      </c>
      <c r="T21" s="1" t="s">
        <v>879</v>
      </c>
      <c r="U21" s="5" t="s">
        <v>783</v>
      </c>
      <c r="V21" s="1" t="s">
        <v>880</v>
      </c>
      <c r="X21" s="2" t="s">
        <v>948</v>
      </c>
    </row>
    <row r="22" spans="2:24">
      <c r="N22" s="2" t="s">
        <v>949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9.8966233614232214E-3</v>
      </c>
      <c r="S22" s="5" t="str">
        <f t="shared" si="1"/>
        <v>MY3_Solar</v>
      </c>
      <c r="T22" s="1" t="s">
        <v>879</v>
      </c>
      <c r="U22" s="5" t="s">
        <v>783</v>
      </c>
      <c r="V22" s="1" t="s">
        <v>880</v>
      </c>
    </row>
    <row r="23" spans="2:24">
      <c r="N23" s="2" t="s">
        <v>950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1.1480863764044943E-2</v>
      </c>
      <c r="S23" s="5" t="str">
        <f t="shared" si="1"/>
        <v>MY3_Solar</v>
      </c>
      <c r="T23" s="1" t="s">
        <v>879</v>
      </c>
      <c r="U23" s="5" t="s">
        <v>783</v>
      </c>
      <c r="V23" s="1" t="s">
        <v>880</v>
      </c>
    </row>
    <row r="24" spans="2:24">
      <c r="N24" s="2" t="s">
        <v>951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1.2320926966292136E-2</v>
      </c>
      <c r="S24" s="5" t="str">
        <f t="shared" si="1"/>
        <v>MY4_Solar</v>
      </c>
      <c r="T24" s="1" t="s">
        <v>886</v>
      </c>
      <c r="U24" s="5" t="s">
        <v>783</v>
      </c>
      <c r="V24" s="1" t="s">
        <v>880</v>
      </c>
    </row>
    <row r="25" spans="2:24">
      <c r="N25" s="2" t="s">
        <v>952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1.2507607677902623E-2</v>
      </c>
      <c r="S25" s="5" t="str">
        <f t="shared" si="1"/>
        <v>MY4_Solar</v>
      </c>
      <c r="T25" s="1" t="s">
        <v>886</v>
      </c>
      <c r="U25" s="5" t="s">
        <v>783</v>
      </c>
      <c r="V25" s="1" t="s">
        <v>880</v>
      </c>
    </row>
    <row r="26" spans="2:24">
      <c r="N26" s="2" t="s">
        <v>953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1.3627691947565542E-2</v>
      </c>
      <c r="S26" s="5" t="str">
        <f t="shared" si="1"/>
        <v>MY3_Solar</v>
      </c>
      <c r="T26" s="1" t="s">
        <v>879</v>
      </c>
      <c r="U26" s="5" t="s">
        <v>783</v>
      </c>
      <c r="V26" s="1" t="s">
        <v>880</v>
      </c>
    </row>
    <row r="27" spans="2:24">
      <c r="N27" s="2" t="s">
        <v>954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1.3534351591760299E-2</v>
      </c>
      <c r="S27" s="5" t="str">
        <f t="shared" si="1"/>
        <v>MY3_Solar</v>
      </c>
      <c r="T27" s="1" t="s">
        <v>879</v>
      </c>
      <c r="U27" s="5" t="s">
        <v>783</v>
      </c>
      <c r="V27" s="1" t="s">
        <v>880</v>
      </c>
    </row>
    <row r="28" spans="2:24">
      <c r="N28" s="2" t="s">
        <v>955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1.2227586610486892E-2</v>
      </c>
      <c r="S28" s="5" t="str">
        <f t="shared" si="1"/>
        <v>MY3_Solar</v>
      </c>
      <c r="T28" s="1" t="s">
        <v>879</v>
      </c>
      <c r="U28" s="5" t="s">
        <v>783</v>
      </c>
      <c r="V28" s="1" t="s">
        <v>880</v>
      </c>
    </row>
    <row r="29" spans="2:24">
      <c r="N29" s="2" t="s">
        <v>956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1.3441011235955055E-2</v>
      </c>
      <c r="S29" s="5" t="str">
        <f t="shared" si="1"/>
        <v>MY3_Solar</v>
      </c>
      <c r="T29" s="1" t="s">
        <v>879</v>
      </c>
      <c r="U29" s="5" t="s">
        <v>783</v>
      </c>
      <c r="V29" s="1" t="s">
        <v>880</v>
      </c>
    </row>
    <row r="30" spans="2:24">
      <c r="N30" s="2" t="s">
        <v>957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1.2208918539325844E-2</v>
      </c>
      <c r="S30" s="5" t="str">
        <f t="shared" si="1"/>
        <v>MY3_Solar</v>
      </c>
      <c r="T30" s="1" t="s">
        <v>879</v>
      </c>
      <c r="U30" s="5" t="s">
        <v>783</v>
      </c>
      <c r="V30" s="1" t="s">
        <v>880</v>
      </c>
    </row>
    <row r="31" spans="2:24">
      <c r="N31" s="2" t="s">
        <v>958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1.1653967696629216E-2</v>
      </c>
      <c r="S31" s="5" t="str">
        <f t="shared" si="1"/>
        <v>MY3_Solar</v>
      </c>
      <c r="T31" s="1" t="s">
        <v>879</v>
      </c>
      <c r="U31" s="5" t="s">
        <v>783</v>
      </c>
      <c r="V31" s="1" t="s">
        <v>880</v>
      </c>
    </row>
    <row r="32" spans="2:24">
      <c r="N32" s="2" t="s">
        <v>959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1.0920821629213484E-2</v>
      </c>
      <c r="S32" s="5" t="str">
        <f t="shared" si="1"/>
        <v>MY3_Solar</v>
      </c>
      <c r="T32" s="1" t="s">
        <v>879</v>
      </c>
      <c r="U32" s="5" t="s">
        <v>783</v>
      </c>
      <c r="V32" s="1" t="s">
        <v>880</v>
      </c>
    </row>
    <row r="33" spans="14:22">
      <c r="N33" s="2" t="s">
        <v>960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1.1947565543071161E-2</v>
      </c>
      <c r="S33" s="5" t="str">
        <f t="shared" si="1"/>
        <v>MY3_Solar</v>
      </c>
      <c r="T33" s="1" t="s">
        <v>879</v>
      </c>
      <c r="U33" s="5" t="s">
        <v>783</v>
      </c>
      <c r="V33" s="1" t="s">
        <v>880</v>
      </c>
    </row>
    <row r="34" spans="14:22">
      <c r="N34" s="2" t="s">
        <v>961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9.1473548689138574E-3</v>
      </c>
      <c r="S34" s="5" t="str">
        <f t="shared" si="1"/>
        <v>MY6_Solar</v>
      </c>
      <c r="T34" s="1" t="s">
        <v>892</v>
      </c>
      <c r="U34" s="5" t="s">
        <v>783</v>
      </c>
      <c r="V34" s="1" t="s">
        <v>880</v>
      </c>
    </row>
    <row r="35" spans="14:22">
      <c r="N35" s="2" t="s">
        <v>962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9.1473548689138574E-3</v>
      </c>
      <c r="S35" s="5" t="str">
        <f t="shared" si="1"/>
        <v>MY6_Solar</v>
      </c>
      <c r="T35" s="1" t="s">
        <v>892</v>
      </c>
      <c r="U35" s="5" t="s">
        <v>783</v>
      </c>
      <c r="V35" s="1" t="s">
        <v>880</v>
      </c>
    </row>
    <row r="36" spans="14:22">
      <c r="N36" s="2" t="s">
        <v>963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7.8405898876404492E-3</v>
      </c>
      <c r="S36" s="5" t="str">
        <f t="shared" si="1"/>
        <v>MY6_Solar</v>
      </c>
      <c r="T36" s="1" t="s">
        <v>892</v>
      </c>
      <c r="U36" s="5" t="s">
        <v>783</v>
      </c>
      <c r="V36" s="1" t="s">
        <v>880</v>
      </c>
    </row>
    <row r="37" spans="14:22">
      <c r="N37" s="2" t="s">
        <v>964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8.2139513108614223E-3</v>
      </c>
      <c r="S37" s="5" t="str">
        <f t="shared" si="1"/>
        <v>MY6_Solar</v>
      </c>
      <c r="T37" s="1" t="s">
        <v>892</v>
      </c>
      <c r="U37" s="5" t="s">
        <v>783</v>
      </c>
      <c r="V37" s="1" t="s">
        <v>880</v>
      </c>
    </row>
    <row r="38" spans="14:22">
      <c r="N38" s="2" t="s">
        <v>965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8.587312734082397E-3</v>
      </c>
      <c r="S38" s="5" t="str">
        <f t="shared" si="1"/>
        <v>MY6_Solar</v>
      </c>
      <c r="T38" s="1" t="s">
        <v>892</v>
      </c>
      <c r="U38" s="5" t="s">
        <v>783</v>
      </c>
      <c r="V38" s="1" t="s">
        <v>880</v>
      </c>
    </row>
    <row r="39" spans="14:22">
      <c r="N39" s="2" t="s">
        <v>966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8.9606741573033718E-3</v>
      </c>
      <c r="S39" s="5" t="str">
        <f t="shared" si="1"/>
        <v>MY6_Solar</v>
      </c>
      <c r="T39" s="1" t="s">
        <v>892</v>
      </c>
      <c r="U39" s="5" t="s">
        <v>783</v>
      </c>
      <c r="V39" s="1" t="s">
        <v>880</v>
      </c>
    </row>
    <row r="40" spans="14:22">
      <c r="N40" s="2" t="s">
        <v>967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8.7739934456928844E-3</v>
      </c>
      <c r="S40" s="5" t="str">
        <f t="shared" si="1"/>
        <v>MY6_Solar</v>
      </c>
      <c r="T40" s="1" t="s">
        <v>892</v>
      </c>
      <c r="U40" s="5" t="s">
        <v>783</v>
      </c>
      <c r="V40" s="1" t="s">
        <v>880</v>
      </c>
    </row>
    <row r="41" spans="14:22">
      <c r="N41" s="2" t="s">
        <v>968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8.7739934456928844E-3</v>
      </c>
      <c r="S41" s="5" t="str">
        <f t="shared" si="1"/>
        <v>MY6_Solar</v>
      </c>
      <c r="T41" s="1" t="s">
        <v>892</v>
      </c>
      <c r="U41" s="5" t="s">
        <v>783</v>
      </c>
      <c r="V41" s="1" t="s">
        <v>880</v>
      </c>
    </row>
    <row r="42" spans="14:22">
      <c r="N42" s="2" t="s">
        <v>969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9.4273759363295868E-3</v>
      </c>
      <c r="S42" s="5" t="str">
        <f t="shared" si="1"/>
        <v>MY6_Solar</v>
      </c>
      <c r="T42" s="1" t="s">
        <v>892</v>
      </c>
      <c r="U42" s="5" t="s">
        <v>783</v>
      </c>
      <c r="V42" s="1" t="s">
        <v>880</v>
      </c>
    </row>
    <row r="43" spans="14:22">
      <c r="N43" s="2" t="s">
        <v>970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7.6539091760299618E-3</v>
      </c>
      <c r="S43" s="5" t="str">
        <f t="shared" si="1"/>
        <v>MY6_Solar</v>
      </c>
      <c r="T43" s="1" t="s">
        <v>892</v>
      </c>
      <c r="U43" s="5" t="s">
        <v>783</v>
      </c>
      <c r="V43" s="1" t="s">
        <v>880</v>
      </c>
    </row>
    <row r="44" spans="14:22">
      <c r="N44" s="2" t="s">
        <v>971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8.1206109550561803E-3</v>
      </c>
      <c r="S44" s="5" t="str">
        <f t="shared" si="1"/>
        <v>MY6_Solar</v>
      </c>
      <c r="T44" s="1" t="s">
        <v>892</v>
      </c>
      <c r="U44" s="5" t="s">
        <v>783</v>
      </c>
      <c r="V44" s="1" t="s">
        <v>880</v>
      </c>
    </row>
    <row r="45" spans="14:22">
      <c r="N45" s="2" t="s">
        <v>972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9.1473548689138592E-3</v>
      </c>
      <c r="S45" s="5" t="str">
        <f t="shared" si="1"/>
        <v>MY6_Solar</v>
      </c>
      <c r="T45" s="1" t="s">
        <v>892</v>
      </c>
      <c r="U45" s="5" t="s">
        <v>783</v>
      </c>
      <c r="V45" s="1" t="s">
        <v>880</v>
      </c>
    </row>
    <row r="46" spans="14:22">
      <c r="N46" s="2" t="s">
        <v>973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9.3340355805243448E-3</v>
      </c>
      <c r="S46" s="5" t="str">
        <f t="shared" si="1"/>
        <v>MY6_Solar</v>
      </c>
      <c r="T46" s="1" t="s">
        <v>892</v>
      </c>
      <c r="U46" s="5" t="s">
        <v>783</v>
      </c>
      <c r="V46" s="1" t="s">
        <v>880</v>
      </c>
    </row>
    <row r="47" spans="14:22">
      <c r="N47" s="2" t="s">
        <v>974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3.1735720973782768E-3</v>
      </c>
      <c r="S47" s="5" t="str">
        <f t="shared" si="1"/>
        <v>MY6_Solar</v>
      </c>
      <c r="T47" s="1" t="s">
        <v>892</v>
      </c>
      <c r="U47" s="5" t="s">
        <v>783</v>
      </c>
      <c r="V47" s="1" t="s">
        <v>880</v>
      </c>
    </row>
    <row r="48" spans="14:22">
      <c r="N48" s="2" t="s">
        <v>975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8.8673338014981281E-3</v>
      </c>
      <c r="S48" s="5" t="str">
        <f t="shared" si="1"/>
        <v>MY6_Solar</v>
      </c>
      <c r="T48" s="1" t="s">
        <v>892</v>
      </c>
      <c r="U48" s="5" t="s">
        <v>783</v>
      </c>
      <c r="V48" s="1" t="s">
        <v>880</v>
      </c>
    </row>
    <row r="49" spans="14:22">
      <c r="N49" s="2" t="s">
        <v>976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8.6806530898876407E-3</v>
      </c>
      <c r="S49" s="5" t="str">
        <f t="shared" si="1"/>
        <v>MY6_Solar</v>
      </c>
      <c r="T49" s="1" t="s">
        <v>892</v>
      </c>
      <c r="U49" s="5" t="s">
        <v>783</v>
      </c>
      <c r="V49" s="1" t="s">
        <v>880</v>
      </c>
    </row>
    <row r="50" spans="14:22">
      <c r="N50" s="2" t="s">
        <v>977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7.1872073970037443E-3</v>
      </c>
      <c r="S50" s="5" t="str">
        <f t="shared" si="1"/>
        <v>MY6_Solar</v>
      </c>
      <c r="T50" s="1" t="s">
        <v>892</v>
      </c>
      <c r="U50" s="5" t="s">
        <v>783</v>
      </c>
      <c r="V50" s="1" t="s">
        <v>880</v>
      </c>
    </row>
    <row r="51" spans="14:22">
      <c r="N51" s="2" t="s">
        <v>978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8.1206109550561786E-3</v>
      </c>
      <c r="S51" s="5" t="str">
        <f t="shared" si="1"/>
        <v>MY6_Solar</v>
      </c>
      <c r="T51" s="1" t="s">
        <v>892</v>
      </c>
      <c r="U51" s="5" t="s">
        <v>783</v>
      </c>
      <c r="V51" s="1" t="s">
        <v>880</v>
      </c>
    </row>
    <row r="52" spans="14:22">
      <c r="N52" s="2" t="s">
        <v>979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8.6806530898876407E-3</v>
      </c>
      <c r="S52" s="5" t="str">
        <f t="shared" si="1"/>
        <v>MY6_Solar</v>
      </c>
      <c r="T52" s="1" t="s">
        <v>892</v>
      </c>
      <c r="U52" s="5" t="s">
        <v>783</v>
      </c>
      <c r="V52" s="1" t="s">
        <v>880</v>
      </c>
    </row>
    <row r="53" spans="14:22">
      <c r="N53" s="2" t="s">
        <v>980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8.8673338014981264E-3</v>
      </c>
      <c r="S53" s="5" t="str">
        <f t="shared" si="1"/>
        <v>MY6_Solar</v>
      </c>
      <c r="T53" s="1" t="s">
        <v>892</v>
      </c>
      <c r="U53" s="5" t="s">
        <v>783</v>
      </c>
      <c r="V53" s="1" t="s">
        <v>880</v>
      </c>
    </row>
    <row r="54" spans="14:22">
      <c r="N54" s="2" t="s">
        <v>981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9.2406952247190994E-3</v>
      </c>
      <c r="S54" s="5" t="str">
        <f t="shared" si="1"/>
        <v>MY6_Solar</v>
      </c>
      <c r="T54" s="1" t="s">
        <v>892</v>
      </c>
      <c r="U54" s="5" t="s">
        <v>783</v>
      </c>
      <c r="V54" s="1" t="s">
        <v>880</v>
      </c>
    </row>
    <row r="55" spans="14:22">
      <c r="N55" s="2" t="s">
        <v>982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8.0272705992509366E-3</v>
      </c>
      <c r="S55" s="5" t="str">
        <f t="shared" si="1"/>
        <v>MY6_Solar</v>
      </c>
      <c r="T55" s="1" t="s">
        <v>892</v>
      </c>
      <c r="U55" s="5" t="s">
        <v>783</v>
      </c>
      <c r="V55" s="1" t="s">
        <v>880</v>
      </c>
    </row>
    <row r="56" spans="14:22">
      <c r="N56" s="2" t="s">
        <v>983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7.7472495318352064E-3</v>
      </c>
      <c r="S56" s="5" t="str">
        <f t="shared" si="1"/>
        <v>MY6_Solar</v>
      </c>
      <c r="T56" s="1" t="s">
        <v>892</v>
      </c>
      <c r="U56" s="5" t="s">
        <v>783</v>
      </c>
      <c r="V56" s="1" t="s">
        <v>880</v>
      </c>
    </row>
    <row r="57" spans="14:22">
      <c r="N57" s="2" t="s">
        <v>984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8.2139513108614223E-3</v>
      </c>
      <c r="S57" s="5" t="str">
        <f t="shared" si="1"/>
        <v>MY6_Solar</v>
      </c>
      <c r="T57" s="1" t="s">
        <v>892</v>
      </c>
      <c r="U57" s="5" t="s">
        <v>783</v>
      </c>
      <c r="V57" s="1" t="s">
        <v>880</v>
      </c>
    </row>
    <row r="58" spans="14:22">
      <c r="N58" s="2" t="s">
        <v>985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8.587312734082397E-3</v>
      </c>
      <c r="S58" s="5" t="str">
        <f t="shared" si="1"/>
        <v>MY6_Solar</v>
      </c>
      <c r="T58" s="1" t="s">
        <v>892</v>
      </c>
      <c r="U58" s="5" t="s">
        <v>783</v>
      </c>
      <c r="V58" s="1" t="s">
        <v>880</v>
      </c>
    </row>
    <row r="59" spans="14:22">
      <c r="N59" s="2" t="s">
        <v>986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8.213951310861424E-3</v>
      </c>
      <c r="S59" s="5" t="str">
        <f t="shared" si="1"/>
        <v>MY6_Solar</v>
      </c>
      <c r="T59" s="1" t="s">
        <v>892</v>
      </c>
      <c r="U59" s="5" t="s">
        <v>783</v>
      </c>
      <c r="V59" s="1" t="s">
        <v>880</v>
      </c>
    </row>
    <row r="60" spans="14:22">
      <c r="N60" s="2" t="s">
        <v>987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8.0272705992509366E-3</v>
      </c>
      <c r="S60" s="5" t="str">
        <f t="shared" si="1"/>
        <v>MY6_Solar</v>
      </c>
      <c r="T60" s="1" t="s">
        <v>892</v>
      </c>
      <c r="U60" s="5" t="s">
        <v>783</v>
      </c>
      <c r="V60" s="1" t="s">
        <v>880</v>
      </c>
    </row>
    <row r="61" spans="14:22">
      <c r="N61" s="2" t="s">
        <v>988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8.4006320224719096E-3</v>
      </c>
      <c r="S61" s="5" t="str">
        <f t="shared" si="1"/>
        <v>MY6_Solar</v>
      </c>
      <c r="T61" s="1" t="s">
        <v>892</v>
      </c>
      <c r="U61" s="5" t="s">
        <v>783</v>
      </c>
      <c r="V61" s="1" t="s">
        <v>880</v>
      </c>
    </row>
    <row r="62" spans="14:22">
      <c r="N62" s="2" t="s">
        <v>989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8.6806530898876407E-3</v>
      </c>
      <c r="S62" s="5" t="str">
        <f t="shared" si="1"/>
        <v>MY6_Solar</v>
      </c>
      <c r="T62" s="1" t="s">
        <v>892</v>
      </c>
      <c r="U62" s="5" t="s">
        <v>783</v>
      </c>
      <c r="V62" s="1" t="s">
        <v>880</v>
      </c>
    </row>
    <row r="63" spans="14:22">
      <c r="N63" s="2" t="s">
        <v>990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7.6539091760299627E-3</v>
      </c>
      <c r="S63" s="5" t="str">
        <f t="shared" si="1"/>
        <v>MY6_Solar</v>
      </c>
      <c r="T63" s="1" t="s">
        <v>892</v>
      </c>
      <c r="U63" s="5" t="s">
        <v>783</v>
      </c>
      <c r="V63" s="1" t="s">
        <v>880</v>
      </c>
    </row>
    <row r="64" spans="14:22">
      <c r="N64" s="2" t="s">
        <v>991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8.8673338014981281E-3</v>
      </c>
      <c r="S64" s="5" t="str">
        <f t="shared" si="1"/>
        <v>MY6_Solar</v>
      </c>
      <c r="T64" s="1" t="s">
        <v>892</v>
      </c>
      <c r="U64" s="5" t="s">
        <v>783</v>
      </c>
      <c r="V64" s="1" t="s">
        <v>880</v>
      </c>
    </row>
    <row r="65" spans="14:22">
      <c r="N65" s="2" t="s">
        <v>992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9.1473548689138592E-3</v>
      </c>
      <c r="S65" s="5" t="str">
        <f t="shared" si="1"/>
        <v>MY6_Solar</v>
      </c>
      <c r="T65" s="1" t="s">
        <v>892</v>
      </c>
      <c r="U65" s="5" t="s">
        <v>783</v>
      </c>
      <c r="V65" s="1" t="s">
        <v>880</v>
      </c>
    </row>
    <row r="66" spans="14:22">
      <c r="N66" s="2" t="s">
        <v>993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1.2578885767790262E-2</v>
      </c>
      <c r="S66" s="5" t="str">
        <f t="shared" ref="S66:S129" si="6">_xlfn.XLOOKUP(O66,AE:AE,AG:AG)</f>
        <v>MY7_Solar</v>
      </c>
      <c r="T66" s="1" t="s">
        <v>897</v>
      </c>
      <c r="U66" s="5" t="s">
        <v>783</v>
      </c>
      <c r="V66" s="1" t="s">
        <v>880</v>
      </c>
    </row>
    <row r="67" spans="14:22">
      <c r="N67" s="2" t="s">
        <v>994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1.1653967696629216E-2</v>
      </c>
      <c r="S67" s="5" t="str">
        <f t="shared" si="6"/>
        <v>MY7_Solar</v>
      </c>
      <c r="T67" s="1" t="s">
        <v>897</v>
      </c>
      <c r="U67" s="5" t="s">
        <v>783</v>
      </c>
      <c r="V67" s="1" t="s">
        <v>880</v>
      </c>
    </row>
    <row r="68" spans="14:22">
      <c r="N68" s="2" t="s">
        <v>995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1.2763869382022473E-2</v>
      </c>
      <c r="S68" s="5" t="str">
        <f t="shared" si="6"/>
        <v>MY7_Solar</v>
      </c>
      <c r="T68" s="1" t="s">
        <v>897</v>
      </c>
      <c r="U68" s="5" t="s">
        <v>783</v>
      </c>
      <c r="V68" s="1" t="s">
        <v>880</v>
      </c>
    </row>
    <row r="69" spans="14:22">
      <c r="N69" s="2" t="s">
        <v>996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1.1468984082397004E-2</v>
      </c>
      <c r="S69" s="5" t="str">
        <f t="shared" si="6"/>
        <v>MY7_Solar</v>
      </c>
      <c r="T69" s="1" t="s">
        <v>897</v>
      </c>
      <c r="U69" s="5" t="s">
        <v>783</v>
      </c>
      <c r="V69" s="1" t="s">
        <v>880</v>
      </c>
    </row>
    <row r="70" spans="14:22">
      <c r="N70" s="2" t="s">
        <v>997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1.1561475889513111E-2</v>
      </c>
      <c r="S70" s="5" t="str">
        <f t="shared" si="6"/>
        <v>MY7_Solar</v>
      </c>
      <c r="T70" s="1" t="s">
        <v>897</v>
      </c>
      <c r="U70" s="5" t="s">
        <v>783</v>
      </c>
      <c r="V70" s="1" t="s">
        <v>880</v>
      </c>
    </row>
    <row r="71" spans="14:22">
      <c r="N71" s="2" t="s">
        <v>998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1.0636557818352061E-2</v>
      </c>
      <c r="S71" s="5" t="str">
        <f t="shared" si="6"/>
        <v>MY7_Solar</v>
      </c>
      <c r="T71" s="1" t="s">
        <v>897</v>
      </c>
      <c r="U71" s="5" t="s">
        <v>783</v>
      </c>
      <c r="V71" s="1" t="s">
        <v>880</v>
      </c>
    </row>
    <row r="72" spans="14:22">
      <c r="N72" s="2" t="s">
        <v>999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1.1746459503745319E-2</v>
      </c>
      <c r="S72" s="5" t="str">
        <f t="shared" si="6"/>
        <v>MY7_Solar</v>
      </c>
      <c r="T72" s="1" t="s">
        <v>897</v>
      </c>
      <c r="U72" s="5" t="s">
        <v>783</v>
      </c>
      <c r="V72" s="1" t="s">
        <v>880</v>
      </c>
    </row>
    <row r="73" spans="14:22">
      <c r="N73" s="2" t="s">
        <v>1000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1.2301410346441949E-2</v>
      </c>
      <c r="S73" s="5" t="str">
        <f t="shared" si="6"/>
        <v>MY7_Solar</v>
      </c>
      <c r="T73" s="1" t="s">
        <v>897</v>
      </c>
      <c r="U73" s="5" t="s">
        <v>783</v>
      </c>
      <c r="V73" s="1" t="s">
        <v>880</v>
      </c>
    </row>
    <row r="74" spans="14:22">
      <c r="N74" s="2" t="s">
        <v>1001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8.6942298689138588E-3</v>
      </c>
      <c r="S74" s="5" t="str">
        <f t="shared" si="6"/>
        <v>MY7_Solar</v>
      </c>
      <c r="T74" s="1" t="s">
        <v>897</v>
      </c>
      <c r="U74" s="5" t="s">
        <v>783</v>
      </c>
      <c r="V74" s="1" t="s">
        <v>880</v>
      </c>
    </row>
    <row r="75" spans="14:22">
      <c r="N75" s="2" t="s">
        <v>1002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7.2143609550561795E-3</v>
      </c>
      <c r="S75" s="5" t="str">
        <f t="shared" si="6"/>
        <v>MY7_Solar</v>
      </c>
      <c r="T75" s="1" t="s">
        <v>897</v>
      </c>
      <c r="U75" s="5" t="s">
        <v>783</v>
      </c>
      <c r="V75" s="1" t="s">
        <v>880</v>
      </c>
    </row>
    <row r="76" spans="14:22">
      <c r="N76" s="2" t="s">
        <v>1003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7.7693117977528084E-3</v>
      </c>
      <c r="S76" s="5" t="str">
        <f t="shared" si="6"/>
        <v>MY7_Solar</v>
      </c>
      <c r="T76" s="1" t="s">
        <v>897</v>
      </c>
      <c r="U76" s="5" t="s">
        <v>783</v>
      </c>
      <c r="V76" s="1" t="s">
        <v>880</v>
      </c>
    </row>
    <row r="77" spans="14:22">
      <c r="N77" s="2" t="s">
        <v>1004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6.6594101123595506E-3</v>
      </c>
      <c r="S77" s="5" t="str">
        <f t="shared" si="6"/>
        <v>MY7_Solar</v>
      </c>
      <c r="T77" s="1" t="s">
        <v>897</v>
      </c>
      <c r="U77" s="5" t="s">
        <v>783</v>
      </c>
      <c r="V77" s="1" t="s">
        <v>880</v>
      </c>
    </row>
    <row r="78" spans="14:22">
      <c r="N78" s="2" t="s">
        <v>1005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5.3645248127340821E-3</v>
      </c>
      <c r="S78" s="5" t="str">
        <f t="shared" si="6"/>
        <v>MY5_Solar</v>
      </c>
      <c r="T78" s="1" t="s">
        <v>897</v>
      </c>
      <c r="U78" s="5" t="s">
        <v>783</v>
      </c>
      <c r="V78" s="1" t="s">
        <v>880</v>
      </c>
    </row>
    <row r="79" spans="14:22">
      <c r="N79" s="2" t="s">
        <v>1006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4.9945575842696632E-3</v>
      </c>
      <c r="S79" s="5" t="str">
        <f t="shared" si="6"/>
        <v>MY5_Solar</v>
      </c>
      <c r="T79" s="1" t="s">
        <v>897</v>
      </c>
      <c r="U79" s="5" t="s">
        <v>783</v>
      </c>
      <c r="V79" s="1" t="s">
        <v>880</v>
      </c>
    </row>
    <row r="80" spans="14:22">
      <c r="N80" s="2" t="s">
        <v>1007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1.1838951310861424E-2</v>
      </c>
      <c r="S80" s="5" t="str">
        <f t="shared" si="6"/>
        <v>MY8_Solar</v>
      </c>
      <c r="T80" s="1" t="s">
        <v>897</v>
      </c>
      <c r="U80" s="5" t="s">
        <v>783</v>
      </c>
      <c r="V80" s="1" t="s">
        <v>880</v>
      </c>
    </row>
    <row r="81" spans="14:22">
      <c r="N81" s="2" t="s">
        <v>1008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1.2023934925093635E-2</v>
      </c>
      <c r="S81" s="5" t="str">
        <f t="shared" si="6"/>
        <v>MY8_Solar</v>
      </c>
      <c r="T81" s="1" t="s">
        <v>897</v>
      </c>
      <c r="U81" s="5" t="s">
        <v>783</v>
      </c>
      <c r="V81" s="1" t="s">
        <v>880</v>
      </c>
    </row>
    <row r="82" spans="14:22">
      <c r="N82" s="2" t="s">
        <v>1009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1.0914033239700374E-2</v>
      </c>
      <c r="S82" s="5" t="str">
        <f t="shared" si="6"/>
        <v>MY8_Solar</v>
      </c>
      <c r="T82" s="1" t="s">
        <v>897</v>
      </c>
      <c r="U82" s="5" t="s">
        <v>783</v>
      </c>
      <c r="V82" s="1" t="s">
        <v>880</v>
      </c>
    </row>
    <row r="83" spans="14:22">
      <c r="N83" s="2" t="s">
        <v>1010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1.2208918539325844E-2</v>
      </c>
      <c r="S83" s="5" t="str">
        <f t="shared" si="6"/>
        <v>MY8_Solar</v>
      </c>
      <c r="T83" s="1" t="s">
        <v>897</v>
      </c>
      <c r="U83" s="5" t="s">
        <v>783</v>
      </c>
      <c r="V83" s="1" t="s">
        <v>880</v>
      </c>
    </row>
    <row r="84" spans="14:22">
      <c r="N84" s="2" t="s">
        <v>1011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1.3318820224719101E-2</v>
      </c>
      <c r="S84" s="5" t="str">
        <f t="shared" si="6"/>
        <v>MY8_Solar</v>
      </c>
      <c r="T84" s="1" t="s">
        <v>897</v>
      </c>
      <c r="U84" s="5" t="s">
        <v>783</v>
      </c>
      <c r="V84" s="1" t="s">
        <v>880</v>
      </c>
    </row>
    <row r="85" spans="14:22">
      <c r="N85" s="2" t="s">
        <v>1012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7.3993445692883903E-3</v>
      </c>
      <c r="S85" s="5" t="str">
        <f t="shared" si="6"/>
        <v>MY8_Solar</v>
      </c>
      <c r="T85" s="1" t="s">
        <v>897</v>
      </c>
      <c r="U85" s="5" t="s">
        <v>783</v>
      </c>
      <c r="V85" s="1" t="s">
        <v>880</v>
      </c>
    </row>
    <row r="86" spans="14:22">
      <c r="N86" s="2" t="s">
        <v>1013</v>
      </c>
      <c r="O86" s="2" t="s">
        <v>42</v>
      </c>
      <c r="P86" s="2" t="s">
        <v>925</v>
      </c>
      <c r="Q86" s="1">
        <v>1232.79</v>
      </c>
      <c r="R86" s="11">
        <f t="shared" ca="1" si="7"/>
        <v>7.2143609550561795E-3</v>
      </c>
      <c r="S86" s="5" t="str">
        <f t="shared" si="6"/>
        <v>MY9_Solar</v>
      </c>
      <c r="T86" s="1" t="s">
        <v>879</v>
      </c>
      <c r="U86" s="5" t="s">
        <v>783</v>
      </c>
      <c r="V86" s="1" t="s">
        <v>880</v>
      </c>
    </row>
    <row r="87" spans="14:22">
      <c r="N87" s="2" t="s">
        <v>1014</v>
      </c>
      <c r="O87" s="2" t="s">
        <v>42</v>
      </c>
      <c r="P87" s="2" t="s">
        <v>925</v>
      </c>
      <c r="Q87" s="1">
        <v>1296.01</v>
      </c>
      <c r="R87" s="11">
        <f t="shared" ca="1" si="7"/>
        <v>7.5843281835205993E-3</v>
      </c>
      <c r="S87" s="5" t="str">
        <f t="shared" si="6"/>
        <v>MY9_Solar</v>
      </c>
      <c r="T87" s="1" t="s">
        <v>879</v>
      </c>
      <c r="U87" s="5" t="s">
        <v>783</v>
      </c>
      <c r="V87" s="1" t="s">
        <v>880</v>
      </c>
    </row>
    <row r="88" spans="14:22">
      <c r="N88" s="2" t="s">
        <v>1015</v>
      </c>
      <c r="O88" s="2" t="s">
        <v>42</v>
      </c>
      <c r="P88" s="2" t="s">
        <v>925</v>
      </c>
      <c r="Q88" s="1">
        <v>1232.79</v>
      </c>
      <c r="R88" s="11">
        <f t="shared" ca="1" si="7"/>
        <v>7.2143609550561795E-3</v>
      </c>
      <c r="S88" s="5" t="str">
        <f t="shared" si="6"/>
        <v>MY9_Solar</v>
      </c>
      <c r="T88" s="1" t="s">
        <v>879</v>
      </c>
      <c r="U88" s="5" t="s">
        <v>783</v>
      </c>
      <c r="V88" s="1" t="s">
        <v>880</v>
      </c>
    </row>
    <row r="89" spans="14:22">
      <c r="N89" s="2" t="s">
        <v>1016</v>
      </c>
      <c r="O89" s="2" t="s">
        <v>42</v>
      </c>
      <c r="P89" s="2" t="s">
        <v>925</v>
      </c>
      <c r="Q89" s="1">
        <v>1216.9849999999999</v>
      </c>
      <c r="R89" s="11">
        <f t="shared" ca="1" si="7"/>
        <v>7.1218691479400745E-3</v>
      </c>
      <c r="S89" s="5" t="str">
        <f t="shared" si="6"/>
        <v>MY9_Solar</v>
      </c>
      <c r="T89" s="1" t="s">
        <v>879</v>
      </c>
      <c r="U89" s="5" t="s">
        <v>783</v>
      </c>
      <c r="V89" s="1" t="s">
        <v>880</v>
      </c>
    </row>
    <row r="90" spans="14:22">
      <c r="N90" s="2" t="s">
        <v>1017</v>
      </c>
      <c r="O90" s="2" t="s">
        <v>42</v>
      </c>
      <c r="P90" s="2" t="s">
        <v>925</v>
      </c>
      <c r="Q90" s="1">
        <v>1011.52</v>
      </c>
      <c r="R90" s="11">
        <f t="shared" ca="1" si="7"/>
        <v>5.9194756554307119E-3</v>
      </c>
      <c r="S90" s="5" t="str">
        <f t="shared" si="6"/>
        <v>MY9_Solar</v>
      </c>
      <c r="T90" s="1" t="s">
        <v>879</v>
      </c>
      <c r="U90" s="5" t="s">
        <v>783</v>
      </c>
      <c r="V90" s="1" t="s">
        <v>880</v>
      </c>
    </row>
    <row r="91" spans="14:22">
      <c r="N91" s="2" t="s">
        <v>1018</v>
      </c>
      <c r="O91" s="2" t="s">
        <v>42</v>
      </c>
      <c r="P91" s="2" t="s">
        <v>925</v>
      </c>
      <c r="Q91" s="1">
        <v>1264.4000000000001</v>
      </c>
      <c r="R91" s="11">
        <f t="shared" ca="1" si="7"/>
        <v>7.3993445692883903E-3</v>
      </c>
      <c r="S91" s="5" t="str">
        <f t="shared" si="6"/>
        <v>MY9_Solar</v>
      </c>
      <c r="T91" s="1" t="s">
        <v>879</v>
      </c>
      <c r="U91" s="5" t="s">
        <v>783</v>
      </c>
      <c r="V91" s="1" t="s">
        <v>880</v>
      </c>
    </row>
    <row r="92" spans="14:22">
      <c r="N92" s="2" t="s">
        <v>1019</v>
      </c>
      <c r="O92" s="2" t="s">
        <v>42</v>
      </c>
      <c r="P92" s="2" t="s">
        <v>925</v>
      </c>
      <c r="Q92" s="1">
        <v>1264.3999999999999</v>
      </c>
      <c r="R92" s="11">
        <f t="shared" ca="1" si="7"/>
        <v>7.3993445692883885E-3</v>
      </c>
      <c r="S92" s="5" t="str">
        <f t="shared" si="6"/>
        <v>MY9_Solar</v>
      </c>
      <c r="T92" s="1" t="s">
        <v>879</v>
      </c>
      <c r="U92" s="5" t="s">
        <v>783</v>
      </c>
      <c r="V92" s="1" t="s">
        <v>880</v>
      </c>
    </row>
    <row r="93" spans="14:22">
      <c r="N93" s="2" t="s">
        <v>1020</v>
      </c>
      <c r="O93" s="2" t="s">
        <v>42</v>
      </c>
      <c r="P93" s="2" t="s">
        <v>925</v>
      </c>
      <c r="Q93" s="1">
        <v>1264.4000000000001</v>
      </c>
      <c r="R93" s="11">
        <f t="shared" ca="1" si="7"/>
        <v>7.3993445692883903E-3</v>
      </c>
      <c r="S93" s="5" t="str">
        <f t="shared" si="6"/>
        <v>MY9_Solar</v>
      </c>
      <c r="T93" s="1" t="s">
        <v>879</v>
      </c>
      <c r="U93" s="5" t="s">
        <v>783</v>
      </c>
      <c r="V93" s="1" t="s">
        <v>880</v>
      </c>
    </row>
    <row r="94" spans="14:22">
      <c r="N94" s="2" t="s">
        <v>1021</v>
      </c>
      <c r="O94" s="2" t="s">
        <v>42</v>
      </c>
      <c r="P94" s="2" t="s">
        <v>925</v>
      </c>
      <c r="Q94" s="1">
        <v>1991.43</v>
      </c>
      <c r="R94" s="11">
        <f t="shared" ca="1" si="7"/>
        <v>1.1653967696629214E-2</v>
      </c>
      <c r="S94" s="5" t="str">
        <f t="shared" si="6"/>
        <v>MY9_Solar</v>
      </c>
      <c r="T94" s="1" t="s">
        <v>879</v>
      </c>
      <c r="U94" s="5" t="s">
        <v>783</v>
      </c>
      <c r="V94" s="1" t="s">
        <v>880</v>
      </c>
    </row>
    <row r="95" spans="14:22">
      <c r="N95" s="2" t="s">
        <v>1022</v>
      </c>
      <c r="O95" s="2" t="s">
        <v>42</v>
      </c>
      <c r="P95" s="2" t="s">
        <v>925</v>
      </c>
      <c r="Q95" s="1">
        <v>2070.4549999999999</v>
      </c>
      <c r="R95" s="11">
        <f t="shared" ca="1" si="7"/>
        <v>1.2116426732209737E-2</v>
      </c>
      <c r="S95" s="5" t="str">
        <f t="shared" si="6"/>
        <v>MY9_Solar</v>
      </c>
      <c r="T95" s="1" t="s">
        <v>879</v>
      </c>
      <c r="U95" s="5" t="s">
        <v>783</v>
      </c>
      <c r="V95" s="1" t="s">
        <v>880</v>
      </c>
    </row>
    <row r="96" spans="14:22">
      <c r="N96" s="2" t="s">
        <v>1907</v>
      </c>
      <c r="O96" s="2" t="s">
        <v>42</v>
      </c>
      <c r="P96" s="2" t="s">
        <v>925</v>
      </c>
      <c r="R96" s="11"/>
      <c r="S96" s="5" t="str">
        <f t="shared" si="6"/>
        <v>MY9_Solar</v>
      </c>
      <c r="T96" s="1" t="s">
        <v>879</v>
      </c>
      <c r="U96" s="5" t="s">
        <v>783</v>
      </c>
      <c r="V96" s="1" t="s">
        <v>880</v>
      </c>
    </row>
    <row r="97" spans="14:22">
      <c r="N97" s="2" t="s">
        <v>1023</v>
      </c>
      <c r="O97" s="2" t="s">
        <v>42</v>
      </c>
      <c r="P97" s="2" t="s">
        <v>925</v>
      </c>
      <c r="Q97" s="1">
        <v>1991.4299999999998</v>
      </c>
      <c r="R97" s="11">
        <f t="shared" ca="1" si="7"/>
        <v>1.1653967696629212E-2</v>
      </c>
      <c r="S97" s="5" t="str">
        <f t="shared" si="6"/>
        <v>MY9_Solar</v>
      </c>
      <c r="T97" s="1" t="s">
        <v>879</v>
      </c>
      <c r="U97" s="5" t="s">
        <v>783</v>
      </c>
      <c r="V97" s="1" t="s">
        <v>880</v>
      </c>
    </row>
    <row r="98" spans="14:22">
      <c r="N98" s="2" t="s">
        <v>1024</v>
      </c>
      <c r="O98" s="2" t="s">
        <v>42</v>
      </c>
      <c r="P98" s="2" t="s">
        <v>925</v>
      </c>
      <c r="Q98" s="1">
        <v>1896.6000000000001</v>
      </c>
      <c r="R98" s="11">
        <f t="shared" ca="1" si="7"/>
        <v>1.1099016853932586E-2</v>
      </c>
      <c r="S98" s="5" t="str">
        <f t="shared" si="6"/>
        <v>MY9_Solar</v>
      </c>
      <c r="T98" s="1" t="s">
        <v>879</v>
      </c>
      <c r="U98" s="5" t="s">
        <v>783</v>
      </c>
      <c r="V98" s="1" t="s">
        <v>880</v>
      </c>
    </row>
    <row r="99" spans="14:22">
      <c r="N99" s="2" t="s">
        <v>1908</v>
      </c>
      <c r="O99" s="2" t="s">
        <v>42</v>
      </c>
      <c r="P99" s="2" t="s">
        <v>925</v>
      </c>
      <c r="R99" s="11"/>
      <c r="S99" s="5" t="str">
        <f t="shared" si="6"/>
        <v>MY9_Solar</v>
      </c>
      <c r="T99" s="1" t="s">
        <v>879</v>
      </c>
      <c r="U99" s="5" t="s">
        <v>783</v>
      </c>
      <c r="V99" s="1" t="s">
        <v>880</v>
      </c>
    </row>
    <row r="100" spans="14:22">
      <c r="N100" s="2" t="s">
        <v>1840</v>
      </c>
      <c r="O100" s="2" t="s">
        <v>120</v>
      </c>
      <c r="P100" s="2" t="s">
        <v>929</v>
      </c>
      <c r="Q100" s="1">
        <v>1343.425</v>
      </c>
      <c r="R100" s="11">
        <f t="shared" ca="1" si="7"/>
        <v>7.8618036048689142E-3</v>
      </c>
      <c r="S100" s="5" t="str">
        <f t="shared" si="6"/>
        <v>MY10_Solar</v>
      </c>
      <c r="T100" s="1" t="s">
        <v>897</v>
      </c>
      <c r="U100" s="5" t="s">
        <v>783</v>
      </c>
      <c r="V100" s="1" t="s">
        <v>880</v>
      </c>
    </row>
    <row r="101" spans="14:22">
      <c r="N101" s="2" t="s">
        <v>1841</v>
      </c>
      <c r="O101" s="2" t="s">
        <v>120</v>
      </c>
      <c r="P101" s="2" t="s">
        <v>929</v>
      </c>
      <c r="Q101" s="1">
        <v>221.27</v>
      </c>
      <c r="R101" s="11">
        <f t="shared" ca="1" si="7"/>
        <v>1.2948852996254683E-3</v>
      </c>
      <c r="S101" s="5" t="str">
        <f t="shared" si="6"/>
        <v>MY10_Solar</v>
      </c>
      <c r="T101" s="1" t="s">
        <v>897</v>
      </c>
      <c r="U101" s="5" t="s">
        <v>783</v>
      </c>
      <c r="V101" s="1" t="s">
        <v>880</v>
      </c>
    </row>
    <row r="102" spans="14:22">
      <c r="N102" s="2" t="s">
        <v>1842</v>
      </c>
      <c r="O102" s="2" t="s">
        <v>120</v>
      </c>
      <c r="P102" s="2" t="s">
        <v>929</v>
      </c>
      <c r="Q102" s="1">
        <v>542.29999999999995</v>
      </c>
      <c r="R102" s="11">
        <f t="shared" ca="1" si="7"/>
        <v>3.1735720973782768E-3</v>
      </c>
      <c r="S102" s="5" t="str">
        <f t="shared" si="6"/>
        <v>MY10_Solar</v>
      </c>
      <c r="T102" s="1" t="s">
        <v>897</v>
      </c>
      <c r="U102" s="5" t="s">
        <v>783</v>
      </c>
      <c r="V102" s="1" t="s">
        <v>880</v>
      </c>
    </row>
    <row r="103" spans="14:22">
      <c r="N103" s="2" t="s">
        <v>1843</v>
      </c>
      <c r="O103" s="2" t="s">
        <v>120</v>
      </c>
      <c r="P103" s="2" t="s">
        <v>929</v>
      </c>
      <c r="Q103" s="1">
        <v>1690.7</v>
      </c>
      <c r="R103" s="11">
        <f t="shared" ca="1" si="7"/>
        <v>9.8940777153558052E-3</v>
      </c>
      <c r="S103" s="5" t="str">
        <f t="shared" si="6"/>
        <v>MY10_Solar</v>
      </c>
      <c r="T103" s="1" t="s">
        <v>897</v>
      </c>
      <c r="U103" s="5" t="s">
        <v>783</v>
      </c>
      <c r="V103" s="1" t="s">
        <v>880</v>
      </c>
    </row>
    <row r="104" spans="14:22">
      <c r="N104" s="2" t="s">
        <v>1025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2.449420646067416E-2</v>
      </c>
      <c r="S104" s="5" t="str">
        <f t="shared" si="6"/>
        <v>MY1_Solar</v>
      </c>
      <c r="T104" s="1" t="s">
        <v>879</v>
      </c>
      <c r="U104" s="5" t="s">
        <v>783</v>
      </c>
      <c r="V104" s="1" t="s">
        <v>880</v>
      </c>
    </row>
    <row r="105" spans="14:22">
      <c r="N105" s="2" t="s">
        <v>1026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2.4361832865168537E-2</v>
      </c>
      <c r="S105" s="5" t="str">
        <f t="shared" si="6"/>
        <v>MY2_Solar</v>
      </c>
      <c r="T105" s="1" t="s">
        <v>886</v>
      </c>
      <c r="U105" s="5" t="s">
        <v>783</v>
      </c>
      <c r="V105" s="1" t="s">
        <v>880</v>
      </c>
    </row>
    <row r="106" spans="14:22">
      <c r="N106" s="2" t="s">
        <v>1027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2.4455173220973785E-2</v>
      </c>
      <c r="S106" s="5" t="str">
        <f t="shared" si="6"/>
        <v>MY2_Solar</v>
      </c>
      <c r="T106" s="1" t="s">
        <v>886</v>
      </c>
      <c r="U106" s="5" t="s">
        <v>783</v>
      </c>
      <c r="V106" s="1" t="s">
        <v>880</v>
      </c>
    </row>
    <row r="107" spans="14:22">
      <c r="N107" s="2" t="s">
        <v>1028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2.4921875000000003E-2</v>
      </c>
      <c r="S107" s="5" t="str">
        <f t="shared" si="6"/>
        <v>MY2_Solar</v>
      </c>
      <c r="T107" s="1" t="s">
        <v>886</v>
      </c>
      <c r="U107" s="5" t="s">
        <v>783</v>
      </c>
      <c r="V107" s="1" t="s">
        <v>880</v>
      </c>
    </row>
    <row r="108" spans="14:22">
      <c r="N108" s="2" t="s">
        <v>1029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2.4548513576779028E-2</v>
      </c>
      <c r="S108" s="5" t="str">
        <f t="shared" si="6"/>
        <v>MY2_Solar</v>
      </c>
      <c r="T108" s="1" t="s">
        <v>886</v>
      </c>
      <c r="U108" s="5" t="s">
        <v>783</v>
      </c>
      <c r="V108" s="1" t="s">
        <v>880</v>
      </c>
    </row>
    <row r="109" spans="14:22">
      <c r="N109" s="2" t="s">
        <v>1030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2.432534527153558E-2</v>
      </c>
      <c r="S109" s="5" t="str">
        <f t="shared" si="6"/>
        <v>MY2_Solar</v>
      </c>
      <c r="T109" s="1" t="s">
        <v>886</v>
      </c>
      <c r="U109" s="5" t="s">
        <v>783</v>
      </c>
      <c r="V109" s="1" t="s">
        <v>880</v>
      </c>
    </row>
    <row r="110" spans="14:22">
      <c r="N110" s="2" t="s">
        <v>1031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2.4417837078651684E-2</v>
      </c>
      <c r="S110" s="5" t="str">
        <f t="shared" si="6"/>
        <v>MY2_Solar</v>
      </c>
      <c r="T110" s="1" t="s">
        <v>886</v>
      </c>
      <c r="U110" s="5" t="s">
        <v>783</v>
      </c>
      <c r="V110" s="1" t="s">
        <v>880</v>
      </c>
    </row>
    <row r="111" spans="14:22">
      <c r="N111" s="2" t="s">
        <v>1032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3.4591935861423229E-2</v>
      </c>
      <c r="S111" s="5" t="str">
        <f t="shared" si="6"/>
        <v>MY2_Solar</v>
      </c>
      <c r="T111" s="1" t="s">
        <v>886</v>
      </c>
      <c r="U111" s="5" t="s">
        <v>783</v>
      </c>
      <c r="V111" s="1" t="s">
        <v>880</v>
      </c>
    </row>
    <row r="112" spans="14:22">
      <c r="N112" s="2" t="s">
        <v>1033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2.451032888576779E-2</v>
      </c>
      <c r="S112" s="5" t="str">
        <f t="shared" si="6"/>
        <v>MY3_Solar</v>
      </c>
      <c r="T112" s="1" t="s">
        <v>879</v>
      </c>
      <c r="U112" s="5" t="s">
        <v>783</v>
      </c>
      <c r="V112" s="1" t="s">
        <v>880</v>
      </c>
    </row>
    <row r="113" spans="14:22">
      <c r="N113" s="2" t="s">
        <v>1034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2.304233965355805E-2</v>
      </c>
      <c r="S113" s="5" t="str">
        <f t="shared" si="6"/>
        <v>MY3_Solar</v>
      </c>
      <c r="T113" s="1" t="s">
        <v>879</v>
      </c>
      <c r="U113" s="5" t="s">
        <v>783</v>
      </c>
      <c r="V113" s="1" t="s">
        <v>880</v>
      </c>
    </row>
    <row r="114" spans="14:22">
      <c r="N114" s="2" t="s">
        <v>1035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2.4828534644194759E-2</v>
      </c>
      <c r="S114" s="5" t="str">
        <f t="shared" si="6"/>
        <v>MY4_Solar</v>
      </c>
      <c r="T114" s="1" t="s">
        <v>886</v>
      </c>
      <c r="U114" s="5" t="s">
        <v>783</v>
      </c>
      <c r="V114" s="1" t="s">
        <v>880</v>
      </c>
    </row>
    <row r="115" spans="14:22">
      <c r="N115" s="2" t="s">
        <v>1036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2.7162043539325841E-2</v>
      </c>
      <c r="S115" s="5" t="str">
        <f t="shared" si="6"/>
        <v>MY3_Solar</v>
      </c>
      <c r="T115" s="1" t="s">
        <v>879</v>
      </c>
      <c r="U115" s="5" t="s">
        <v>783</v>
      </c>
      <c r="V115" s="1" t="s">
        <v>880</v>
      </c>
    </row>
    <row r="116" spans="14:22">
      <c r="N116" s="2" t="s">
        <v>1037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2.5668597846441949E-2</v>
      </c>
      <c r="S116" s="5" t="str">
        <f t="shared" si="6"/>
        <v>MY3_Solar</v>
      </c>
      <c r="T116" s="1" t="s">
        <v>879</v>
      </c>
      <c r="U116" s="5" t="s">
        <v>783</v>
      </c>
      <c r="V116" s="1" t="s">
        <v>880</v>
      </c>
    </row>
    <row r="117" spans="14:22">
      <c r="N117" s="2" t="s">
        <v>1038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2.3862886235955061E-2</v>
      </c>
      <c r="S117" s="5" t="str">
        <f t="shared" si="6"/>
        <v>MY3_Solar</v>
      </c>
      <c r="T117" s="1" t="s">
        <v>879</v>
      </c>
      <c r="U117" s="5" t="s">
        <v>783</v>
      </c>
      <c r="V117" s="1" t="s">
        <v>880</v>
      </c>
    </row>
    <row r="118" spans="14:22">
      <c r="N118" s="2" t="s">
        <v>1039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2.2868387172284635E-2</v>
      </c>
      <c r="S118" s="5" t="str">
        <f t="shared" si="6"/>
        <v>MY3_Solar</v>
      </c>
      <c r="T118" s="1" t="s">
        <v>879</v>
      </c>
      <c r="U118" s="5" t="s">
        <v>783</v>
      </c>
      <c r="V118" s="1" t="s">
        <v>880</v>
      </c>
    </row>
    <row r="119" spans="14:22">
      <c r="N119" s="2" t="s">
        <v>1040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3.4349250936329588E-2</v>
      </c>
      <c r="S119" s="5" t="str">
        <f t="shared" si="6"/>
        <v>MY6_Solar</v>
      </c>
      <c r="T119" s="1" t="s">
        <v>892</v>
      </c>
      <c r="U119" s="5" t="s">
        <v>783</v>
      </c>
      <c r="V119" s="1" t="s">
        <v>880</v>
      </c>
    </row>
    <row r="120" spans="14:22">
      <c r="N120" s="2" t="s">
        <v>1041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3.5095973782771524E-2</v>
      </c>
      <c r="S120" s="5" t="str">
        <f t="shared" si="6"/>
        <v>MY6_Solar</v>
      </c>
      <c r="T120" s="1" t="s">
        <v>892</v>
      </c>
      <c r="U120" s="5" t="s">
        <v>783</v>
      </c>
      <c r="V120" s="1" t="s">
        <v>880</v>
      </c>
    </row>
    <row r="121" spans="14:22">
      <c r="N121" s="2" t="s">
        <v>1042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3.4349250936329581E-2</v>
      </c>
      <c r="S121" s="5" t="str">
        <f t="shared" si="6"/>
        <v>MY6_Solar</v>
      </c>
      <c r="T121" s="1" t="s">
        <v>892</v>
      </c>
      <c r="U121" s="5" t="s">
        <v>783</v>
      </c>
      <c r="V121" s="1" t="s">
        <v>880</v>
      </c>
    </row>
    <row r="122" spans="14:22">
      <c r="N122" s="2" t="s">
        <v>1043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3.0055594569288382E-2</v>
      </c>
      <c r="S122" s="5" t="str">
        <f t="shared" si="6"/>
        <v>MY6_Solar</v>
      </c>
      <c r="T122" s="1" t="s">
        <v>892</v>
      </c>
      <c r="U122" s="5" t="s">
        <v>783</v>
      </c>
      <c r="V122" s="1" t="s">
        <v>880</v>
      </c>
    </row>
    <row r="123" spans="14:22">
      <c r="N123" s="2" t="s">
        <v>1044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3.2855805243445689E-2</v>
      </c>
      <c r="S123" s="5" t="str">
        <f t="shared" si="6"/>
        <v>MY6_Solar</v>
      </c>
      <c r="T123" s="1" t="s">
        <v>892</v>
      </c>
      <c r="U123" s="5" t="s">
        <v>783</v>
      </c>
      <c r="V123" s="1" t="s">
        <v>880</v>
      </c>
    </row>
    <row r="124" spans="14:22">
      <c r="N124" s="2" t="s">
        <v>1045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3.3229166666666657E-2</v>
      </c>
      <c r="S124" s="5" t="str">
        <f t="shared" si="6"/>
        <v>MY6_Solar</v>
      </c>
      <c r="T124" s="1" t="s">
        <v>892</v>
      </c>
      <c r="U124" s="5" t="s">
        <v>783</v>
      </c>
      <c r="V124" s="1" t="s">
        <v>880</v>
      </c>
    </row>
    <row r="125" spans="14:22">
      <c r="N125" s="2" t="s">
        <v>1046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3.3229166666666664E-2</v>
      </c>
      <c r="S125" s="5" t="str">
        <f t="shared" si="6"/>
        <v>MY6_Solar</v>
      </c>
      <c r="T125" s="1" t="s">
        <v>892</v>
      </c>
      <c r="U125" s="5" t="s">
        <v>783</v>
      </c>
      <c r="V125" s="1" t="s">
        <v>880</v>
      </c>
    </row>
    <row r="126" spans="14:22">
      <c r="N126" s="2" t="s">
        <v>1047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3.4349250936329588E-2</v>
      </c>
      <c r="S126" s="5" t="str">
        <f t="shared" si="6"/>
        <v>MY6_Solar</v>
      </c>
      <c r="T126" s="1" t="s">
        <v>892</v>
      </c>
      <c r="U126" s="5" t="s">
        <v>783</v>
      </c>
      <c r="V126" s="1" t="s">
        <v>880</v>
      </c>
    </row>
    <row r="127" spans="14:22">
      <c r="N127" s="2" t="s">
        <v>1048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2.4232853464419474E-2</v>
      </c>
      <c r="S127" s="5" t="str">
        <f t="shared" si="6"/>
        <v>MY7_Solar</v>
      </c>
      <c r="T127" s="1" t="s">
        <v>897</v>
      </c>
      <c r="U127" s="5" t="s">
        <v>783</v>
      </c>
      <c r="V127" s="1" t="s">
        <v>880</v>
      </c>
    </row>
    <row r="128" spans="14:22">
      <c r="N128" s="2" t="s">
        <v>1049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2.4232853464419481E-2</v>
      </c>
      <c r="S128" s="5" t="str">
        <f t="shared" si="6"/>
        <v>MY7_Solar</v>
      </c>
      <c r="T128" s="1" t="s">
        <v>897</v>
      </c>
      <c r="U128" s="5" t="s">
        <v>783</v>
      </c>
      <c r="V128" s="1" t="s">
        <v>880</v>
      </c>
    </row>
    <row r="129" spans="14:22">
      <c r="N129" s="2" t="s">
        <v>1050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2.2198033707865172E-2</v>
      </c>
      <c r="S129" s="5" t="str">
        <f t="shared" si="6"/>
        <v>MY7_Solar</v>
      </c>
      <c r="T129" s="1" t="s">
        <v>897</v>
      </c>
      <c r="U129" s="5" t="s">
        <v>783</v>
      </c>
      <c r="V129" s="1" t="s">
        <v>880</v>
      </c>
    </row>
    <row r="130" spans="14:22">
      <c r="N130" s="2" t="s">
        <v>1051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2.4047869850187267E-2</v>
      </c>
      <c r="S130" s="5" t="str">
        <f t="shared" ref="S130:S193" si="9">_xlfn.XLOOKUP(O130,AE:AE,AG:AG)</f>
        <v>MY7_Solar</v>
      </c>
      <c r="T130" s="1" t="s">
        <v>897</v>
      </c>
      <c r="U130" s="5" t="s">
        <v>783</v>
      </c>
      <c r="V130" s="1" t="s">
        <v>880</v>
      </c>
    </row>
    <row r="131" spans="14:22">
      <c r="N131" s="2" t="s">
        <v>1052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3.0337312734082401E-2</v>
      </c>
      <c r="S131" s="5" t="str">
        <f t="shared" si="9"/>
        <v>MY7_Solar</v>
      </c>
      <c r="T131" s="1" t="s">
        <v>897</v>
      </c>
      <c r="U131" s="5" t="s">
        <v>783</v>
      </c>
      <c r="V131" s="1" t="s">
        <v>880</v>
      </c>
    </row>
    <row r="132" spans="14:22">
      <c r="N132" s="2" t="s">
        <v>1053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5.3645248127340821E-3</v>
      </c>
      <c r="S132" s="5" t="str">
        <f t="shared" si="9"/>
        <v>MY5_Solar</v>
      </c>
      <c r="T132" s="1" t="s">
        <v>897</v>
      </c>
      <c r="U132" s="5" t="s">
        <v>783</v>
      </c>
      <c r="V132" s="1" t="s">
        <v>880</v>
      </c>
    </row>
    <row r="133" spans="14:22">
      <c r="N133" s="2" t="s">
        <v>1054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4.9945575842696632E-3</v>
      </c>
      <c r="S133" s="5" t="str">
        <f t="shared" si="9"/>
        <v>MY5_Solar</v>
      </c>
      <c r="T133" s="1" t="s">
        <v>897</v>
      </c>
      <c r="U133" s="5" t="s">
        <v>783</v>
      </c>
      <c r="V133" s="1" t="s">
        <v>880</v>
      </c>
    </row>
    <row r="134" spans="14:22">
      <c r="N134" s="2" t="s">
        <v>1055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2.3862886235955061E-2</v>
      </c>
      <c r="S134" s="5" t="str">
        <f t="shared" si="9"/>
        <v>MY8_Solar</v>
      </c>
      <c r="T134" s="1" t="s">
        <v>897</v>
      </c>
      <c r="U134" s="5" t="s">
        <v>783</v>
      </c>
      <c r="V134" s="1" t="s">
        <v>880</v>
      </c>
    </row>
    <row r="135" spans="14:22">
      <c r="N135" s="2" t="s">
        <v>1056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2.3122951779026221E-2</v>
      </c>
      <c r="S135" s="5" t="str">
        <f t="shared" si="9"/>
        <v>MY8_Solar</v>
      </c>
      <c r="T135" s="1" t="s">
        <v>897</v>
      </c>
      <c r="U135" s="5" t="s">
        <v>783</v>
      </c>
      <c r="V135" s="1" t="s">
        <v>880</v>
      </c>
    </row>
    <row r="136" spans="14:22">
      <c r="N136" s="2" t="s">
        <v>1057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2.0718164794007492E-2</v>
      </c>
      <c r="S136" s="5" t="str">
        <f t="shared" si="9"/>
        <v>MY8_Solar</v>
      </c>
      <c r="T136" s="1" t="s">
        <v>897</v>
      </c>
      <c r="U136" s="5" t="s">
        <v>783</v>
      </c>
      <c r="V136" s="1" t="s">
        <v>880</v>
      </c>
    </row>
    <row r="137" spans="14:22">
      <c r="N137" s="2" t="s">
        <v>1058</v>
      </c>
      <c r="O137" s="2" t="s">
        <v>42</v>
      </c>
      <c r="P137" s="2" t="s">
        <v>925</v>
      </c>
      <c r="Q137" s="1">
        <v>4978.5749999999998</v>
      </c>
      <c r="R137" s="11">
        <f t="shared" ca="1" si="7"/>
        <v>2.9134919241573031E-2</v>
      </c>
      <c r="S137" s="5" t="str">
        <f t="shared" si="9"/>
        <v>MY9_Solar</v>
      </c>
      <c r="T137" s="1" t="s">
        <v>879</v>
      </c>
      <c r="U137" s="5" t="s">
        <v>783</v>
      </c>
      <c r="V137" s="1" t="s">
        <v>880</v>
      </c>
    </row>
    <row r="138" spans="14:22">
      <c r="N138" s="2" t="s">
        <v>1059</v>
      </c>
      <c r="O138" s="2" t="s">
        <v>42</v>
      </c>
      <c r="P138" s="2" t="s">
        <v>925</v>
      </c>
      <c r="Q138" s="1">
        <v>4804.72</v>
      </c>
      <c r="R138" s="11">
        <f t="shared" ca="1" si="7"/>
        <v>2.8117509363295882E-2</v>
      </c>
      <c r="S138" s="5" t="str">
        <f t="shared" si="9"/>
        <v>MY9_Solar</v>
      </c>
      <c r="T138" s="1" t="s">
        <v>879</v>
      </c>
      <c r="U138" s="5" t="s">
        <v>783</v>
      </c>
      <c r="V138" s="1" t="s">
        <v>880</v>
      </c>
    </row>
    <row r="139" spans="14:22">
      <c r="N139" s="2" t="s">
        <v>1060</v>
      </c>
      <c r="O139" s="2" t="s">
        <v>42</v>
      </c>
      <c r="P139" s="2" t="s">
        <v>925</v>
      </c>
      <c r="Q139" s="1">
        <v>4061.8850000000007</v>
      </c>
      <c r="R139" s="11">
        <f t="shared" ca="1" si="7"/>
        <v>2.3770394428838954E-2</v>
      </c>
      <c r="S139" s="5" t="str">
        <f t="shared" si="9"/>
        <v>MY9_Solar</v>
      </c>
      <c r="T139" s="1" t="s">
        <v>879</v>
      </c>
      <c r="U139" s="5" t="s">
        <v>783</v>
      </c>
      <c r="V139" s="1" t="s">
        <v>880</v>
      </c>
    </row>
    <row r="140" spans="14:22">
      <c r="N140" s="2" t="s">
        <v>1061</v>
      </c>
      <c r="O140" s="2" t="s">
        <v>42</v>
      </c>
      <c r="P140" s="2" t="s">
        <v>925</v>
      </c>
      <c r="Q140" s="1">
        <v>3888.03</v>
      </c>
      <c r="R140" s="11">
        <f t="shared" ca="1" si="7"/>
        <v>2.2752984550561798E-2</v>
      </c>
      <c r="S140" s="5" t="str">
        <f t="shared" si="9"/>
        <v>MY9_Solar</v>
      </c>
      <c r="T140" s="1" t="s">
        <v>879</v>
      </c>
      <c r="U140" s="5" t="s">
        <v>783</v>
      </c>
      <c r="V140" s="1" t="s">
        <v>880</v>
      </c>
    </row>
    <row r="141" spans="14:22">
      <c r="N141" s="2" t="s">
        <v>1062</v>
      </c>
      <c r="O141" s="2" t="s">
        <v>120</v>
      </c>
      <c r="P141" s="2" t="s">
        <v>929</v>
      </c>
      <c r="Q141" s="1">
        <v>1564.6949999999999</v>
      </c>
      <c r="R141" s="11">
        <f t="shared" ca="1" si="7"/>
        <v>9.1566889044943818E-3</v>
      </c>
      <c r="S141" s="5" t="str">
        <f t="shared" si="9"/>
        <v>MY10_Solar</v>
      </c>
      <c r="T141" s="1" t="s">
        <v>897</v>
      </c>
      <c r="U141" s="5" t="s">
        <v>783</v>
      </c>
      <c r="V141" s="1" t="s">
        <v>880</v>
      </c>
    </row>
    <row r="142" spans="14:22">
      <c r="N142" s="2" t="s">
        <v>1063</v>
      </c>
      <c r="O142" s="2" t="s">
        <v>120</v>
      </c>
      <c r="P142" s="2" t="s">
        <v>929</v>
      </c>
      <c r="Q142" s="1">
        <v>2233</v>
      </c>
      <c r="R142" s="11">
        <f t="shared" ca="1" si="7"/>
        <v>1.3067649812734082E-2</v>
      </c>
      <c r="S142" s="5" t="str">
        <f t="shared" si="9"/>
        <v>MY10_Solar</v>
      </c>
      <c r="T142" s="1" t="s">
        <v>897</v>
      </c>
      <c r="U142" s="5" t="s">
        <v>783</v>
      </c>
      <c r="V142" s="1" t="s">
        <v>880</v>
      </c>
    </row>
    <row r="143" spans="14:22">
      <c r="N143" s="2" t="s">
        <v>1064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1.2830056179775281E-3</v>
      </c>
      <c r="S143" s="5" t="str">
        <f t="shared" si="9"/>
        <v>MY1_Solar</v>
      </c>
      <c r="T143" s="1" t="s">
        <v>879</v>
      </c>
      <c r="U143" s="5" t="s">
        <v>783</v>
      </c>
      <c r="V143" s="1" t="s">
        <v>880</v>
      </c>
    </row>
    <row r="144" spans="14:22">
      <c r="N144" s="2" t="s">
        <v>1065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1.2830056179775281E-3</v>
      </c>
      <c r="S144" s="5" t="str">
        <f t="shared" si="9"/>
        <v>MY1_Solar</v>
      </c>
      <c r="T144" s="1" t="s">
        <v>879</v>
      </c>
      <c r="U144" s="5" t="s">
        <v>783</v>
      </c>
      <c r="V144" s="1" t="s">
        <v>880</v>
      </c>
    </row>
    <row r="145" spans="14:22">
      <c r="N145" s="2" t="s">
        <v>1066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1.2830056179775281E-3</v>
      </c>
      <c r="S145" s="5" t="str">
        <f t="shared" si="9"/>
        <v>MY1_Solar</v>
      </c>
      <c r="T145" s="1" t="s">
        <v>879</v>
      </c>
      <c r="U145" s="5" t="s">
        <v>783</v>
      </c>
      <c r="V145" s="1" t="s">
        <v>880</v>
      </c>
    </row>
    <row r="146" spans="14:22">
      <c r="N146" s="2" t="s">
        <v>1067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1.2830056179775281E-3</v>
      </c>
      <c r="S146" s="5" t="str">
        <f t="shared" si="9"/>
        <v>MY1_Solar</v>
      </c>
      <c r="T146" s="1" t="s">
        <v>879</v>
      </c>
      <c r="U146" s="5" t="s">
        <v>783</v>
      </c>
      <c r="V146" s="1" t="s">
        <v>880</v>
      </c>
    </row>
    <row r="147" spans="14:22">
      <c r="N147" s="2" t="s">
        <v>1068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1.2830056179775281E-3</v>
      </c>
      <c r="S147" s="5" t="str">
        <f t="shared" si="9"/>
        <v>MY1_Solar</v>
      </c>
      <c r="T147" s="1" t="s">
        <v>879</v>
      </c>
      <c r="U147" s="5" t="s">
        <v>783</v>
      </c>
      <c r="V147" s="1" t="s">
        <v>880</v>
      </c>
    </row>
    <row r="148" spans="14:22">
      <c r="N148" s="2" t="s">
        <v>1069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1.2830056179775281E-3</v>
      </c>
      <c r="S148" s="5" t="str">
        <f t="shared" si="9"/>
        <v>MY1_Solar</v>
      </c>
      <c r="T148" s="1" t="s">
        <v>879</v>
      </c>
      <c r="U148" s="5" t="s">
        <v>783</v>
      </c>
      <c r="V148" s="1" t="s">
        <v>880</v>
      </c>
    </row>
    <row r="149" spans="14:22">
      <c r="N149" s="2" t="s">
        <v>1070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1.479868913857678E-3</v>
      </c>
      <c r="S149" s="5" t="str">
        <f t="shared" si="9"/>
        <v>MY1_Solar</v>
      </c>
      <c r="T149" s="1" t="s">
        <v>879</v>
      </c>
      <c r="U149" s="5" t="s">
        <v>783</v>
      </c>
      <c r="V149" s="1" t="s">
        <v>880</v>
      </c>
    </row>
    <row r="150" spans="14:22">
      <c r="N150" s="2" t="s">
        <v>1071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1.479868913857678E-3</v>
      </c>
      <c r="S150" s="5" t="str">
        <f t="shared" si="9"/>
        <v>MY1_Solar</v>
      </c>
      <c r="T150" s="1" t="s">
        <v>879</v>
      </c>
      <c r="U150" s="5" t="s">
        <v>783</v>
      </c>
      <c r="V150" s="1" t="s">
        <v>880</v>
      </c>
    </row>
    <row r="151" spans="14:22">
      <c r="N151" s="2" t="s">
        <v>1072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1.479868913857678E-3</v>
      </c>
      <c r="S151" s="5" t="str">
        <f t="shared" si="9"/>
        <v>MY1_Solar</v>
      </c>
      <c r="T151" s="1" t="s">
        <v>879</v>
      </c>
      <c r="U151" s="5" t="s">
        <v>783</v>
      </c>
      <c r="V151" s="1" t="s">
        <v>880</v>
      </c>
    </row>
    <row r="152" spans="14:22">
      <c r="N152" s="2" t="s">
        <v>1073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1.479868913857678E-3</v>
      </c>
      <c r="S152" s="5" t="str">
        <f t="shared" si="9"/>
        <v>MY1_Solar</v>
      </c>
      <c r="T152" s="1" t="s">
        <v>879</v>
      </c>
      <c r="U152" s="5" t="s">
        <v>783</v>
      </c>
      <c r="V152" s="1" t="s">
        <v>880</v>
      </c>
    </row>
    <row r="153" spans="14:22">
      <c r="N153" s="2" t="s">
        <v>1074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1.479868913857678E-3</v>
      </c>
      <c r="S153" s="5" t="str">
        <f t="shared" si="9"/>
        <v>MY1_Solar</v>
      </c>
      <c r="T153" s="1" t="s">
        <v>879</v>
      </c>
      <c r="U153" s="5" t="s">
        <v>783</v>
      </c>
      <c r="V153" s="1" t="s">
        <v>880</v>
      </c>
    </row>
    <row r="154" spans="14:22">
      <c r="N154" s="2" t="s">
        <v>1075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1.2830056179775281E-3</v>
      </c>
      <c r="S154" s="5" t="str">
        <f t="shared" si="9"/>
        <v>MY1_Solar</v>
      </c>
      <c r="T154" s="1" t="s">
        <v>879</v>
      </c>
      <c r="U154" s="5" t="s">
        <v>783</v>
      </c>
      <c r="V154" s="1" t="s">
        <v>880</v>
      </c>
    </row>
    <row r="155" spans="14:22">
      <c r="N155" s="2" t="s">
        <v>1076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1.2830056179775281E-3</v>
      </c>
      <c r="S155" s="5" t="str">
        <f t="shared" si="9"/>
        <v>MY1_Solar</v>
      </c>
      <c r="T155" s="1" t="s">
        <v>879</v>
      </c>
      <c r="U155" s="5" t="s">
        <v>783</v>
      </c>
      <c r="V155" s="1" t="s">
        <v>880</v>
      </c>
    </row>
    <row r="156" spans="14:22">
      <c r="N156" s="2" t="s">
        <v>1077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1.4662921348314608E-3</v>
      </c>
      <c r="S156" s="5" t="str">
        <f t="shared" si="9"/>
        <v>MY1_Solar</v>
      </c>
      <c r="T156" s="1" t="s">
        <v>879</v>
      </c>
      <c r="U156" s="5" t="s">
        <v>783</v>
      </c>
      <c r="V156" s="1" t="s">
        <v>880</v>
      </c>
    </row>
    <row r="157" spans="14:22">
      <c r="N157" s="2" t="s">
        <v>1078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1.2948852996254683E-3</v>
      </c>
      <c r="S157" s="5" t="str">
        <f t="shared" si="9"/>
        <v>MY1_Solar</v>
      </c>
      <c r="T157" s="1" t="s">
        <v>879</v>
      </c>
      <c r="U157" s="5" t="s">
        <v>783</v>
      </c>
      <c r="V157" s="1" t="s">
        <v>880</v>
      </c>
    </row>
    <row r="158" spans="14:22">
      <c r="N158" s="2" t="s">
        <v>1079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1.479868913857678E-3</v>
      </c>
      <c r="S158" s="5" t="str">
        <f t="shared" si="9"/>
        <v>MY1_Solar</v>
      </c>
      <c r="T158" s="1" t="s">
        <v>879</v>
      </c>
      <c r="U158" s="5" t="s">
        <v>783</v>
      </c>
      <c r="V158" s="1" t="s">
        <v>880</v>
      </c>
    </row>
    <row r="159" spans="14:22">
      <c r="N159" s="2" t="s">
        <v>1080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1.2948852996254683E-3</v>
      </c>
      <c r="S159" s="5" t="str">
        <f t="shared" si="9"/>
        <v>MY1_Solar</v>
      </c>
      <c r="T159" s="1" t="s">
        <v>879</v>
      </c>
      <c r="U159" s="5" t="s">
        <v>783</v>
      </c>
      <c r="V159" s="1" t="s">
        <v>880</v>
      </c>
    </row>
    <row r="160" spans="14:22">
      <c r="N160" s="2" t="s">
        <v>1081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1.2948852996254683E-3</v>
      </c>
      <c r="S160" s="5" t="str">
        <f t="shared" si="9"/>
        <v>MY1_Solar</v>
      </c>
      <c r="T160" s="1" t="s">
        <v>879</v>
      </c>
      <c r="U160" s="5" t="s">
        <v>783</v>
      </c>
      <c r="V160" s="1" t="s">
        <v>880</v>
      </c>
    </row>
    <row r="161" spans="14:22">
      <c r="N161" s="2" t="s">
        <v>1082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1.4934456928838952E-3</v>
      </c>
      <c r="S161" s="5" t="str">
        <f t="shared" si="9"/>
        <v>MY2_Solar</v>
      </c>
      <c r="T161" s="1" t="s">
        <v>886</v>
      </c>
      <c r="U161" s="5" t="s">
        <v>783</v>
      </c>
      <c r="V161" s="1" t="s">
        <v>880</v>
      </c>
    </row>
    <row r="162" spans="14:22">
      <c r="N162" s="2" t="s">
        <v>1083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1.3067649812734082E-3</v>
      </c>
      <c r="S162" s="5" t="str">
        <f t="shared" si="9"/>
        <v>MY2_Solar</v>
      </c>
      <c r="T162" s="1" t="s">
        <v>886</v>
      </c>
      <c r="U162" s="5" t="s">
        <v>783</v>
      </c>
      <c r="V162" s="1" t="s">
        <v>880</v>
      </c>
    </row>
    <row r="163" spans="14:22">
      <c r="N163" s="2" t="s">
        <v>1084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1.3067649812734082E-3</v>
      </c>
      <c r="S163" s="5" t="str">
        <f t="shared" si="9"/>
        <v>MY2_Solar</v>
      </c>
      <c r="T163" s="1" t="s">
        <v>886</v>
      </c>
      <c r="U163" s="5" t="s">
        <v>783</v>
      </c>
      <c r="V163" s="1" t="s">
        <v>880</v>
      </c>
    </row>
    <row r="164" spans="14:22">
      <c r="N164" s="2" t="s">
        <v>1085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1.3067649812734082E-3</v>
      </c>
      <c r="S164" s="5" t="str">
        <f t="shared" si="9"/>
        <v>MY2_Solar</v>
      </c>
      <c r="T164" s="1" t="s">
        <v>886</v>
      </c>
      <c r="U164" s="5" t="s">
        <v>783</v>
      </c>
      <c r="V164" s="1" t="s">
        <v>880</v>
      </c>
    </row>
    <row r="165" spans="14:22">
      <c r="N165" s="2" t="s">
        <v>1086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1.3067649812734082E-3</v>
      </c>
      <c r="S165" s="5" t="str">
        <f t="shared" si="9"/>
        <v>MY2_Solar</v>
      </c>
      <c r="T165" s="1" t="s">
        <v>886</v>
      </c>
      <c r="U165" s="5" t="s">
        <v>783</v>
      </c>
      <c r="V165" s="1" t="s">
        <v>880</v>
      </c>
    </row>
    <row r="166" spans="14:22">
      <c r="N166" s="2" t="s">
        <v>1087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1.3067649812734082E-3</v>
      </c>
      <c r="S166" s="5" t="str">
        <f t="shared" si="9"/>
        <v>MY2_Solar</v>
      </c>
      <c r="T166" s="1" t="s">
        <v>886</v>
      </c>
      <c r="U166" s="5" t="s">
        <v>783</v>
      </c>
      <c r="V166" s="1" t="s">
        <v>880</v>
      </c>
    </row>
    <row r="167" spans="14:22">
      <c r="N167" s="2" t="s">
        <v>1088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1.3067649812734082E-3</v>
      </c>
      <c r="S167" s="5" t="str">
        <f t="shared" si="9"/>
        <v>MY2_Solar</v>
      </c>
      <c r="T167" s="1" t="s">
        <v>886</v>
      </c>
      <c r="U167" s="5" t="s">
        <v>783</v>
      </c>
      <c r="V167" s="1" t="s">
        <v>880</v>
      </c>
    </row>
    <row r="168" spans="14:22">
      <c r="N168" s="2" t="s">
        <v>1089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1.4934456928838952E-3</v>
      </c>
      <c r="S168" s="5" t="str">
        <f t="shared" si="9"/>
        <v>MY2_Solar</v>
      </c>
      <c r="T168" s="1" t="s">
        <v>886</v>
      </c>
      <c r="U168" s="5" t="s">
        <v>783</v>
      </c>
      <c r="V168" s="1" t="s">
        <v>880</v>
      </c>
    </row>
    <row r="169" spans="14:22">
      <c r="N169" s="2" t="s">
        <v>1090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1.3067649812734082E-3</v>
      </c>
      <c r="S169" s="5" t="str">
        <f t="shared" si="9"/>
        <v>MY2_Solar</v>
      </c>
      <c r="T169" s="1" t="s">
        <v>886</v>
      </c>
      <c r="U169" s="5" t="s">
        <v>783</v>
      </c>
      <c r="V169" s="1" t="s">
        <v>880</v>
      </c>
    </row>
    <row r="170" spans="14:22">
      <c r="N170" s="2" t="s">
        <v>1091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1.4934456928838952E-3</v>
      </c>
      <c r="S170" s="5" t="str">
        <f t="shared" si="9"/>
        <v>MY2_Solar</v>
      </c>
      <c r="T170" s="1" t="s">
        <v>886</v>
      </c>
      <c r="U170" s="5" t="s">
        <v>783</v>
      </c>
      <c r="V170" s="1" t="s">
        <v>880</v>
      </c>
    </row>
    <row r="171" spans="14:22">
      <c r="N171" s="2" t="s">
        <v>1092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1.4934456928838952E-3</v>
      </c>
      <c r="S171" s="5" t="str">
        <f t="shared" si="9"/>
        <v>MY2_Solar</v>
      </c>
      <c r="T171" s="1" t="s">
        <v>886</v>
      </c>
      <c r="U171" s="5" t="s">
        <v>783</v>
      </c>
      <c r="V171" s="1" t="s">
        <v>880</v>
      </c>
    </row>
    <row r="172" spans="14:22">
      <c r="N172" s="2" t="s">
        <v>1093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1.4934456928838952E-3</v>
      </c>
      <c r="S172" s="5" t="str">
        <f t="shared" si="9"/>
        <v>MY2_Solar</v>
      </c>
      <c r="T172" s="1" t="s">
        <v>886</v>
      </c>
      <c r="U172" s="5" t="s">
        <v>783</v>
      </c>
      <c r="V172" s="1" t="s">
        <v>880</v>
      </c>
    </row>
    <row r="173" spans="14:22">
      <c r="N173" s="2" t="s">
        <v>1094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1.3067649812734082E-3</v>
      </c>
      <c r="S173" s="5" t="str">
        <f t="shared" si="9"/>
        <v>MY2_Solar</v>
      </c>
      <c r="T173" s="1" t="s">
        <v>886</v>
      </c>
      <c r="U173" s="5" t="s">
        <v>783</v>
      </c>
      <c r="V173" s="1" t="s">
        <v>880</v>
      </c>
    </row>
    <row r="174" spans="14:22">
      <c r="N174" s="2" t="s">
        <v>1095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1.3067649812734082E-3</v>
      </c>
      <c r="S174" s="5" t="str">
        <f t="shared" si="9"/>
        <v>MY2_Solar</v>
      </c>
      <c r="T174" s="1" t="s">
        <v>886</v>
      </c>
      <c r="U174" s="5" t="s">
        <v>783</v>
      </c>
      <c r="V174" s="1" t="s">
        <v>880</v>
      </c>
    </row>
    <row r="175" spans="14:22">
      <c r="N175" s="2" t="s">
        <v>1096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1.2134246254681647E-3</v>
      </c>
      <c r="S175" s="5" t="str">
        <f t="shared" si="9"/>
        <v>MY2_Solar</v>
      </c>
      <c r="T175" s="1" t="s">
        <v>886</v>
      </c>
      <c r="U175" s="5" t="s">
        <v>783</v>
      </c>
      <c r="V175" s="1" t="s">
        <v>880</v>
      </c>
    </row>
    <row r="176" spans="14:22">
      <c r="N176" s="2" t="s">
        <v>1097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1.3067649812734082E-3</v>
      </c>
      <c r="S176" s="5" t="str">
        <f t="shared" si="9"/>
        <v>MY2_Solar</v>
      </c>
      <c r="T176" s="1" t="s">
        <v>886</v>
      </c>
      <c r="U176" s="5" t="s">
        <v>783</v>
      </c>
      <c r="V176" s="1" t="s">
        <v>880</v>
      </c>
    </row>
    <row r="177" spans="14:22">
      <c r="N177" s="2" t="s">
        <v>1098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1.3067649812734082E-3</v>
      </c>
      <c r="S177" s="5" t="str">
        <f t="shared" si="9"/>
        <v>MY2_Solar</v>
      </c>
      <c r="T177" s="1" t="s">
        <v>886</v>
      </c>
      <c r="U177" s="5" t="s">
        <v>783</v>
      </c>
      <c r="V177" s="1" t="s">
        <v>880</v>
      </c>
    </row>
    <row r="178" spans="14:22">
      <c r="N178" s="2" t="s">
        <v>1099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1.3067649812734082E-3</v>
      </c>
      <c r="S178" s="5" t="str">
        <f t="shared" si="9"/>
        <v>MY2_Solar</v>
      </c>
      <c r="T178" s="1" t="s">
        <v>886</v>
      </c>
      <c r="U178" s="5" t="s">
        <v>783</v>
      </c>
      <c r="V178" s="1" t="s">
        <v>880</v>
      </c>
    </row>
    <row r="179" spans="14:22">
      <c r="N179" s="2" t="s">
        <v>1100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1.3067649812734082E-3</v>
      </c>
      <c r="S179" s="5" t="str">
        <f t="shared" si="9"/>
        <v>MY2_Solar</v>
      </c>
      <c r="T179" s="1" t="s">
        <v>886</v>
      </c>
      <c r="U179" s="5" t="s">
        <v>783</v>
      </c>
      <c r="V179" s="1" t="s">
        <v>880</v>
      </c>
    </row>
    <row r="180" spans="14:22">
      <c r="N180" s="2" t="s">
        <v>1101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1.4934456928838952E-3</v>
      </c>
      <c r="S180" s="5" t="str">
        <f t="shared" si="9"/>
        <v>MY2_Solar</v>
      </c>
      <c r="T180" s="1" t="s">
        <v>886</v>
      </c>
      <c r="U180" s="5" t="s">
        <v>783</v>
      </c>
      <c r="V180" s="1" t="s">
        <v>880</v>
      </c>
    </row>
    <row r="181" spans="14:22">
      <c r="N181" s="2" t="s">
        <v>1102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1.3067649812734082E-3</v>
      </c>
      <c r="S181" s="5" t="str">
        <f t="shared" si="9"/>
        <v>MY2_Solar</v>
      </c>
      <c r="T181" s="1" t="s">
        <v>886</v>
      </c>
      <c r="U181" s="5" t="s">
        <v>783</v>
      </c>
      <c r="V181" s="1" t="s">
        <v>880</v>
      </c>
    </row>
    <row r="182" spans="14:22">
      <c r="N182" s="2" t="s">
        <v>1103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1.4934456928838952E-3</v>
      </c>
      <c r="S182" s="5" t="str">
        <f t="shared" si="9"/>
        <v>MY2_Solar</v>
      </c>
      <c r="T182" s="1" t="s">
        <v>886</v>
      </c>
      <c r="U182" s="5" t="s">
        <v>783</v>
      </c>
      <c r="V182" s="1" t="s">
        <v>880</v>
      </c>
    </row>
    <row r="183" spans="14:22">
      <c r="N183" s="2" t="s">
        <v>1104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1.4934456928838952E-3</v>
      </c>
      <c r="S183" s="5" t="str">
        <f t="shared" si="9"/>
        <v>MY2_Solar</v>
      </c>
      <c r="T183" s="1" t="s">
        <v>886</v>
      </c>
      <c r="U183" s="5" t="s">
        <v>783</v>
      </c>
      <c r="V183" s="1" t="s">
        <v>880</v>
      </c>
    </row>
    <row r="184" spans="14:22">
      <c r="N184" s="2" t="s">
        <v>1105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1.1200842696629215E-3</v>
      </c>
      <c r="S184" s="5" t="str">
        <f t="shared" si="9"/>
        <v>MY2_Solar</v>
      </c>
      <c r="T184" s="1" t="s">
        <v>886</v>
      </c>
      <c r="U184" s="5" t="s">
        <v>783</v>
      </c>
      <c r="V184" s="1" t="s">
        <v>880</v>
      </c>
    </row>
    <row r="185" spans="14:22">
      <c r="N185" s="2" t="s">
        <v>1106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1.3067649812734082E-3</v>
      </c>
      <c r="S185" s="5" t="str">
        <f t="shared" si="9"/>
        <v>MY2_Solar</v>
      </c>
      <c r="T185" s="1" t="s">
        <v>886</v>
      </c>
      <c r="U185" s="5" t="s">
        <v>783</v>
      </c>
      <c r="V185" s="1" t="s">
        <v>880</v>
      </c>
    </row>
    <row r="186" spans="14:22">
      <c r="N186" s="2" t="s">
        <v>1107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1.3067649812734082E-3</v>
      </c>
      <c r="S186" s="5" t="str">
        <f t="shared" si="9"/>
        <v>MY2_Solar</v>
      </c>
      <c r="T186" s="1" t="s">
        <v>886</v>
      </c>
      <c r="U186" s="5" t="s">
        <v>783</v>
      </c>
      <c r="V186" s="1" t="s">
        <v>880</v>
      </c>
    </row>
    <row r="187" spans="14:22">
      <c r="N187" s="2" t="s">
        <v>1108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1.3067649812734082E-3</v>
      </c>
      <c r="S187" s="5" t="str">
        <f t="shared" si="9"/>
        <v>MY2_Solar</v>
      </c>
      <c r="T187" s="1" t="s">
        <v>886</v>
      </c>
      <c r="U187" s="5" t="s">
        <v>783</v>
      </c>
      <c r="V187" s="1" t="s">
        <v>880</v>
      </c>
    </row>
    <row r="188" spans="14:22">
      <c r="N188" s="2" t="s">
        <v>1109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1.4934456928838952E-3</v>
      </c>
      <c r="S188" s="5" t="str">
        <f t="shared" si="9"/>
        <v>MY2_Solar</v>
      </c>
      <c r="T188" s="1" t="s">
        <v>886</v>
      </c>
      <c r="U188" s="5" t="s">
        <v>783</v>
      </c>
      <c r="V188" s="1" t="s">
        <v>880</v>
      </c>
    </row>
    <row r="189" spans="14:22">
      <c r="N189" s="2" t="s">
        <v>1110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1.3067649812734082E-3</v>
      </c>
      <c r="S189" s="5" t="str">
        <f t="shared" si="9"/>
        <v>MY2_Solar</v>
      </c>
      <c r="T189" s="1" t="s">
        <v>886</v>
      </c>
      <c r="U189" s="5" t="s">
        <v>783</v>
      </c>
      <c r="V189" s="1" t="s">
        <v>880</v>
      </c>
    </row>
    <row r="190" spans="14:22">
      <c r="N190" s="2" t="s">
        <v>1111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1.3067649812734082E-3</v>
      </c>
      <c r="S190" s="5" t="str">
        <f t="shared" si="9"/>
        <v>MY2_Solar</v>
      </c>
      <c r="T190" s="1" t="s">
        <v>886</v>
      </c>
      <c r="U190" s="5" t="s">
        <v>783</v>
      </c>
      <c r="V190" s="1" t="s">
        <v>880</v>
      </c>
    </row>
    <row r="191" spans="14:22">
      <c r="N191" s="2" t="s">
        <v>1112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1.3067649812734082E-3</v>
      </c>
      <c r="S191" s="5" t="str">
        <f t="shared" si="9"/>
        <v>MY2_Solar</v>
      </c>
      <c r="T191" s="1" t="s">
        <v>886</v>
      </c>
      <c r="U191" s="5" t="s">
        <v>783</v>
      </c>
      <c r="V191" s="1" t="s">
        <v>880</v>
      </c>
    </row>
    <row r="192" spans="14:22">
      <c r="N192" s="2" t="s">
        <v>1113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1.3067649812734082E-3</v>
      </c>
      <c r="S192" s="5" t="str">
        <f t="shared" si="9"/>
        <v>MY2_Solar</v>
      </c>
      <c r="T192" s="1" t="s">
        <v>886</v>
      </c>
      <c r="U192" s="5" t="s">
        <v>783</v>
      </c>
      <c r="V192" s="1" t="s">
        <v>880</v>
      </c>
    </row>
    <row r="193" spans="14:22">
      <c r="N193" s="2" t="s">
        <v>1114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1.4934456928838952E-3</v>
      </c>
      <c r="S193" s="5" t="str">
        <f t="shared" si="9"/>
        <v>MY2_Solar</v>
      </c>
      <c r="T193" s="1" t="s">
        <v>886</v>
      </c>
      <c r="U193" s="5" t="s">
        <v>783</v>
      </c>
      <c r="V193" s="1" t="s">
        <v>880</v>
      </c>
    </row>
    <row r="194" spans="14:22">
      <c r="N194" s="2" t="s">
        <v>1115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1.3067649812734082E-3</v>
      </c>
      <c r="S194" s="5" t="str">
        <f t="shared" ref="S194:S257" si="12">_xlfn.XLOOKUP(O194,AE:AE,AG:AG)</f>
        <v>MY2_Solar</v>
      </c>
      <c r="T194" s="1" t="s">
        <v>886</v>
      </c>
      <c r="U194" s="5" t="s">
        <v>783</v>
      </c>
      <c r="V194" s="1" t="s">
        <v>880</v>
      </c>
    </row>
    <row r="195" spans="14:22">
      <c r="N195" s="2" t="s">
        <v>1116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1.3067649812734082E-3</v>
      </c>
      <c r="S195" s="5" t="str">
        <f t="shared" si="12"/>
        <v>MY2_Solar</v>
      </c>
      <c r="T195" s="1" t="s">
        <v>886</v>
      </c>
      <c r="U195" s="5" t="s">
        <v>783</v>
      </c>
      <c r="V195" s="1" t="s">
        <v>880</v>
      </c>
    </row>
    <row r="196" spans="14:22">
      <c r="N196" s="2" t="s">
        <v>1117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1.4934456928838952E-3</v>
      </c>
      <c r="S196" s="5" t="str">
        <f t="shared" si="12"/>
        <v>MY2_Solar</v>
      </c>
      <c r="T196" s="1" t="s">
        <v>886</v>
      </c>
      <c r="U196" s="5" t="s">
        <v>783</v>
      </c>
      <c r="V196" s="1" t="s">
        <v>880</v>
      </c>
    </row>
    <row r="197" spans="14:22">
      <c r="N197" s="2" t="s">
        <v>1118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1.4934456928838952E-3</v>
      </c>
      <c r="S197" s="5" t="str">
        <f t="shared" si="12"/>
        <v>MY2_Solar</v>
      </c>
      <c r="T197" s="1" t="s">
        <v>886</v>
      </c>
      <c r="U197" s="5" t="s">
        <v>783</v>
      </c>
      <c r="V197" s="1" t="s">
        <v>880</v>
      </c>
    </row>
    <row r="198" spans="14:22">
      <c r="N198" s="2" t="s">
        <v>1119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1.4934456928838952E-3</v>
      </c>
      <c r="S198" s="5" t="str">
        <f t="shared" si="12"/>
        <v>MY2_Solar</v>
      </c>
      <c r="T198" s="1" t="s">
        <v>886</v>
      </c>
      <c r="U198" s="5" t="s">
        <v>783</v>
      </c>
      <c r="V198" s="1" t="s">
        <v>880</v>
      </c>
    </row>
    <row r="199" spans="14:22">
      <c r="N199" s="2" t="s">
        <v>1120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1.3067649812734082E-3</v>
      </c>
      <c r="S199" s="5" t="str">
        <f t="shared" si="12"/>
        <v>MY2_Solar</v>
      </c>
      <c r="T199" s="1" t="s">
        <v>886</v>
      </c>
      <c r="U199" s="5" t="s">
        <v>783</v>
      </c>
      <c r="V199" s="1" t="s">
        <v>880</v>
      </c>
    </row>
    <row r="200" spans="14:22">
      <c r="N200" s="2" t="s">
        <v>1121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1.3067649812734082E-3</v>
      </c>
      <c r="S200" s="5" t="str">
        <f t="shared" si="12"/>
        <v>MY2_Solar</v>
      </c>
      <c r="T200" s="1" t="s">
        <v>886</v>
      </c>
      <c r="U200" s="5" t="s">
        <v>783</v>
      </c>
      <c r="V200" s="1" t="s">
        <v>880</v>
      </c>
    </row>
    <row r="201" spans="14:22">
      <c r="N201" s="2" t="s">
        <v>1122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1.4934456928838952E-3</v>
      </c>
      <c r="S201" s="5" t="str">
        <f t="shared" si="12"/>
        <v>MY2_Solar</v>
      </c>
      <c r="T201" s="1" t="s">
        <v>886</v>
      </c>
      <c r="U201" s="5" t="s">
        <v>783</v>
      </c>
      <c r="V201" s="1" t="s">
        <v>880</v>
      </c>
    </row>
    <row r="202" spans="14:22">
      <c r="N202" s="2" t="s">
        <v>1123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1.3067649812734082E-3</v>
      </c>
      <c r="S202" s="5" t="str">
        <f t="shared" si="12"/>
        <v>MY2_Solar</v>
      </c>
      <c r="T202" s="1" t="s">
        <v>886</v>
      </c>
      <c r="U202" s="5" t="s">
        <v>783</v>
      </c>
      <c r="V202" s="1" t="s">
        <v>880</v>
      </c>
    </row>
    <row r="203" spans="14:22">
      <c r="N203" s="2" t="s">
        <v>1124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1.3067649812734082E-3</v>
      </c>
      <c r="S203" s="5" t="str">
        <f t="shared" si="12"/>
        <v>MY2_Solar</v>
      </c>
      <c r="T203" s="1" t="s">
        <v>886</v>
      </c>
      <c r="U203" s="5" t="s">
        <v>783</v>
      </c>
      <c r="V203" s="1" t="s">
        <v>880</v>
      </c>
    </row>
    <row r="204" spans="14:22">
      <c r="N204" s="2" t="s">
        <v>1125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1.3067649812734082E-3</v>
      </c>
      <c r="S204" s="5" t="str">
        <f t="shared" si="12"/>
        <v>MY2_Solar</v>
      </c>
      <c r="T204" s="1" t="s">
        <v>886</v>
      </c>
      <c r="U204" s="5" t="s">
        <v>783</v>
      </c>
      <c r="V204" s="1" t="s">
        <v>880</v>
      </c>
    </row>
    <row r="205" spans="14:22">
      <c r="N205" s="2" t="s">
        <v>1126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1.3067649812734082E-3</v>
      </c>
      <c r="S205" s="5" t="str">
        <f t="shared" si="12"/>
        <v>MY2_Solar</v>
      </c>
      <c r="T205" s="1" t="s">
        <v>886</v>
      </c>
      <c r="U205" s="5" t="s">
        <v>783</v>
      </c>
      <c r="V205" s="1" t="s">
        <v>880</v>
      </c>
    </row>
    <row r="206" spans="14:22">
      <c r="N206" s="2" t="s">
        <v>1127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1.3067649812734082E-3</v>
      </c>
      <c r="S206" s="5" t="str">
        <f t="shared" si="12"/>
        <v>MY2_Solar</v>
      </c>
      <c r="T206" s="1" t="s">
        <v>886</v>
      </c>
      <c r="U206" s="5" t="s">
        <v>783</v>
      </c>
      <c r="V206" s="1" t="s">
        <v>880</v>
      </c>
    </row>
    <row r="207" spans="14:22">
      <c r="N207" s="2" t="s">
        <v>1128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1.3067649812734082E-3</v>
      </c>
      <c r="S207" s="5" t="str">
        <f t="shared" si="12"/>
        <v>MY2_Solar</v>
      </c>
      <c r="T207" s="1" t="s">
        <v>886</v>
      </c>
      <c r="U207" s="5" t="s">
        <v>783</v>
      </c>
      <c r="V207" s="1" t="s">
        <v>880</v>
      </c>
    </row>
    <row r="208" spans="14:22">
      <c r="N208" s="2" t="s">
        <v>1129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1.3067649812734082E-3</v>
      </c>
      <c r="S208" s="5" t="str">
        <f t="shared" si="12"/>
        <v>MY2_Solar</v>
      </c>
      <c r="T208" s="1" t="s">
        <v>886</v>
      </c>
      <c r="U208" s="5" t="s">
        <v>783</v>
      </c>
      <c r="V208" s="1" t="s">
        <v>880</v>
      </c>
    </row>
    <row r="209" spans="14:22">
      <c r="N209" s="2" t="s">
        <v>1130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1.4934456928838952E-3</v>
      </c>
      <c r="S209" s="5" t="str">
        <f t="shared" si="12"/>
        <v>MY2_Solar</v>
      </c>
      <c r="T209" s="1" t="s">
        <v>886</v>
      </c>
      <c r="U209" s="5" t="s">
        <v>783</v>
      </c>
      <c r="V209" s="1" t="s">
        <v>880</v>
      </c>
    </row>
    <row r="210" spans="14:22">
      <c r="N210" s="2" t="s">
        <v>1131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1.4934456928838952E-3</v>
      </c>
      <c r="S210" s="5" t="str">
        <f t="shared" si="12"/>
        <v>MY2_Solar</v>
      </c>
      <c r="T210" s="1" t="s">
        <v>886</v>
      </c>
      <c r="U210" s="5" t="s">
        <v>783</v>
      </c>
      <c r="V210" s="1" t="s">
        <v>880</v>
      </c>
    </row>
    <row r="211" spans="14:22">
      <c r="N211" s="2" t="s">
        <v>1132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1.4934456928838952E-3</v>
      </c>
      <c r="S211" s="5" t="str">
        <f t="shared" si="12"/>
        <v>MY2_Solar</v>
      </c>
      <c r="T211" s="1" t="s">
        <v>886</v>
      </c>
      <c r="U211" s="5" t="s">
        <v>783</v>
      </c>
      <c r="V211" s="1" t="s">
        <v>880</v>
      </c>
    </row>
    <row r="212" spans="14:22">
      <c r="N212" s="2" t="s">
        <v>1133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1.4001053370786517E-3</v>
      </c>
      <c r="S212" s="5" t="str">
        <f t="shared" si="12"/>
        <v>MY2_Solar</v>
      </c>
      <c r="T212" s="1" t="s">
        <v>886</v>
      </c>
      <c r="U212" s="5" t="s">
        <v>783</v>
      </c>
      <c r="V212" s="1" t="s">
        <v>880</v>
      </c>
    </row>
    <row r="213" spans="14:22">
      <c r="N213" s="2" t="s">
        <v>1134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1.3067649812734082E-3</v>
      </c>
      <c r="S213" s="5" t="str">
        <f t="shared" si="12"/>
        <v>MY2_Solar</v>
      </c>
      <c r="T213" s="1" t="s">
        <v>886</v>
      </c>
      <c r="U213" s="5" t="s">
        <v>783</v>
      </c>
      <c r="V213" s="1" t="s">
        <v>880</v>
      </c>
    </row>
    <row r="214" spans="14:22">
      <c r="N214" s="2" t="s">
        <v>1135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1.4934456928838952E-3</v>
      </c>
      <c r="S214" s="5" t="str">
        <f t="shared" si="12"/>
        <v>MY2_Solar</v>
      </c>
      <c r="T214" s="1" t="s">
        <v>886</v>
      </c>
      <c r="U214" s="5" t="s">
        <v>783</v>
      </c>
      <c r="V214" s="1" t="s">
        <v>880</v>
      </c>
    </row>
    <row r="215" spans="14:22">
      <c r="N215" s="2" t="s">
        <v>1136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1.4934456928838952E-3</v>
      </c>
      <c r="S215" s="5" t="str">
        <f t="shared" si="12"/>
        <v>MY2_Solar</v>
      </c>
      <c r="T215" s="1" t="s">
        <v>886</v>
      </c>
      <c r="U215" s="5" t="s">
        <v>783</v>
      </c>
      <c r="V215" s="1" t="s">
        <v>880</v>
      </c>
    </row>
    <row r="216" spans="14:22">
      <c r="N216" s="2" t="s">
        <v>1137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1.4934456928838952E-3</v>
      </c>
      <c r="S216" s="5" t="str">
        <f t="shared" si="12"/>
        <v>MY2_Solar</v>
      </c>
      <c r="T216" s="1" t="s">
        <v>886</v>
      </c>
      <c r="U216" s="5" t="s">
        <v>783</v>
      </c>
      <c r="V216" s="1" t="s">
        <v>880</v>
      </c>
    </row>
    <row r="217" spans="14:22">
      <c r="N217" s="2" t="s">
        <v>1138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1.3067649812734082E-3</v>
      </c>
      <c r="S217" s="5" t="str">
        <f t="shared" si="12"/>
        <v>MY2_Solar</v>
      </c>
      <c r="T217" s="1" t="s">
        <v>886</v>
      </c>
      <c r="U217" s="5" t="s">
        <v>783</v>
      </c>
      <c r="V217" s="1" t="s">
        <v>880</v>
      </c>
    </row>
    <row r="218" spans="14:22">
      <c r="N218" s="2" t="s">
        <v>1139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1.4934456928838952E-3</v>
      </c>
      <c r="S218" s="5" t="str">
        <f t="shared" si="12"/>
        <v>MY2_Solar</v>
      </c>
      <c r="T218" s="1" t="s">
        <v>886</v>
      </c>
      <c r="U218" s="5" t="s">
        <v>783</v>
      </c>
      <c r="V218" s="1" t="s">
        <v>880</v>
      </c>
    </row>
    <row r="219" spans="14:22">
      <c r="N219" s="2" t="s">
        <v>1140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1.3067649812734082E-3</v>
      </c>
      <c r="S219" s="5" t="str">
        <f t="shared" si="12"/>
        <v>MY2_Solar</v>
      </c>
      <c r="T219" s="1" t="s">
        <v>886</v>
      </c>
      <c r="U219" s="5" t="s">
        <v>783</v>
      </c>
      <c r="V219" s="1" t="s">
        <v>880</v>
      </c>
    </row>
    <row r="220" spans="14:22">
      <c r="N220" s="2" t="s">
        <v>1141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1.3067649812734082E-3</v>
      </c>
      <c r="S220" s="5" t="str">
        <f t="shared" si="12"/>
        <v>MY2_Solar</v>
      </c>
      <c r="T220" s="1" t="s">
        <v>886</v>
      </c>
      <c r="U220" s="5" t="s">
        <v>783</v>
      </c>
      <c r="V220" s="1" t="s">
        <v>880</v>
      </c>
    </row>
    <row r="221" spans="14:22">
      <c r="N221" s="2" t="s">
        <v>1142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1.3067649812734082E-3</v>
      </c>
      <c r="S221" s="5" t="str">
        <f t="shared" si="12"/>
        <v>MY2_Solar</v>
      </c>
      <c r="T221" s="1" t="s">
        <v>886</v>
      </c>
      <c r="U221" s="5" t="s">
        <v>783</v>
      </c>
      <c r="V221" s="1" t="s">
        <v>880</v>
      </c>
    </row>
    <row r="222" spans="14:22">
      <c r="N222" s="2" t="s">
        <v>1143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1.3067649812734082E-3</v>
      </c>
      <c r="S222" s="5" t="str">
        <f t="shared" si="12"/>
        <v>MY2_Solar</v>
      </c>
      <c r="T222" s="1" t="s">
        <v>886</v>
      </c>
      <c r="U222" s="5" t="s">
        <v>783</v>
      </c>
      <c r="V222" s="1" t="s">
        <v>880</v>
      </c>
    </row>
    <row r="223" spans="14:22">
      <c r="N223" s="2" t="s">
        <v>1144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1.3067649812734082E-3</v>
      </c>
      <c r="S223" s="5" t="str">
        <f t="shared" si="12"/>
        <v>MY2_Solar</v>
      </c>
      <c r="T223" s="1" t="s">
        <v>886</v>
      </c>
      <c r="U223" s="5" t="s">
        <v>783</v>
      </c>
      <c r="V223" s="1" t="s">
        <v>880</v>
      </c>
    </row>
    <row r="224" spans="14:22">
      <c r="N224" s="2" t="s">
        <v>1145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1.6801264044943821E-3</v>
      </c>
      <c r="S224" s="5" t="str">
        <f t="shared" si="12"/>
        <v>MY2_Solar</v>
      </c>
      <c r="T224" s="1" t="s">
        <v>886</v>
      </c>
      <c r="U224" s="5" t="s">
        <v>783</v>
      </c>
      <c r="V224" s="1" t="s">
        <v>880</v>
      </c>
    </row>
    <row r="225" spans="14:22">
      <c r="N225" s="2" t="s">
        <v>1146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1.5867860486891384E-3</v>
      </c>
      <c r="S225" s="5" t="str">
        <f t="shared" si="12"/>
        <v>MY2_Solar</v>
      </c>
      <c r="T225" s="1" t="s">
        <v>886</v>
      </c>
      <c r="U225" s="5" t="s">
        <v>783</v>
      </c>
      <c r="V225" s="1" t="s">
        <v>880</v>
      </c>
    </row>
    <row r="226" spans="14:22">
      <c r="N226" s="2" t="s">
        <v>1147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1.1200842696629215E-3</v>
      </c>
      <c r="S226" s="5" t="str">
        <f t="shared" si="12"/>
        <v>MY2_Solar</v>
      </c>
      <c r="T226" s="1" t="s">
        <v>886</v>
      </c>
      <c r="U226" s="5" t="s">
        <v>783</v>
      </c>
      <c r="V226" s="1" t="s">
        <v>880</v>
      </c>
    </row>
    <row r="227" spans="14:22">
      <c r="N227" s="2" t="s">
        <v>1148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1.4934456928838952E-3</v>
      </c>
      <c r="S227" s="5" t="str">
        <f t="shared" si="12"/>
        <v>MY2_Solar</v>
      </c>
      <c r="T227" s="1" t="s">
        <v>886</v>
      </c>
      <c r="U227" s="5" t="s">
        <v>783</v>
      </c>
      <c r="V227" s="1" t="s">
        <v>880</v>
      </c>
    </row>
    <row r="228" spans="14:22">
      <c r="N228" s="2" t="s">
        <v>1149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1.1200842696629215E-3</v>
      </c>
      <c r="S228" s="5" t="str">
        <f t="shared" si="12"/>
        <v>MY2_Solar</v>
      </c>
      <c r="T228" s="1" t="s">
        <v>886</v>
      </c>
      <c r="U228" s="5" t="s">
        <v>783</v>
      </c>
      <c r="V228" s="1" t="s">
        <v>880</v>
      </c>
    </row>
    <row r="229" spans="14:22">
      <c r="N229" s="2" t="s">
        <v>1150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1.3067649812734082E-3</v>
      </c>
      <c r="S229" s="5" t="str">
        <f t="shared" si="12"/>
        <v>MY2_Solar</v>
      </c>
      <c r="T229" s="1" t="s">
        <v>886</v>
      </c>
      <c r="U229" s="5" t="s">
        <v>783</v>
      </c>
      <c r="V229" s="1" t="s">
        <v>880</v>
      </c>
    </row>
    <row r="230" spans="14:22">
      <c r="N230" s="2" t="s">
        <v>1151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1.3067649812734082E-3</v>
      </c>
      <c r="S230" s="5" t="str">
        <f t="shared" si="12"/>
        <v>MY2_Solar</v>
      </c>
      <c r="T230" s="1" t="s">
        <v>886</v>
      </c>
      <c r="U230" s="5" t="s">
        <v>783</v>
      </c>
      <c r="V230" s="1" t="s">
        <v>880</v>
      </c>
    </row>
    <row r="231" spans="14:22">
      <c r="N231" s="2" t="s">
        <v>1152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1.3067649812734082E-3</v>
      </c>
      <c r="S231" s="5" t="str">
        <f t="shared" si="12"/>
        <v>MY2_Solar</v>
      </c>
      <c r="T231" s="1" t="s">
        <v>886</v>
      </c>
      <c r="U231" s="5" t="s">
        <v>783</v>
      </c>
      <c r="V231" s="1" t="s">
        <v>880</v>
      </c>
    </row>
    <row r="232" spans="14:22">
      <c r="N232" s="2" t="s">
        <v>1153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1.3067649812734082E-3</v>
      </c>
      <c r="S232" s="5" t="str">
        <f t="shared" si="12"/>
        <v>MY2_Solar</v>
      </c>
      <c r="T232" s="1" t="s">
        <v>886</v>
      </c>
      <c r="U232" s="5" t="s">
        <v>783</v>
      </c>
      <c r="V232" s="1" t="s">
        <v>880</v>
      </c>
    </row>
    <row r="233" spans="14:22">
      <c r="N233" s="2" t="s">
        <v>1154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1.2948852996254683E-3</v>
      </c>
      <c r="S233" s="5" t="str">
        <f t="shared" si="12"/>
        <v>MY2_Solar</v>
      </c>
      <c r="T233" s="1" t="s">
        <v>886</v>
      </c>
      <c r="U233" s="5" t="s">
        <v>783</v>
      </c>
      <c r="V233" s="1" t="s">
        <v>880</v>
      </c>
    </row>
    <row r="234" spans="14:22">
      <c r="N234" s="2" t="s">
        <v>1155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1.1099016853932584E-3</v>
      </c>
      <c r="S234" s="5" t="str">
        <f t="shared" si="12"/>
        <v>MY2_Solar</v>
      </c>
      <c r="T234" s="1" t="s">
        <v>886</v>
      </c>
      <c r="U234" s="5" t="s">
        <v>783</v>
      </c>
      <c r="V234" s="1" t="s">
        <v>880</v>
      </c>
    </row>
    <row r="235" spans="14:22">
      <c r="N235" s="2" t="s">
        <v>1156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1.2948852996254683E-3</v>
      </c>
      <c r="S235" s="5" t="str">
        <f t="shared" si="12"/>
        <v>MY2_Solar</v>
      </c>
      <c r="T235" s="1" t="s">
        <v>886</v>
      </c>
      <c r="U235" s="5" t="s">
        <v>783</v>
      </c>
      <c r="V235" s="1" t="s">
        <v>880</v>
      </c>
    </row>
    <row r="236" spans="14:22">
      <c r="N236" s="2" t="s">
        <v>1157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1.479868913857678E-3</v>
      </c>
      <c r="S236" s="5" t="str">
        <f t="shared" si="12"/>
        <v>MY2_Solar</v>
      </c>
      <c r="T236" s="1" t="s">
        <v>886</v>
      </c>
      <c r="U236" s="5" t="s">
        <v>783</v>
      </c>
      <c r="V236" s="1" t="s">
        <v>880</v>
      </c>
    </row>
    <row r="237" spans="14:22">
      <c r="N237" s="2" t="s">
        <v>1158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1.2948852996254683E-3</v>
      </c>
      <c r="S237" s="5" t="str">
        <f t="shared" si="12"/>
        <v>MY2_Solar</v>
      </c>
      <c r="T237" s="1" t="s">
        <v>886</v>
      </c>
      <c r="U237" s="5" t="s">
        <v>783</v>
      </c>
      <c r="V237" s="1" t="s">
        <v>880</v>
      </c>
    </row>
    <row r="238" spans="14:22">
      <c r="N238" s="2" t="s">
        <v>1159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1.479868913857678E-3</v>
      </c>
      <c r="S238" s="5" t="str">
        <f t="shared" si="12"/>
        <v>MY2_Solar</v>
      </c>
      <c r="T238" s="1" t="s">
        <v>886</v>
      </c>
      <c r="U238" s="5" t="s">
        <v>783</v>
      </c>
      <c r="V238" s="1" t="s">
        <v>880</v>
      </c>
    </row>
    <row r="239" spans="14:22">
      <c r="N239" s="2" t="s">
        <v>1160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1.2948852996254683E-3</v>
      </c>
      <c r="S239" s="5" t="str">
        <f t="shared" si="12"/>
        <v>MY2_Solar</v>
      </c>
      <c r="T239" s="1" t="s">
        <v>886</v>
      </c>
      <c r="U239" s="5" t="s">
        <v>783</v>
      </c>
      <c r="V239" s="1" t="s">
        <v>880</v>
      </c>
    </row>
    <row r="240" spans="14:22">
      <c r="N240" s="2" t="s">
        <v>1161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1.479868913857678E-3</v>
      </c>
      <c r="S240" s="5" t="str">
        <f t="shared" si="12"/>
        <v>MY2_Solar</v>
      </c>
      <c r="T240" s="1" t="s">
        <v>886</v>
      </c>
      <c r="U240" s="5" t="s">
        <v>783</v>
      </c>
      <c r="V240" s="1" t="s">
        <v>880</v>
      </c>
    </row>
    <row r="241" spans="14:22">
      <c r="N241" s="2" t="s">
        <v>1162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1.2948852996254683E-3</v>
      </c>
      <c r="S241" s="5" t="str">
        <f t="shared" si="12"/>
        <v>MY2_Solar</v>
      </c>
      <c r="T241" s="1" t="s">
        <v>886</v>
      </c>
      <c r="U241" s="5" t="s">
        <v>783</v>
      </c>
      <c r="V241" s="1" t="s">
        <v>880</v>
      </c>
    </row>
    <row r="242" spans="14:22">
      <c r="N242" s="2" t="s">
        <v>1163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1.2948852996254683E-3</v>
      </c>
      <c r="S242" s="5" t="str">
        <f t="shared" si="12"/>
        <v>MY2_Solar</v>
      </c>
      <c r="T242" s="1" t="s">
        <v>886</v>
      </c>
      <c r="U242" s="5" t="s">
        <v>783</v>
      </c>
      <c r="V242" s="1" t="s">
        <v>880</v>
      </c>
    </row>
    <row r="243" spans="14:22">
      <c r="N243" s="2" t="s">
        <v>1164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1.479868913857678E-3</v>
      </c>
      <c r="S243" s="5" t="str">
        <f t="shared" si="12"/>
        <v>MY2_Solar</v>
      </c>
      <c r="T243" s="1" t="s">
        <v>886</v>
      </c>
      <c r="U243" s="5" t="s">
        <v>783</v>
      </c>
      <c r="V243" s="1" t="s">
        <v>880</v>
      </c>
    </row>
    <row r="244" spans="14:22">
      <c r="N244" s="2" t="s">
        <v>1165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1.479868913857678E-3</v>
      </c>
      <c r="S244" s="5" t="str">
        <f t="shared" si="12"/>
        <v>MY2_Solar</v>
      </c>
      <c r="T244" s="1" t="s">
        <v>886</v>
      </c>
      <c r="U244" s="5" t="s">
        <v>783</v>
      </c>
      <c r="V244" s="1" t="s">
        <v>880</v>
      </c>
    </row>
    <row r="245" spans="14:22">
      <c r="N245" s="2" t="s">
        <v>1166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1.6648525280898877E-3</v>
      </c>
      <c r="S245" s="5" t="str">
        <f t="shared" si="12"/>
        <v>MY2_Solar</v>
      </c>
      <c r="T245" s="1" t="s">
        <v>886</v>
      </c>
      <c r="U245" s="5" t="s">
        <v>783</v>
      </c>
      <c r="V245" s="1" t="s">
        <v>880</v>
      </c>
    </row>
    <row r="246" spans="14:22">
      <c r="N246" s="2" t="s">
        <v>1167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1.2948852996254683E-3</v>
      </c>
      <c r="S246" s="5" t="str">
        <f t="shared" si="12"/>
        <v>MY2_Solar</v>
      </c>
      <c r="T246" s="1" t="s">
        <v>886</v>
      </c>
      <c r="U246" s="5" t="s">
        <v>783</v>
      </c>
      <c r="V246" s="1" t="s">
        <v>880</v>
      </c>
    </row>
    <row r="247" spans="14:22">
      <c r="N247" s="2" t="s">
        <v>1168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1.2948852996254683E-3</v>
      </c>
      <c r="S247" s="5" t="str">
        <f t="shared" si="12"/>
        <v>MY2_Solar</v>
      </c>
      <c r="T247" s="1" t="s">
        <v>886</v>
      </c>
      <c r="U247" s="5" t="s">
        <v>783</v>
      </c>
      <c r="V247" s="1" t="s">
        <v>880</v>
      </c>
    </row>
    <row r="248" spans="14:22">
      <c r="N248" s="2" t="s">
        <v>1169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1.2948852996254683E-3</v>
      </c>
      <c r="S248" s="5" t="str">
        <f t="shared" si="12"/>
        <v>MY2_Solar</v>
      </c>
      <c r="T248" s="1" t="s">
        <v>886</v>
      </c>
      <c r="U248" s="5" t="s">
        <v>783</v>
      </c>
      <c r="V248" s="1" t="s">
        <v>880</v>
      </c>
    </row>
    <row r="249" spans="14:22">
      <c r="N249" s="2" t="s">
        <v>1170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1.2948852996254683E-3</v>
      </c>
      <c r="S249" s="5" t="str">
        <f t="shared" si="12"/>
        <v>MY2_Solar</v>
      </c>
      <c r="T249" s="1" t="s">
        <v>886</v>
      </c>
      <c r="U249" s="5" t="s">
        <v>783</v>
      </c>
      <c r="V249" s="1" t="s">
        <v>880</v>
      </c>
    </row>
    <row r="250" spans="14:22">
      <c r="N250" s="2" t="s">
        <v>1171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1.2023934925093633E-3</v>
      </c>
      <c r="S250" s="5" t="str">
        <f t="shared" si="12"/>
        <v>MY2_Solar</v>
      </c>
      <c r="T250" s="1" t="s">
        <v>886</v>
      </c>
      <c r="U250" s="5" t="s">
        <v>783</v>
      </c>
      <c r="V250" s="1" t="s">
        <v>880</v>
      </c>
    </row>
    <row r="251" spans="14:22">
      <c r="N251" s="2" t="s">
        <v>1172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1.2948852996254683E-3</v>
      </c>
      <c r="S251" s="5" t="str">
        <f t="shared" si="12"/>
        <v>MY2_Solar</v>
      </c>
      <c r="T251" s="1" t="s">
        <v>886</v>
      </c>
      <c r="U251" s="5" t="s">
        <v>783</v>
      </c>
      <c r="V251" s="1" t="s">
        <v>880</v>
      </c>
    </row>
    <row r="252" spans="14:22">
      <c r="N252" s="2" t="s">
        <v>1173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1.2948852996254683E-3</v>
      </c>
      <c r="S252" s="5" t="str">
        <f t="shared" si="12"/>
        <v>MY2_Solar</v>
      </c>
      <c r="T252" s="1" t="s">
        <v>886</v>
      </c>
      <c r="U252" s="5" t="s">
        <v>783</v>
      </c>
      <c r="V252" s="1" t="s">
        <v>880</v>
      </c>
    </row>
    <row r="253" spans="14:22">
      <c r="N253" s="2" t="s">
        <v>1174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1.2948852996254683E-3</v>
      </c>
      <c r="S253" s="5" t="str">
        <f t="shared" si="12"/>
        <v>MY2_Solar</v>
      </c>
      <c r="T253" s="1" t="s">
        <v>886</v>
      </c>
      <c r="U253" s="5" t="s">
        <v>783</v>
      </c>
      <c r="V253" s="1" t="s">
        <v>880</v>
      </c>
    </row>
    <row r="254" spans="14:22">
      <c r="N254" s="2" t="s">
        <v>1175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1.6648525280898877E-3</v>
      </c>
      <c r="S254" s="5" t="str">
        <f t="shared" si="12"/>
        <v>MY2_Solar</v>
      </c>
      <c r="T254" s="1" t="s">
        <v>886</v>
      </c>
      <c r="U254" s="5" t="s">
        <v>783</v>
      </c>
      <c r="V254" s="1" t="s">
        <v>880</v>
      </c>
    </row>
    <row r="255" spans="14:22">
      <c r="N255" s="2" t="s">
        <v>1176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1.479868913857678E-3</v>
      </c>
      <c r="S255" s="5" t="str">
        <f t="shared" si="12"/>
        <v>MY2_Solar</v>
      </c>
      <c r="T255" s="1" t="s">
        <v>886</v>
      </c>
      <c r="U255" s="5" t="s">
        <v>783</v>
      </c>
      <c r="V255" s="1" t="s">
        <v>880</v>
      </c>
    </row>
    <row r="256" spans="14:22">
      <c r="N256" s="2" t="s">
        <v>1177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1.479868913857678E-3</v>
      </c>
      <c r="S256" s="5" t="str">
        <f t="shared" si="12"/>
        <v>MY2_Solar</v>
      </c>
      <c r="T256" s="1" t="s">
        <v>886</v>
      </c>
      <c r="U256" s="5" t="s">
        <v>783</v>
      </c>
      <c r="V256" s="1" t="s">
        <v>880</v>
      </c>
    </row>
    <row r="257" spans="14:22">
      <c r="N257" s="2" t="s">
        <v>1178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1.479868913857678E-3</v>
      </c>
      <c r="S257" s="5" t="str">
        <f t="shared" si="12"/>
        <v>MY2_Solar</v>
      </c>
      <c r="T257" s="1" t="s">
        <v>886</v>
      </c>
      <c r="U257" s="5" t="s">
        <v>783</v>
      </c>
      <c r="V257" s="1" t="s">
        <v>880</v>
      </c>
    </row>
    <row r="258" spans="14:22">
      <c r="N258" s="2" t="s">
        <v>1179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1.2948852996254683E-3</v>
      </c>
      <c r="S258" s="5" t="str">
        <f t="shared" ref="S258:S321" si="15">_xlfn.XLOOKUP(O258,AE:AE,AG:AG)</f>
        <v>MY2_Solar</v>
      </c>
      <c r="T258" s="1" t="s">
        <v>886</v>
      </c>
      <c r="U258" s="5" t="s">
        <v>783</v>
      </c>
      <c r="V258" s="1" t="s">
        <v>880</v>
      </c>
    </row>
    <row r="259" spans="14:22">
      <c r="N259" s="2" t="s">
        <v>1180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1.2948852996254683E-3</v>
      </c>
      <c r="S259" s="5" t="str">
        <f t="shared" si="15"/>
        <v>MY2_Solar</v>
      </c>
      <c r="T259" s="1" t="s">
        <v>886</v>
      </c>
      <c r="U259" s="5" t="s">
        <v>783</v>
      </c>
      <c r="V259" s="1" t="s">
        <v>880</v>
      </c>
    </row>
    <row r="260" spans="14:22">
      <c r="N260" s="2" t="s">
        <v>1181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1.479868913857678E-3</v>
      </c>
      <c r="S260" s="5" t="str">
        <f t="shared" si="15"/>
        <v>MY2_Solar</v>
      </c>
      <c r="T260" s="1" t="s">
        <v>886</v>
      </c>
      <c r="U260" s="5" t="s">
        <v>783</v>
      </c>
      <c r="V260" s="1" t="s">
        <v>880</v>
      </c>
    </row>
    <row r="261" spans="14:22">
      <c r="N261" s="2" t="s">
        <v>1182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1.2948852996254683E-3</v>
      </c>
      <c r="S261" s="5" t="str">
        <f t="shared" si="15"/>
        <v>MY2_Solar</v>
      </c>
      <c r="T261" s="1" t="s">
        <v>886</v>
      </c>
      <c r="U261" s="5" t="s">
        <v>783</v>
      </c>
      <c r="V261" s="1" t="s">
        <v>880</v>
      </c>
    </row>
    <row r="262" spans="14:22">
      <c r="N262" s="2" t="s">
        <v>1183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1.2948852996254683E-3</v>
      </c>
      <c r="S262" s="5" t="str">
        <f t="shared" si="15"/>
        <v>MY2_Solar</v>
      </c>
      <c r="T262" s="1" t="s">
        <v>886</v>
      </c>
      <c r="U262" s="5" t="s">
        <v>783</v>
      </c>
      <c r="V262" s="1" t="s">
        <v>880</v>
      </c>
    </row>
    <row r="263" spans="14:22">
      <c r="N263" s="2" t="s">
        <v>1184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1.1099016853932584E-3</v>
      </c>
      <c r="S263" s="5" t="str">
        <f t="shared" si="15"/>
        <v>MY2_Solar</v>
      </c>
      <c r="T263" s="1" t="s">
        <v>886</v>
      </c>
      <c r="U263" s="5" t="s">
        <v>783</v>
      </c>
      <c r="V263" s="1" t="s">
        <v>880</v>
      </c>
    </row>
    <row r="264" spans="14:22">
      <c r="N264" s="2" t="s">
        <v>1185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1.1099016853932584E-3</v>
      </c>
      <c r="S264" s="5" t="str">
        <f t="shared" si="15"/>
        <v>MY2_Solar</v>
      </c>
      <c r="T264" s="1" t="s">
        <v>886</v>
      </c>
      <c r="U264" s="5" t="s">
        <v>783</v>
      </c>
      <c r="V264" s="1" t="s">
        <v>880</v>
      </c>
    </row>
    <row r="265" spans="14:22">
      <c r="N265" s="2" t="s">
        <v>1186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1.1099016853932584E-3</v>
      </c>
      <c r="S265" s="5" t="str">
        <f t="shared" si="15"/>
        <v>MY2_Solar</v>
      </c>
      <c r="T265" s="1" t="s">
        <v>886</v>
      </c>
      <c r="U265" s="5" t="s">
        <v>783</v>
      </c>
      <c r="V265" s="1" t="s">
        <v>880</v>
      </c>
    </row>
    <row r="266" spans="14:22">
      <c r="N266" s="2" t="s">
        <v>1187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1.479868913857678E-3</v>
      </c>
      <c r="S266" s="5" t="str">
        <f t="shared" si="15"/>
        <v>MY2_Solar</v>
      </c>
      <c r="T266" s="1" t="s">
        <v>886</v>
      </c>
      <c r="U266" s="5" t="s">
        <v>783</v>
      </c>
      <c r="V266" s="1" t="s">
        <v>880</v>
      </c>
    </row>
    <row r="267" spans="14:22">
      <c r="N267" s="2" t="s">
        <v>1188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1.479868913857678E-3</v>
      </c>
      <c r="S267" s="5" t="str">
        <f t="shared" si="15"/>
        <v>MY2_Solar</v>
      </c>
      <c r="T267" s="1" t="s">
        <v>886</v>
      </c>
      <c r="U267" s="5" t="s">
        <v>783</v>
      </c>
      <c r="V267" s="1" t="s">
        <v>880</v>
      </c>
    </row>
    <row r="268" spans="14:22">
      <c r="N268" s="2" t="s">
        <v>1189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1.479868913857678E-3</v>
      </c>
      <c r="S268" s="5" t="str">
        <f t="shared" si="15"/>
        <v>MY2_Solar</v>
      </c>
      <c r="T268" s="1" t="s">
        <v>886</v>
      </c>
      <c r="U268" s="5" t="s">
        <v>783</v>
      </c>
      <c r="V268" s="1" t="s">
        <v>880</v>
      </c>
    </row>
    <row r="269" spans="14:22">
      <c r="N269" s="2" t="s">
        <v>1190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1.6648525280898877E-3</v>
      </c>
      <c r="S269" s="5" t="str">
        <f t="shared" si="15"/>
        <v>MY2_Solar</v>
      </c>
      <c r="T269" s="1" t="s">
        <v>886</v>
      </c>
      <c r="U269" s="5" t="s">
        <v>783</v>
      </c>
      <c r="V269" s="1" t="s">
        <v>880</v>
      </c>
    </row>
    <row r="270" spans="14:22">
      <c r="N270" s="2" t="s">
        <v>1191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1.479868913857678E-3</v>
      </c>
      <c r="S270" s="5" t="str">
        <f t="shared" si="15"/>
        <v>MY2_Solar</v>
      </c>
      <c r="T270" s="1" t="s">
        <v>886</v>
      </c>
      <c r="U270" s="5" t="s">
        <v>783</v>
      </c>
      <c r="V270" s="1" t="s">
        <v>880</v>
      </c>
    </row>
    <row r="271" spans="14:22">
      <c r="N271" s="2" t="s">
        <v>1192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1.479868913857678E-3</v>
      </c>
      <c r="S271" s="5" t="str">
        <f t="shared" si="15"/>
        <v>MY2_Solar</v>
      </c>
      <c r="T271" s="1" t="s">
        <v>886</v>
      </c>
      <c r="U271" s="5" t="s">
        <v>783</v>
      </c>
      <c r="V271" s="1" t="s">
        <v>880</v>
      </c>
    </row>
    <row r="272" spans="14:22">
      <c r="N272" s="2" t="s">
        <v>1193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1.479868913857678E-3</v>
      </c>
      <c r="S272" s="5" t="str">
        <f t="shared" si="15"/>
        <v>MY2_Solar</v>
      </c>
      <c r="T272" s="1" t="s">
        <v>886</v>
      </c>
      <c r="U272" s="5" t="s">
        <v>783</v>
      </c>
      <c r="V272" s="1" t="s">
        <v>880</v>
      </c>
    </row>
    <row r="273" spans="14:22">
      <c r="N273" s="2" t="s">
        <v>1194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1.479868913857678E-3</v>
      </c>
      <c r="S273" s="5" t="str">
        <f t="shared" si="15"/>
        <v>MY2_Solar</v>
      </c>
      <c r="T273" s="1" t="s">
        <v>886</v>
      </c>
      <c r="U273" s="5" t="s">
        <v>783</v>
      </c>
      <c r="V273" s="1" t="s">
        <v>880</v>
      </c>
    </row>
    <row r="274" spans="14:22">
      <c r="N274" s="2" t="s">
        <v>1195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1.479868913857678E-3</v>
      </c>
      <c r="S274" s="5" t="str">
        <f t="shared" si="15"/>
        <v>MY2_Solar</v>
      </c>
      <c r="T274" s="1" t="s">
        <v>886</v>
      </c>
      <c r="U274" s="5" t="s">
        <v>783</v>
      </c>
      <c r="V274" s="1" t="s">
        <v>880</v>
      </c>
    </row>
    <row r="275" spans="14:22">
      <c r="N275" s="2" t="s">
        <v>1196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1.387377106741573E-3</v>
      </c>
      <c r="S275" s="5" t="str">
        <f t="shared" si="15"/>
        <v>MY2_Solar</v>
      </c>
      <c r="T275" s="1" t="s">
        <v>886</v>
      </c>
      <c r="U275" s="5" t="s">
        <v>783</v>
      </c>
      <c r="V275" s="1" t="s">
        <v>880</v>
      </c>
    </row>
    <row r="276" spans="14:22">
      <c r="N276" s="2" t="s">
        <v>1197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1.2948852996254683E-3</v>
      </c>
      <c r="S276" s="5" t="str">
        <f t="shared" si="15"/>
        <v>MY2_Solar</v>
      </c>
      <c r="T276" s="1" t="s">
        <v>886</v>
      </c>
      <c r="U276" s="5" t="s">
        <v>783</v>
      </c>
      <c r="V276" s="1" t="s">
        <v>880</v>
      </c>
    </row>
    <row r="277" spans="14:22">
      <c r="N277" s="2" t="s">
        <v>1198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1.479868913857678E-3</v>
      </c>
      <c r="S277" s="5" t="str">
        <f t="shared" si="15"/>
        <v>MY2_Solar</v>
      </c>
      <c r="T277" s="1" t="s">
        <v>886</v>
      </c>
      <c r="U277" s="5" t="s">
        <v>783</v>
      </c>
      <c r="V277" s="1" t="s">
        <v>880</v>
      </c>
    </row>
    <row r="278" spans="14:22">
      <c r="N278" s="2" t="s">
        <v>1199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1.479868913857678E-3</v>
      </c>
      <c r="S278" s="5" t="str">
        <f t="shared" si="15"/>
        <v>MY2_Solar</v>
      </c>
      <c r="T278" s="1" t="s">
        <v>886</v>
      </c>
      <c r="U278" s="5" t="s">
        <v>783</v>
      </c>
      <c r="V278" s="1" t="s">
        <v>880</v>
      </c>
    </row>
    <row r="279" spans="14:22">
      <c r="N279" s="2" t="s">
        <v>1200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1.479868913857678E-3</v>
      </c>
      <c r="S279" s="5" t="str">
        <f t="shared" si="15"/>
        <v>MY2_Solar</v>
      </c>
      <c r="T279" s="1" t="s">
        <v>886</v>
      </c>
      <c r="U279" s="5" t="s">
        <v>783</v>
      </c>
      <c r="V279" s="1" t="s">
        <v>880</v>
      </c>
    </row>
    <row r="280" spans="14:22">
      <c r="N280" s="2" t="s">
        <v>1201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1.479868913857678E-3</v>
      </c>
      <c r="S280" s="5" t="str">
        <f t="shared" si="15"/>
        <v>MY2_Solar</v>
      </c>
      <c r="T280" s="1" t="s">
        <v>886</v>
      </c>
      <c r="U280" s="5" t="s">
        <v>783</v>
      </c>
      <c r="V280" s="1" t="s">
        <v>880</v>
      </c>
    </row>
    <row r="281" spans="14:22">
      <c r="N281" s="2" t="s">
        <v>1202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1.479868913857678E-3</v>
      </c>
      <c r="S281" s="5" t="str">
        <f t="shared" si="15"/>
        <v>MY2_Solar</v>
      </c>
      <c r="T281" s="1" t="s">
        <v>886</v>
      </c>
      <c r="U281" s="5" t="s">
        <v>783</v>
      </c>
      <c r="V281" s="1" t="s">
        <v>880</v>
      </c>
    </row>
    <row r="282" spans="14:22">
      <c r="N282" s="2" t="s">
        <v>1203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1.387377106741573E-3</v>
      </c>
      <c r="S282" s="5" t="str">
        <f t="shared" si="15"/>
        <v>MY2_Solar</v>
      </c>
      <c r="T282" s="1" t="s">
        <v>886</v>
      </c>
      <c r="U282" s="5" t="s">
        <v>783</v>
      </c>
      <c r="V282" s="1" t="s">
        <v>880</v>
      </c>
    </row>
    <row r="283" spans="14:22">
      <c r="N283" s="2" t="s">
        <v>1204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1.479868913857678E-3</v>
      </c>
      <c r="S283" s="5" t="str">
        <f t="shared" si="15"/>
        <v>MY2_Solar</v>
      </c>
      <c r="T283" s="1" t="s">
        <v>886</v>
      </c>
      <c r="U283" s="5" t="s">
        <v>783</v>
      </c>
      <c r="V283" s="1" t="s">
        <v>880</v>
      </c>
    </row>
    <row r="284" spans="14:22">
      <c r="N284" s="2" t="s">
        <v>1205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1.479868913857678E-3</v>
      </c>
      <c r="S284" s="5" t="str">
        <f t="shared" si="15"/>
        <v>MY2_Solar</v>
      </c>
      <c r="T284" s="1" t="s">
        <v>886</v>
      </c>
      <c r="U284" s="5" t="s">
        <v>783</v>
      </c>
      <c r="V284" s="1" t="s">
        <v>880</v>
      </c>
    </row>
    <row r="285" spans="14:22">
      <c r="N285" s="2" t="s">
        <v>1206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1.479868913857678E-3</v>
      </c>
      <c r="S285" s="5" t="str">
        <f t="shared" si="15"/>
        <v>MY2_Solar</v>
      </c>
      <c r="T285" s="1" t="s">
        <v>886</v>
      </c>
      <c r="U285" s="5" t="s">
        <v>783</v>
      </c>
      <c r="V285" s="1" t="s">
        <v>880</v>
      </c>
    </row>
    <row r="286" spans="14:22">
      <c r="N286" s="2" t="s">
        <v>1207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1.479868913857678E-3</v>
      </c>
      <c r="S286" s="5" t="str">
        <f t="shared" si="15"/>
        <v>MY2_Solar</v>
      </c>
      <c r="T286" s="1" t="s">
        <v>886</v>
      </c>
      <c r="U286" s="5" t="s">
        <v>783</v>
      </c>
      <c r="V286" s="1" t="s">
        <v>880</v>
      </c>
    </row>
    <row r="287" spans="14:22">
      <c r="N287" s="2" t="s">
        <v>1208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1.6648525280898877E-3</v>
      </c>
      <c r="S287" s="5" t="str">
        <f t="shared" si="15"/>
        <v>MY2_Solar</v>
      </c>
      <c r="T287" s="1" t="s">
        <v>886</v>
      </c>
      <c r="U287" s="5" t="s">
        <v>783</v>
      </c>
      <c r="V287" s="1" t="s">
        <v>880</v>
      </c>
    </row>
    <row r="288" spans="14:22">
      <c r="N288" s="2" t="s">
        <v>1209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1.2948852996254683E-3</v>
      </c>
      <c r="S288" s="5" t="str">
        <f t="shared" si="15"/>
        <v>MY2_Solar</v>
      </c>
      <c r="T288" s="1" t="s">
        <v>886</v>
      </c>
      <c r="U288" s="5" t="s">
        <v>783</v>
      </c>
      <c r="V288" s="1" t="s">
        <v>880</v>
      </c>
    </row>
    <row r="289" spans="14:22">
      <c r="N289" s="2" t="s">
        <v>1210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1.1099016853932584E-3</v>
      </c>
      <c r="S289" s="5" t="str">
        <f t="shared" si="15"/>
        <v>MY2_Solar</v>
      </c>
      <c r="T289" s="1" t="s">
        <v>886</v>
      </c>
      <c r="U289" s="5" t="s">
        <v>783</v>
      </c>
      <c r="V289" s="1" t="s">
        <v>880</v>
      </c>
    </row>
    <row r="290" spans="14:22">
      <c r="N290" s="2" t="s">
        <v>1211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1.2948852996254683E-3</v>
      </c>
      <c r="S290" s="5" t="str">
        <f t="shared" si="15"/>
        <v>MY2_Solar</v>
      </c>
      <c r="T290" s="1" t="s">
        <v>886</v>
      </c>
      <c r="U290" s="5" t="s">
        <v>783</v>
      </c>
      <c r="V290" s="1" t="s">
        <v>880</v>
      </c>
    </row>
    <row r="291" spans="14:22">
      <c r="N291" s="2" t="s">
        <v>1212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1.479868913857678E-3</v>
      </c>
      <c r="S291" s="5" t="str">
        <f t="shared" si="15"/>
        <v>MY2_Solar</v>
      </c>
      <c r="T291" s="1" t="s">
        <v>886</v>
      </c>
      <c r="U291" s="5" t="s">
        <v>783</v>
      </c>
      <c r="V291" s="1" t="s">
        <v>880</v>
      </c>
    </row>
    <row r="292" spans="14:22">
      <c r="N292" s="2" t="s">
        <v>1213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1.2948852996254683E-3</v>
      </c>
      <c r="S292" s="5" t="str">
        <f t="shared" si="15"/>
        <v>MY2_Solar</v>
      </c>
      <c r="T292" s="1" t="s">
        <v>886</v>
      </c>
      <c r="U292" s="5" t="s">
        <v>783</v>
      </c>
      <c r="V292" s="1" t="s">
        <v>880</v>
      </c>
    </row>
    <row r="293" spans="14:22">
      <c r="N293" s="2" t="s">
        <v>1214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1.6648525280898877E-3</v>
      </c>
      <c r="S293" s="5" t="str">
        <f t="shared" si="15"/>
        <v>MY3_Solar</v>
      </c>
      <c r="T293" s="1" t="s">
        <v>879</v>
      </c>
      <c r="U293" s="5" t="s">
        <v>783</v>
      </c>
      <c r="V293" s="1" t="s">
        <v>880</v>
      </c>
    </row>
    <row r="294" spans="14:22">
      <c r="N294" s="2" t="s">
        <v>1215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1.5723607209737827E-3</v>
      </c>
      <c r="S294" s="5" t="str">
        <f t="shared" si="15"/>
        <v>MY3_Solar</v>
      </c>
      <c r="T294" s="1" t="s">
        <v>879</v>
      </c>
      <c r="U294" s="5" t="s">
        <v>783</v>
      </c>
      <c r="V294" s="1" t="s">
        <v>880</v>
      </c>
    </row>
    <row r="295" spans="14:22">
      <c r="N295" s="2" t="s">
        <v>1216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1.479868913857678E-3</v>
      </c>
      <c r="S295" s="5" t="str">
        <f t="shared" si="15"/>
        <v>MY3_Solar</v>
      </c>
      <c r="T295" s="1" t="s">
        <v>879</v>
      </c>
      <c r="U295" s="5" t="s">
        <v>783</v>
      </c>
      <c r="V295" s="1" t="s">
        <v>880</v>
      </c>
    </row>
    <row r="296" spans="14:22">
      <c r="N296" s="2" t="s">
        <v>1217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1.2948852996254683E-3</v>
      </c>
      <c r="S296" s="5" t="str">
        <f t="shared" si="15"/>
        <v>MY3_Solar</v>
      </c>
      <c r="T296" s="1" t="s">
        <v>879</v>
      </c>
      <c r="U296" s="5" t="s">
        <v>783</v>
      </c>
      <c r="V296" s="1" t="s">
        <v>880</v>
      </c>
    </row>
    <row r="297" spans="14:22">
      <c r="N297" s="2" t="s">
        <v>1218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1.6648525280898877E-3</v>
      </c>
      <c r="S297" s="5" t="str">
        <f t="shared" si="15"/>
        <v>MY3_Solar</v>
      </c>
      <c r="T297" s="1" t="s">
        <v>879</v>
      </c>
      <c r="U297" s="5" t="s">
        <v>783</v>
      </c>
      <c r="V297" s="1" t="s">
        <v>880</v>
      </c>
    </row>
    <row r="298" spans="14:22">
      <c r="N298" s="2" t="s">
        <v>1219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1.479868913857678E-3</v>
      </c>
      <c r="S298" s="5" t="str">
        <f t="shared" si="15"/>
        <v>MY3_Solar</v>
      </c>
      <c r="T298" s="1" t="s">
        <v>879</v>
      </c>
      <c r="U298" s="5" t="s">
        <v>783</v>
      </c>
      <c r="V298" s="1" t="s">
        <v>880</v>
      </c>
    </row>
    <row r="299" spans="14:22">
      <c r="N299" s="2" t="s">
        <v>1220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1.6648525280898877E-3</v>
      </c>
      <c r="S299" s="5" t="str">
        <f t="shared" si="15"/>
        <v>MY3_Solar</v>
      </c>
      <c r="T299" s="1" t="s">
        <v>879</v>
      </c>
      <c r="U299" s="5" t="s">
        <v>783</v>
      </c>
      <c r="V299" s="1" t="s">
        <v>880</v>
      </c>
    </row>
    <row r="300" spans="14:22">
      <c r="N300" s="2" t="s">
        <v>1221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1.6648525280898877E-3</v>
      </c>
      <c r="S300" s="5" t="str">
        <f t="shared" si="15"/>
        <v>MY3_Solar</v>
      </c>
      <c r="T300" s="1" t="s">
        <v>879</v>
      </c>
      <c r="U300" s="5" t="s">
        <v>783</v>
      </c>
      <c r="V300" s="1" t="s">
        <v>880</v>
      </c>
    </row>
    <row r="301" spans="14:22">
      <c r="N301" s="2" t="s">
        <v>1222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1.1099016853932584E-3</v>
      </c>
      <c r="S301" s="5" t="str">
        <f t="shared" si="15"/>
        <v>MY3_Solar</v>
      </c>
      <c r="T301" s="1" t="s">
        <v>879</v>
      </c>
      <c r="U301" s="5" t="s">
        <v>783</v>
      </c>
      <c r="V301" s="1" t="s">
        <v>880</v>
      </c>
    </row>
    <row r="302" spans="14:22">
      <c r="N302" s="2" t="s">
        <v>1223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1.387377106741573E-3</v>
      </c>
      <c r="S302" s="5" t="str">
        <f t="shared" si="15"/>
        <v>MY3_Solar</v>
      </c>
      <c r="T302" s="1" t="s">
        <v>879</v>
      </c>
      <c r="U302" s="5" t="s">
        <v>783</v>
      </c>
      <c r="V302" s="1" t="s">
        <v>880</v>
      </c>
    </row>
    <row r="303" spans="14:22">
      <c r="N303" s="2" t="s">
        <v>1224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1.479868913857678E-3</v>
      </c>
      <c r="S303" s="5" t="str">
        <f t="shared" si="15"/>
        <v>MY3_Solar</v>
      </c>
      <c r="T303" s="1" t="s">
        <v>879</v>
      </c>
      <c r="U303" s="5" t="s">
        <v>783</v>
      </c>
      <c r="V303" s="1" t="s">
        <v>880</v>
      </c>
    </row>
    <row r="304" spans="14:22">
      <c r="N304" s="2" t="s">
        <v>1225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1.6648525280898877E-3</v>
      </c>
      <c r="S304" s="5" t="str">
        <f t="shared" si="15"/>
        <v>MY3_Solar</v>
      </c>
      <c r="T304" s="1" t="s">
        <v>879</v>
      </c>
      <c r="U304" s="5" t="s">
        <v>783</v>
      </c>
      <c r="V304" s="1" t="s">
        <v>880</v>
      </c>
    </row>
    <row r="305" spans="14:22">
      <c r="N305" s="2" t="s">
        <v>1226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1.479868913857678E-3</v>
      </c>
      <c r="S305" s="5" t="str">
        <f t="shared" si="15"/>
        <v>MY3_Solar</v>
      </c>
      <c r="T305" s="1" t="s">
        <v>879</v>
      </c>
      <c r="U305" s="5" t="s">
        <v>783</v>
      </c>
      <c r="V305" s="1" t="s">
        <v>880</v>
      </c>
    </row>
    <row r="306" spans="14:22">
      <c r="N306" s="2" t="s">
        <v>1227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1.6648525280898877E-3</v>
      </c>
      <c r="S306" s="5" t="str">
        <f t="shared" si="15"/>
        <v>MY3_Solar</v>
      </c>
      <c r="T306" s="1" t="s">
        <v>879</v>
      </c>
      <c r="U306" s="5" t="s">
        <v>783</v>
      </c>
      <c r="V306" s="1" t="s">
        <v>880</v>
      </c>
    </row>
    <row r="307" spans="14:22">
      <c r="N307" s="2" t="s">
        <v>1228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1.5723607209737827E-3</v>
      </c>
      <c r="S307" s="5" t="str">
        <f t="shared" si="15"/>
        <v>MY3_Solar</v>
      </c>
      <c r="T307" s="1" t="s">
        <v>879</v>
      </c>
      <c r="U307" s="5" t="s">
        <v>783</v>
      </c>
      <c r="V307" s="1" t="s">
        <v>880</v>
      </c>
    </row>
    <row r="308" spans="14:22">
      <c r="N308" s="2" t="s">
        <v>1229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1.6648525280898877E-3</v>
      </c>
      <c r="S308" s="5" t="str">
        <f t="shared" si="15"/>
        <v>MY3_Solar</v>
      </c>
      <c r="T308" s="1" t="s">
        <v>879</v>
      </c>
      <c r="U308" s="5" t="s">
        <v>783</v>
      </c>
      <c r="V308" s="1" t="s">
        <v>880</v>
      </c>
    </row>
    <row r="309" spans="14:22">
      <c r="N309" s="2" t="s">
        <v>1230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1.5723607209737827E-3</v>
      </c>
      <c r="S309" s="5" t="str">
        <f t="shared" si="15"/>
        <v>MY3_Solar</v>
      </c>
      <c r="T309" s="1" t="s">
        <v>879</v>
      </c>
      <c r="U309" s="5" t="s">
        <v>783</v>
      </c>
      <c r="V309" s="1" t="s">
        <v>880</v>
      </c>
    </row>
    <row r="310" spans="14:22">
      <c r="N310" s="2" t="s">
        <v>1231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1.6648525280898877E-3</v>
      </c>
      <c r="S310" s="5" t="str">
        <f t="shared" si="15"/>
        <v>MY3_Solar</v>
      </c>
      <c r="T310" s="1" t="s">
        <v>879</v>
      </c>
      <c r="U310" s="5" t="s">
        <v>783</v>
      </c>
      <c r="V310" s="1" t="s">
        <v>880</v>
      </c>
    </row>
    <row r="311" spans="14:22">
      <c r="N311" s="2" t="s">
        <v>1232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1.6648525280898877E-3</v>
      </c>
      <c r="S311" s="5" t="str">
        <f t="shared" si="15"/>
        <v>MY3_Solar</v>
      </c>
      <c r="T311" s="1" t="s">
        <v>879</v>
      </c>
      <c r="U311" s="5" t="s">
        <v>783</v>
      </c>
      <c r="V311" s="1" t="s">
        <v>880</v>
      </c>
    </row>
    <row r="312" spans="14:22">
      <c r="N312" s="2" t="s">
        <v>1233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1.6648525280898877E-3</v>
      </c>
      <c r="S312" s="5" t="str">
        <f t="shared" si="15"/>
        <v>MY3_Solar</v>
      </c>
      <c r="T312" s="1" t="s">
        <v>879</v>
      </c>
      <c r="U312" s="5" t="s">
        <v>783</v>
      </c>
      <c r="V312" s="1" t="s">
        <v>880</v>
      </c>
    </row>
    <row r="313" spans="14:22">
      <c r="N313" s="2" t="s">
        <v>1234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1.6648525280898877E-3</v>
      </c>
      <c r="S313" s="5" t="str">
        <f t="shared" si="15"/>
        <v>MY3_Solar</v>
      </c>
      <c r="T313" s="1" t="s">
        <v>879</v>
      </c>
      <c r="U313" s="5" t="s">
        <v>783</v>
      </c>
      <c r="V313" s="1" t="s">
        <v>880</v>
      </c>
    </row>
    <row r="314" spans="14:22">
      <c r="N314" s="2" t="s">
        <v>1235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1.6648525280898877E-3</v>
      </c>
      <c r="S314" s="5" t="str">
        <f t="shared" si="15"/>
        <v>MY3_Solar</v>
      </c>
      <c r="T314" s="1" t="s">
        <v>879</v>
      </c>
      <c r="U314" s="5" t="s">
        <v>783</v>
      </c>
      <c r="V314" s="1" t="s">
        <v>880</v>
      </c>
    </row>
    <row r="315" spans="14:22">
      <c r="N315" s="2" t="s">
        <v>1236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1.6648525280898877E-3</v>
      </c>
      <c r="S315" s="5" t="str">
        <f t="shared" si="15"/>
        <v>MY3_Solar</v>
      </c>
      <c r="T315" s="1" t="s">
        <v>879</v>
      </c>
      <c r="U315" s="5" t="s">
        <v>783</v>
      </c>
      <c r="V315" s="1" t="s">
        <v>880</v>
      </c>
    </row>
    <row r="316" spans="14:22">
      <c r="N316" s="2" t="s">
        <v>1237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879</v>
      </c>
      <c r="U316" s="5" t="s">
        <v>783</v>
      </c>
      <c r="V316" s="1" t="s">
        <v>880</v>
      </c>
    </row>
    <row r="317" spans="14:22">
      <c r="N317" s="2" t="s">
        <v>1238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1.4001053370786517E-3</v>
      </c>
      <c r="S317" s="5" t="str">
        <f t="shared" si="15"/>
        <v>MY3_Solar</v>
      </c>
      <c r="T317" s="1" t="s">
        <v>879</v>
      </c>
      <c r="U317" s="5" t="s">
        <v>783</v>
      </c>
      <c r="V317" s="1" t="s">
        <v>880</v>
      </c>
    </row>
    <row r="318" spans="14:22">
      <c r="N318" s="2" t="s">
        <v>1239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1.6801264044943821E-3</v>
      </c>
      <c r="S318" s="5" t="str">
        <f t="shared" si="15"/>
        <v>MY3_Solar</v>
      </c>
      <c r="T318" s="1" t="s">
        <v>879</v>
      </c>
      <c r="U318" s="5" t="s">
        <v>783</v>
      </c>
      <c r="V318" s="1" t="s">
        <v>880</v>
      </c>
    </row>
    <row r="319" spans="14:22">
      <c r="N319" s="2" t="s">
        <v>1240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1.6801264044943821E-3</v>
      </c>
      <c r="S319" s="5" t="str">
        <f t="shared" si="15"/>
        <v>MY3_Solar</v>
      </c>
      <c r="T319" s="1" t="s">
        <v>879</v>
      </c>
      <c r="U319" s="5" t="s">
        <v>783</v>
      </c>
      <c r="V319" s="1" t="s">
        <v>880</v>
      </c>
    </row>
    <row r="320" spans="14:22">
      <c r="N320" s="2" t="s">
        <v>1241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1.6801264044943821E-3</v>
      </c>
      <c r="S320" s="5" t="str">
        <f t="shared" si="15"/>
        <v>MY3_Solar</v>
      </c>
      <c r="T320" s="1" t="s">
        <v>879</v>
      </c>
      <c r="U320" s="5" t="s">
        <v>783</v>
      </c>
      <c r="V320" s="1" t="s">
        <v>880</v>
      </c>
    </row>
    <row r="321" spans="14:22">
      <c r="N321" s="2" t="s">
        <v>1242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1.6801264044943821E-3</v>
      </c>
      <c r="S321" s="5" t="str">
        <f t="shared" si="15"/>
        <v>MY3_Solar</v>
      </c>
      <c r="T321" s="1" t="s">
        <v>879</v>
      </c>
      <c r="U321" s="5" t="s">
        <v>783</v>
      </c>
      <c r="V321" s="1" t="s">
        <v>880</v>
      </c>
    </row>
    <row r="322" spans="14:22">
      <c r="N322" s="2" t="s">
        <v>1243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1.6801264044943821E-3</v>
      </c>
      <c r="S322" s="5" t="str">
        <f t="shared" ref="S322:S385" si="18">_xlfn.XLOOKUP(O322,AE:AE,AG:AG)</f>
        <v>MY3_Solar</v>
      </c>
      <c r="T322" s="1" t="s">
        <v>879</v>
      </c>
      <c r="U322" s="5" t="s">
        <v>783</v>
      </c>
      <c r="V322" s="1" t="s">
        <v>880</v>
      </c>
    </row>
    <row r="323" spans="14:22">
      <c r="N323" s="2" t="s">
        <v>1244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1.6801264044943821E-3</v>
      </c>
      <c r="S323" s="5" t="str">
        <f t="shared" si="18"/>
        <v>MY3_Solar</v>
      </c>
      <c r="T323" s="1" t="s">
        <v>879</v>
      </c>
      <c r="U323" s="5" t="s">
        <v>783</v>
      </c>
      <c r="V323" s="1" t="s">
        <v>880</v>
      </c>
    </row>
    <row r="324" spans="14:22">
      <c r="N324" s="2" t="s">
        <v>1245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879</v>
      </c>
      <c r="U324" s="5" t="s">
        <v>783</v>
      </c>
      <c r="V324" s="1" t="s">
        <v>880</v>
      </c>
    </row>
    <row r="325" spans="14:22">
      <c r="N325" s="2" t="s">
        <v>1246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1.1200842696629215E-3</v>
      </c>
      <c r="S325" s="5" t="str">
        <f t="shared" si="18"/>
        <v>MY4_Solar</v>
      </c>
      <c r="T325" s="1" t="s">
        <v>886</v>
      </c>
      <c r="U325" s="5" t="s">
        <v>783</v>
      </c>
      <c r="V325" s="1" t="s">
        <v>880</v>
      </c>
    </row>
    <row r="326" spans="14:22">
      <c r="N326" s="2" t="s">
        <v>1247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1.3067649812734082E-3</v>
      </c>
      <c r="S326" s="5" t="str">
        <f t="shared" si="18"/>
        <v>MY4_Solar</v>
      </c>
      <c r="T326" s="1" t="s">
        <v>886</v>
      </c>
      <c r="U326" s="5" t="s">
        <v>783</v>
      </c>
      <c r="V326" s="1" t="s">
        <v>880</v>
      </c>
    </row>
    <row r="327" spans="14:22">
      <c r="N327" s="2" t="s">
        <v>1248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1.4934456928838952E-3</v>
      </c>
      <c r="S327" s="5" t="str">
        <f t="shared" si="18"/>
        <v>MY4_Solar</v>
      </c>
      <c r="T327" s="1" t="s">
        <v>886</v>
      </c>
      <c r="U327" s="5" t="s">
        <v>783</v>
      </c>
      <c r="V327" s="1" t="s">
        <v>880</v>
      </c>
    </row>
    <row r="328" spans="14:22">
      <c r="N328" s="2" t="s">
        <v>1249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1.3067649812734082E-3</v>
      </c>
      <c r="S328" s="5" t="str">
        <f t="shared" si="18"/>
        <v>MY4_Solar</v>
      </c>
      <c r="T328" s="1" t="s">
        <v>886</v>
      </c>
      <c r="U328" s="5" t="s">
        <v>783</v>
      </c>
      <c r="V328" s="1" t="s">
        <v>880</v>
      </c>
    </row>
    <row r="329" spans="14:22">
      <c r="N329" s="2" t="s">
        <v>1250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1.4934456928838952E-3</v>
      </c>
      <c r="S329" s="5" t="str">
        <f t="shared" si="18"/>
        <v>MY4_Solar</v>
      </c>
      <c r="T329" s="1" t="s">
        <v>886</v>
      </c>
      <c r="U329" s="5" t="s">
        <v>783</v>
      </c>
      <c r="V329" s="1" t="s">
        <v>880</v>
      </c>
    </row>
    <row r="330" spans="14:22">
      <c r="N330" s="2" t="s">
        <v>1251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1.4934456928838952E-3</v>
      </c>
      <c r="S330" s="5" t="str">
        <f t="shared" si="18"/>
        <v>MY4_Solar</v>
      </c>
      <c r="T330" s="1" t="s">
        <v>886</v>
      </c>
      <c r="U330" s="5" t="s">
        <v>783</v>
      </c>
      <c r="V330" s="1" t="s">
        <v>880</v>
      </c>
    </row>
    <row r="331" spans="14:22">
      <c r="N331" s="2" t="s">
        <v>1252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1.4934456928838952E-3</v>
      </c>
      <c r="S331" s="5" t="str">
        <f t="shared" si="18"/>
        <v>MY4_Solar</v>
      </c>
      <c r="T331" s="1" t="s">
        <v>886</v>
      </c>
      <c r="U331" s="5" t="s">
        <v>783</v>
      </c>
      <c r="V331" s="1" t="s">
        <v>880</v>
      </c>
    </row>
    <row r="332" spans="14:22">
      <c r="N332" s="2" t="s">
        <v>1253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1.3067649812734082E-3</v>
      </c>
      <c r="S332" s="5" t="str">
        <f t="shared" si="18"/>
        <v>MY4_Solar</v>
      </c>
      <c r="T332" s="1" t="s">
        <v>886</v>
      </c>
      <c r="U332" s="5" t="s">
        <v>783</v>
      </c>
      <c r="V332" s="1" t="s">
        <v>880</v>
      </c>
    </row>
    <row r="333" spans="14:22">
      <c r="N333" s="2" t="s">
        <v>1254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1.3067649812734082E-3</v>
      </c>
      <c r="S333" s="5" t="str">
        <f t="shared" si="18"/>
        <v>MY4_Solar</v>
      </c>
      <c r="T333" s="1" t="s">
        <v>886</v>
      </c>
      <c r="U333" s="5" t="s">
        <v>783</v>
      </c>
      <c r="V333" s="1" t="s">
        <v>880</v>
      </c>
    </row>
    <row r="334" spans="14:22">
      <c r="N334" s="2" t="s">
        <v>1255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1.3067649812734082E-3</v>
      </c>
      <c r="S334" s="5" t="str">
        <f t="shared" si="18"/>
        <v>MY4_Solar</v>
      </c>
      <c r="T334" s="1" t="s">
        <v>886</v>
      </c>
      <c r="U334" s="5" t="s">
        <v>783</v>
      </c>
      <c r="V334" s="1" t="s">
        <v>880</v>
      </c>
    </row>
    <row r="335" spans="14:22">
      <c r="N335" s="2" t="s">
        <v>1256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1.3067649812734082E-3</v>
      </c>
      <c r="S335" s="5" t="str">
        <f t="shared" si="18"/>
        <v>MY4_Solar</v>
      </c>
      <c r="T335" s="1" t="s">
        <v>886</v>
      </c>
      <c r="U335" s="5" t="s">
        <v>783</v>
      </c>
      <c r="V335" s="1" t="s">
        <v>880</v>
      </c>
    </row>
    <row r="336" spans="14:22">
      <c r="N336" s="2" t="s">
        <v>1257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1.3067649812734082E-3</v>
      </c>
      <c r="S336" s="5" t="str">
        <f t="shared" si="18"/>
        <v>MY4_Solar</v>
      </c>
      <c r="T336" s="1" t="s">
        <v>886</v>
      </c>
      <c r="U336" s="5" t="s">
        <v>783</v>
      </c>
      <c r="V336" s="1" t="s">
        <v>880</v>
      </c>
    </row>
    <row r="337" spans="14:22">
      <c r="N337" s="2" t="s">
        <v>1258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1.4934456928838952E-3</v>
      </c>
      <c r="S337" s="5" t="str">
        <f t="shared" si="18"/>
        <v>MY4_Solar</v>
      </c>
      <c r="T337" s="1" t="s">
        <v>886</v>
      </c>
      <c r="U337" s="5" t="s">
        <v>783</v>
      </c>
      <c r="V337" s="1" t="s">
        <v>880</v>
      </c>
    </row>
    <row r="338" spans="14:22">
      <c r="N338" s="2" t="s">
        <v>1259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1.3067649812734082E-3</v>
      </c>
      <c r="S338" s="5" t="str">
        <f t="shared" si="18"/>
        <v>MY4_Solar</v>
      </c>
      <c r="T338" s="1" t="s">
        <v>886</v>
      </c>
      <c r="U338" s="5" t="s">
        <v>783</v>
      </c>
      <c r="V338" s="1" t="s">
        <v>880</v>
      </c>
    </row>
    <row r="339" spans="14:22">
      <c r="N339" s="2" t="s">
        <v>1260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1.3067649812734082E-3</v>
      </c>
      <c r="S339" s="5" t="str">
        <f t="shared" si="18"/>
        <v>MY4_Solar</v>
      </c>
      <c r="T339" s="1" t="s">
        <v>886</v>
      </c>
      <c r="U339" s="5" t="s">
        <v>783</v>
      </c>
      <c r="V339" s="1" t="s">
        <v>880</v>
      </c>
    </row>
    <row r="340" spans="14:22">
      <c r="N340" s="2" t="s">
        <v>1261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1.4934456928838952E-3</v>
      </c>
      <c r="S340" s="5" t="str">
        <f t="shared" si="18"/>
        <v>MY4_Solar</v>
      </c>
      <c r="T340" s="1" t="s">
        <v>886</v>
      </c>
      <c r="U340" s="5" t="s">
        <v>783</v>
      </c>
      <c r="V340" s="1" t="s">
        <v>880</v>
      </c>
    </row>
    <row r="341" spans="14:22">
      <c r="N341" s="2" t="s">
        <v>1262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1.4934456928838952E-3</v>
      </c>
      <c r="S341" s="5" t="str">
        <f t="shared" si="18"/>
        <v>MY4_Solar</v>
      </c>
      <c r="T341" s="1" t="s">
        <v>886</v>
      </c>
      <c r="U341" s="5" t="s">
        <v>783</v>
      </c>
      <c r="V341" s="1" t="s">
        <v>880</v>
      </c>
    </row>
    <row r="342" spans="14:22">
      <c r="N342" s="2" t="s">
        <v>1263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1.4934456928838952E-3</v>
      </c>
      <c r="S342" s="5" t="str">
        <f t="shared" si="18"/>
        <v>MY4_Solar</v>
      </c>
      <c r="T342" s="1" t="s">
        <v>886</v>
      </c>
      <c r="U342" s="5" t="s">
        <v>783</v>
      </c>
      <c r="V342" s="1" t="s">
        <v>880</v>
      </c>
    </row>
    <row r="343" spans="14:22">
      <c r="N343" s="2" t="s">
        <v>1264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1.4934456928838952E-3</v>
      </c>
      <c r="S343" s="5" t="str">
        <f t="shared" si="18"/>
        <v>MY3_Solar</v>
      </c>
      <c r="T343" s="1" t="s">
        <v>879</v>
      </c>
      <c r="U343" s="5" t="s">
        <v>783</v>
      </c>
      <c r="V343" s="1" t="s">
        <v>880</v>
      </c>
    </row>
    <row r="344" spans="14:22">
      <c r="N344" s="2" t="s">
        <v>1265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1.6801264044943821E-3</v>
      </c>
      <c r="S344" s="5" t="str">
        <f t="shared" si="18"/>
        <v>MY3_Solar</v>
      </c>
      <c r="T344" s="1" t="s">
        <v>879</v>
      </c>
      <c r="U344" s="5" t="s">
        <v>783</v>
      </c>
      <c r="V344" s="1" t="s">
        <v>880</v>
      </c>
    </row>
    <row r="345" spans="14:22">
      <c r="N345" s="2" t="s">
        <v>1266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1.3067649812734082E-3</v>
      </c>
      <c r="S345" s="5" t="str">
        <f t="shared" si="18"/>
        <v>MY3_Solar</v>
      </c>
      <c r="T345" s="1" t="s">
        <v>879</v>
      </c>
      <c r="U345" s="5" t="s">
        <v>783</v>
      </c>
      <c r="V345" s="1" t="s">
        <v>880</v>
      </c>
    </row>
    <row r="346" spans="14:22">
      <c r="N346" s="2" t="s">
        <v>1267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1.4934456928838952E-3</v>
      </c>
      <c r="S346" s="5" t="str">
        <f t="shared" si="18"/>
        <v>MY3_Solar</v>
      </c>
      <c r="T346" s="1" t="s">
        <v>879</v>
      </c>
      <c r="U346" s="5" t="s">
        <v>783</v>
      </c>
      <c r="V346" s="1" t="s">
        <v>880</v>
      </c>
    </row>
    <row r="347" spans="14:22">
      <c r="N347" s="2" t="s">
        <v>1268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1.4934456928838952E-3</v>
      </c>
      <c r="S347" s="5" t="str">
        <f t="shared" si="18"/>
        <v>MY3_Solar</v>
      </c>
      <c r="T347" s="1" t="s">
        <v>879</v>
      </c>
      <c r="U347" s="5" t="s">
        <v>783</v>
      </c>
      <c r="V347" s="1" t="s">
        <v>880</v>
      </c>
    </row>
    <row r="348" spans="14:22">
      <c r="N348" s="2" t="s">
        <v>1269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1.6801264044943821E-3</v>
      </c>
      <c r="S348" s="5" t="str">
        <f t="shared" si="18"/>
        <v>MY3_Solar</v>
      </c>
      <c r="T348" s="1" t="s">
        <v>879</v>
      </c>
      <c r="U348" s="5" t="s">
        <v>783</v>
      </c>
      <c r="V348" s="1" t="s">
        <v>880</v>
      </c>
    </row>
    <row r="349" spans="14:22">
      <c r="N349" s="2" t="s">
        <v>1270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1.3067649812734082E-3</v>
      </c>
      <c r="S349" s="5" t="str">
        <f t="shared" si="18"/>
        <v>MY3_Solar</v>
      </c>
      <c r="T349" s="1" t="s">
        <v>879</v>
      </c>
      <c r="U349" s="5" t="s">
        <v>783</v>
      </c>
      <c r="V349" s="1" t="s">
        <v>880</v>
      </c>
    </row>
    <row r="350" spans="14:22">
      <c r="N350" s="2" t="s">
        <v>1271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1.4934456928838952E-3</v>
      </c>
      <c r="S350" s="5" t="str">
        <f t="shared" si="18"/>
        <v>MY3_Solar</v>
      </c>
      <c r="T350" s="1" t="s">
        <v>879</v>
      </c>
      <c r="U350" s="5" t="s">
        <v>783</v>
      </c>
      <c r="V350" s="1" t="s">
        <v>880</v>
      </c>
    </row>
    <row r="351" spans="14:22">
      <c r="N351" s="2" t="s">
        <v>1272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1.6801264044943821E-3</v>
      </c>
      <c r="S351" s="5" t="str">
        <f t="shared" si="18"/>
        <v>MY3_Solar</v>
      </c>
      <c r="T351" s="1" t="s">
        <v>879</v>
      </c>
      <c r="U351" s="5" t="s">
        <v>783</v>
      </c>
      <c r="V351" s="1" t="s">
        <v>880</v>
      </c>
    </row>
    <row r="352" spans="14:22">
      <c r="N352" s="2" t="s">
        <v>1273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1.6801264044943821E-3</v>
      </c>
      <c r="S352" s="5" t="str">
        <f t="shared" si="18"/>
        <v>MY3_Solar</v>
      </c>
      <c r="T352" s="1" t="s">
        <v>879</v>
      </c>
      <c r="U352" s="5" t="s">
        <v>783</v>
      </c>
      <c r="V352" s="1" t="s">
        <v>880</v>
      </c>
    </row>
    <row r="353" spans="14:22">
      <c r="N353" s="2" t="s">
        <v>1274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1.4934456928838952E-3</v>
      </c>
      <c r="S353" s="5" t="str">
        <f t="shared" si="18"/>
        <v>MY3_Solar</v>
      </c>
      <c r="T353" s="1" t="s">
        <v>879</v>
      </c>
      <c r="U353" s="5" t="s">
        <v>783</v>
      </c>
      <c r="V353" s="1" t="s">
        <v>880</v>
      </c>
    </row>
    <row r="354" spans="14:22">
      <c r="N354" s="2" t="s">
        <v>1275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1.4934456928838952E-3</v>
      </c>
      <c r="S354" s="5" t="str">
        <f t="shared" si="18"/>
        <v>MY3_Solar</v>
      </c>
      <c r="T354" s="1" t="s">
        <v>879</v>
      </c>
      <c r="U354" s="5" t="s">
        <v>783</v>
      </c>
      <c r="V354" s="1" t="s">
        <v>880</v>
      </c>
    </row>
    <row r="355" spans="14:22">
      <c r="N355" s="2" t="s">
        <v>1276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1.4934456928838952E-3</v>
      </c>
      <c r="S355" s="5" t="str">
        <f t="shared" si="18"/>
        <v>MY3_Solar</v>
      </c>
      <c r="T355" s="1" t="s">
        <v>879</v>
      </c>
      <c r="U355" s="5" t="s">
        <v>783</v>
      </c>
      <c r="V355" s="1" t="s">
        <v>880</v>
      </c>
    </row>
    <row r="356" spans="14:22">
      <c r="N356" s="2" t="s">
        <v>1277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1.4934456928838952E-3</v>
      </c>
      <c r="S356" s="5" t="str">
        <f t="shared" si="18"/>
        <v>MY3_Solar</v>
      </c>
      <c r="T356" s="1" t="s">
        <v>879</v>
      </c>
      <c r="U356" s="5" t="s">
        <v>783</v>
      </c>
      <c r="V356" s="1" t="s">
        <v>880</v>
      </c>
    </row>
    <row r="357" spans="14:22">
      <c r="N357" s="2" t="s">
        <v>1278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1.4934456928838952E-3</v>
      </c>
      <c r="S357" s="5" t="str">
        <f t="shared" si="18"/>
        <v>MY3_Solar</v>
      </c>
      <c r="T357" s="1" t="s">
        <v>879</v>
      </c>
      <c r="U357" s="5" t="s">
        <v>783</v>
      </c>
      <c r="V357" s="1" t="s">
        <v>880</v>
      </c>
    </row>
    <row r="358" spans="14:22">
      <c r="N358" s="2" t="s">
        <v>1279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1.4934456928838952E-3</v>
      </c>
      <c r="S358" s="5" t="str">
        <f t="shared" si="18"/>
        <v>MY3_Solar</v>
      </c>
      <c r="T358" s="1" t="s">
        <v>879</v>
      </c>
      <c r="U358" s="5" t="s">
        <v>783</v>
      </c>
      <c r="V358" s="1" t="s">
        <v>880</v>
      </c>
    </row>
    <row r="359" spans="14:22">
      <c r="N359" s="2" t="s">
        <v>1280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1.2134246254681647E-3</v>
      </c>
      <c r="S359" s="5" t="str">
        <f t="shared" si="18"/>
        <v>MY3_Solar</v>
      </c>
      <c r="T359" s="1" t="s">
        <v>879</v>
      </c>
      <c r="U359" s="5" t="s">
        <v>783</v>
      </c>
      <c r="V359" s="1" t="s">
        <v>880</v>
      </c>
    </row>
    <row r="360" spans="14:22">
      <c r="N360" s="2" t="s">
        <v>1281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1.6801264044943821E-3</v>
      </c>
      <c r="S360" s="5" t="str">
        <f t="shared" si="18"/>
        <v>MY3_Solar</v>
      </c>
      <c r="T360" s="1" t="s">
        <v>879</v>
      </c>
      <c r="U360" s="5" t="s">
        <v>783</v>
      </c>
      <c r="V360" s="1" t="s">
        <v>880</v>
      </c>
    </row>
    <row r="361" spans="14:22">
      <c r="N361" s="2" t="s">
        <v>1282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1.6801264044943821E-3</v>
      </c>
      <c r="S361" s="5" t="str">
        <f t="shared" si="18"/>
        <v>MY3_Solar</v>
      </c>
      <c r="T361" s="1" t="s">
        <v>879</v>
      </c>
      <c r="U361" s="5" t="s">
        <v>783</v>
      </c>
      <c r="V361" s="1" t="s">
        <v>880</v>
      </c>
    </row>
    <row r="362" spans="14:22">
      <c r="N362" s="2" t="s">
        <v>1283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1.6801264044943821E-3</v>
      </c>
      <c r="S362" s="5" t="str">
        <f t="shared" si="18"/>
        <v>MY3_Solar</v>
      </c>
      <c r="T362" s="1" t="s">
        <v>879</v>
      </c>
      <c r="U362" s="5" t="s">
        <v>783</v>
      </c>
      <c r="V362" s="1" t="s">
        <v>880</v>
      </c>
    </row>
    <row r="363" spans="14:22">
      <c r="N363" s="2" t="s">
        <v>1284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1.6801264044943821E-3</v>
      </c>
      <c r="S363" s="5" t="str">
        <f t="shared" si="18"/>
        <v>MY3_Solar</v>
      </c>
      <c r="T363" s="1" t="s">
        <v>879</v>
      </c>
      <c r="U363" s="5" t="s">
        <v>783</v>
      </c>
      <c r="V363" s="1" t="s">
        <v>880</v>
      </c>
    </row>
    <row r="364" spans="14:22">
      <c r="N364" s="2" t="s">
        <v>1285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1.4001053370786517E-3</v>
      </c>
      <c r="S364" s="5" t="str">
        <f t="shared" si="18"/>
        <v>MY3_Solar</v>
      </c>
      <c r="T364" s="1" t="s">
        <v>879</v>
      </c>
      <c r="U364" s="5" t="s">
        <v>783</v>
      </c>
      <c r="V364" s="1" t="s">
        <v>880</v>
      </c>
    </row>
    <row r="365" spans="14:22">
      <c r="N365" s="2" t="s">
        <v>1286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1.4934456928838952E-3</v>
      </c>
      <c r="S365" s="5" t="str">
        <f t="shared" si="18"/>
        <v>MY3_Solar</v>
      </c>
      <c r="T365" s="1" t="s">
        <v>879</v>
      </c>
      <c r="U365" s="5" t="s">
        <v>783</v>
      </c>
      <c r="V365" s="1" t="s">
        <v>880</v>
      </c>
    </row>
    <row r="366" spans="14:22">
      <c r="N366" s="2" t="s">
        <v>1287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1.1200842696629215E-3</v>
      </c>
      <c r="S366" s="5" t="str">
        <f t="shared" si="18"/>
        <v>MY3_Solar</v>
      </c>
      <c r="T366" s="1" t="s">
        <v>879</v>
      </c>
      <c r="U366" s="5" t="s">
        <v>783</v>
      </c>
      <c r="V366" s="1" t="s">
        <v>880</v>
      </c>
    </row>
    <row r="367" spans="14:22">
      <c r="N367" s="2" t="s">
        <v>1288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1.6801264044943821E-3</v>
      </c>
      <c r="S367" s="5" t="str">
        <f t="shared" si="18"/>
        <v>MY3_Solar</v>
      </c>
      <c r="T367" s="1" t="s">
        <v>879</v>
      </c>
      <c r="U367" s="5" t="s">
        <v>783</v>
      </c>
      <c r="V367" s="1" t="s">
        <v>880</v>
      </c>
    </row>
    <row r="368" spans="14:22">
      <c r="N368" s="2" t="s">
        <v>1289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1.4934456928838952E-3</v>
      </c>
      <c r="S368" s="5" t="str">
        <f t="shared" si="18"/>
        <v>MY3_Solar</v>
      </c>
      <c r="T368" s="1" t="s">
        <v>879</v>
      </c>
      <c r="U368" s="5" t="s">
        <v>783</v>
      </c>
      <c r="V368" s="1" t="s">
        <v>880</v>
      </c>
    </row>
    <row r="369" spans="14:22">
      <c r="N369" s="2" t="s">
        <v>1290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1.6801264044943821E-3</v>
      </c>
      <c r="S369" s="5" t="str">
        <f t="shared" si="18"/>
        <v>MY3_Solar</v>
      </c>
      <c r="T369" s="1" t="s">
        <v>879</v>
      </c>
      <c r="U369" s="5" t="s">
        <v>783</v>
      </c>
      <c r="V369" s="1" t="s">
        <v>880</v>
      </c>
    </row>
    <row r="370" spans="14:22">
      <c r="N370" s="2" t="s">
        <v>1291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1.6801264044943821E-3</v>
      </c>
      <c r="S370" s="5" t="str">
        <f t="shared" si="18"/>
        <v>MY3_Solar</v>
      </c>
      <c r="T370" s="1" t="s">
        <v>879</v>
      </c>
      <c r="U370" s="5" t="s">
        <v>783</v>
      </c>
      <c r="V370" s="1" t="s">
        <v>880</v>
      </c>
    </row>
    <row r="371" spans="14:22">
      <c r="N371" s="2" t="s">
        <v>1292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1.6801264044943821E-3</v>
      </c>
      <c r="S371" s="5" t="str">
        <f t="shared" si="18"/>
        <v>MY3_Solar</v>
      </c>
      <c r="T371" s="1" t="s">
        <v>879</v>
      </c>
      <c r="U371" s="5" t="s">
        <v>783</v>
      </c>
      <c r="V371" s="1" t="s">
        <v>880</v>
      </c>
    </row>
    <row r="372" spans="14:22">
      <c r="N372" s="2" t="s">
        <v>1293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1.6801264044943821E-3</v>
      </c>
      <c r="S372" s="5" t="str">
        <f t="shared" si="18"/>
        <v>MY3_Solar</v>
      </c>
      <c r="T372" s="1" t="s">
        <v>879</v>
      </c>
      <c r="U372" s="5" t="s">
        <v>783</v>
      </c>
      <c r="V372" s="1" t="s">
        <v>880</v>
      </c>
    </row>
    <row r="373" spans="14:22">
      <c r="N373" s="2" t="s">
        <v>1294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1.6801264044943821E-3</v>
      </c>
      <c r="S373" s="5" t="str">
        <f t="shared" si="18"/>
        <v>MY3_Solar</v>
      </c>
      <c r="T373" s="1" t="s">
        <v>879</v>
      </c>
      <c r="U373" s="5" t="s">
        <v>783</v>
      </c>
      <c r="V373" s="1" t="s">
        <v>880</v>
      </c>
    </row>
    <row r="374" spans="14:22">
      <c r="N374" s="2" t="s">
        <v>1295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1.6801264044943821E-3</v>
      </c>
      <c r="S374" s="5" t="str">
        <f t="shared" si="18"/>
        <v>MY3_Solar</v>
      </c>
      <c r="T374" s="1" t="s">
        <v>879</v>
      </c>
      <c r="U374" s="5" t="s">
        <v>783</v>
      </c>
      <c r="V374" s="1" t="s">
        <v>880</v>
      </c>
    </row>
    <row r="375" spans="14:22">
      <c r="N375" s="2" t="s">
        <v>1296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1.6801264044943821E-3</v>
      </c>
      <c r="S375" s="5" t="str">
        <f t="shared" si="18"/>
        <v>MY3_Solar</v>
      </c>
      <c r="T375" s="1" t="s">
        <v>879</v>
      </c>
      <c r="U375" s="5" t="s">
        <v>783</v>
      </c>
      <c r="V375" s="1" t="s">
        <v>880</v>
      </c>
    </row>
    <row r="376" spans="14:22">
      <c r="N376" s="2" t="s">
        <v>1297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1.6801264044943821E-3</v>
      </c>
      <c r="S376" s="5" t="str">
        <f t="shared" si="18"/>
        <v>MY3_Solar</v>
      </c>
      <c r="T376" s="1" t="s">
        <v>879</v>
      </c>
      <c r="U376" s="5" t="s">
        <v>783</v>
      </c>
      <c r="V376" s="1" t="s">
        <v>880</v>
      </c>
    </row>
    <row r="377" spans="14:22">
      <c r="N377" s="2" t="s">
        <v>1298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1.479868913857678E-3</v>
      </c>
      <c r="S377" s="5" t="str">
        <f t="shared" si="18"/>
        <v>MY3_Solar</v>
      </c>
      <c r="T377" s="1" t="s">
        <v>879</v>
      </c>
      <c r="U377" s="5" t="s">
        <v>783</v>
      </c>
      <c r="V377" s="1" t="s">
        <v>880</v>
      </c>
    </row>
    <row r="378" spans="14:22">
      <c r="N378" s="2" t="s">
        <v>1299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1.479868913857678E-3</v>
      </c>
      <c r="S378" s="5" t="str">
        <f t="shared" si="18"/>
        <v>MY3_Solar</v>
      </c>
      <c r="T378" s="1" t="s">
        <v>879</v>
      </c>
      <c r="U378" s="5" t="s">
        <v>783</v>
      </c>
      <c r="V378" s="1" t="s">
        <v>880</v>
      </c>
    </row>
    <row r="379" spans="14:22">
      <c r="N379" s="2" t="s">
        <v>1300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1.479868913857678E-3</v>
      </c>
      <c r="S379" s="5" t="str">
        <f t="shared" si="18"/>
        <v>MY3_Solar</v>
      </c>
      <c r="T379" s="1" t="s">
        <v>879</v>
      </c>
      <c r="U379" s="5" t="s">
        <v>783</v>
      </c>
      <c r="V379" s="1" t="s">
        <v>880</v>
      </c>
    </row>
    <row r="380" spans="14:22">
      <c r="N380" s="2" t="s">
        <v>1301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1.479868913857678E-3</v>
      </c>
      <c r="S380" s="5" t="str">
        <f t="shared" si="18"/>
        <v>MY3_Solar</v>
      </c>
      <c r="T380" s="1" t="s">
        <v>879</v>
      </c>
      <c r="U380" s="5" t="s">
        <v>783</v>
      </c>
      <c r="V380" s="1" t="s">
        <v>880</v>
      </c>
    </row>
    <row r="381" spans="14:22">
      <c r="N381" s="2" t="s">
        <v>1302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1.479868913857678E-3</v>
      </c>
      <c r="S381" s="5" t="str">
        <f t="shared" si="18"/>
        <v>MY3_Solar</v>
      </c>
      <c r="T381" s="1" t="s">
        <v>879</v>
      </c>
      <c r="U381" s="5" t="s">
        <v>783</v>
      </c>
      <c r="V381" s="1" t="s">
        <v>880</v>
      </c>
    </row>
    <row r="382" spans="14:22">
      <c r="N382" s="2" t="s">
        <v>1303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1.479868913857678E-3</v>
      </c>
      <c r="S382" s="5" t="str">
        <f t="shared" si="18"/>
        <v>MY3_Solar</v>
      </c>
      <c r="T382" s="1" t="s">
        <v>879</v>
      </c>
      <c r="U382" s="5" t="s">
        <v>783</v>
      </c>
      <c r="V382" s="1" t="s">
        <v>880</v>
      </c>
    </row>
    <row r="383" spans="14:22">
      <c r="N383" s="2" t="s">
        <v>1304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1.6648525280898877E-3</v>
      </c>
      <c r="S383" s="5" t="str">
        <f t="shared" si="18"/>
        <v>MY3_Solar</v>
      </c>
      <c r="T383" s="1" t="s">
        <v>879</v>
      </c>
      <c r="U383" s="5" t="s">
        <v>783</v>
      </c>
      <c r="V383" s="1" t="s">
        <v>880</v>
      </c>
    </row>
    <row r="384" spans="14:22">
      <c r="N384" s="2" t="s">
        <v>1305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1.6648525280898877E-3</v>
      </c>
      <c r="S384" s="5" t="str">
        <f t="shared" si="18"/>
        <v>MY3_Solar</v>
      </c>
      <c r="T384" s="1" t="s">
        <v>879</v>
      </c>
      <c r="U384" s="5" t="s">
        <v>783</v>
      </c>
      <c r="V384" s="1" t="s">
        <v>880</v>
      </c>
    </row>
    <row r="385" spans="14:22">
      <c r="N385" s="2" t="s">
        <v>1306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1.6648525280898877E-3</v>
      </c>
      <c r="S385" s="5" t="str">
        <f t="shared" si="18"/>
        <v>MY3_Solar</v>
      </c>
      <c r="T385" s="1" t="s">
        <v>879</v>
      </c>
      <c r="U385" s="5" t="s">
        <v>783</v>
      </c>
      <c r="V385" s="1" t="s">
        <v>880</v>
      </c>
    </row>
    <row r="386" spans="14:22">
      <c r="N386" s="2" t="s">
        <v>1307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1.2948852996254683E-3</v>
      </c>
      <c r="S386" s="5" t="str">
        <f t="shared" ref="S386:S449" si="21">_xlfn.XLOOKUP(O386,AE:AE,AG:AG)</f>
        <v>MY3_Solar</v>
      </c>
      <c r="T386" s="1" t="s">
        <v>879</v>
      </c>
      <c r="U386" s="5" t="s">
        <v>783</v>
      </c>
      <c r="V386" s="1" t="s">
        <v>880</v>
      </c>
    </row>
    <row r="387" spans="14:22">
      <c r="N387" s="2" t="s">
        <v>1308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1.479868913857678E-3</v>
      </c>
      <c r="S387" s="5" t="str">
        <f t="shared" si="21"/>
        <v>MY3_Solar</v>
      </c>
      <c r="T387" s="1" t="s">
        <v>879</v>
      </c>
      <c r="U387" s="5" t="s">
        <v>783</v>
      </c>
      <c r="V387" s="1" t="s">
        <v>880</v>
      </c>
    </row>
    <row r="388" spans="14:22">
      <c r="N388" s="2" t="s">
        <v>1309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1.2948852996254683E-3</v>
      </c>
      <c r="S388" s="5" t="str">
        <f t="shared" si="21"/>
        <v>MY3_Solar</v>
      </c>
      <c r="T388" s="1" t="s">
        <v>879</v>
      </c>
      <c r="U388" s="5" t="s">
        <v>783</v>
      </c>
      <c r="V388" s="1" t="s">
        <v>880</v>
      </c>
    </row>
    <row r="389" spans="14:22">
      <c r="N389" s="2" t="s">
        <v>1310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1.479868913857678E-3</v>
      </c>
      <c r="S389" s="5" t="str">
        <f t="shared" si="21"/>
        <v>MY3_Solar</v>
      </c>
      <c r="T389" s="1" t="s">
        <v>879</v>
      </c>
      <c r="U389" s="5" t="s">
        <v>783</v>
      </c>
      <c r="V389" s="1" t="s">
        <v>880</v>
      </c>
    </row>
    <row r="390" spans="14:22">
      <c r="N390" s="2" t="s">
        <v>1311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1.479868913857678E-3</v>
      </c>
      <c r="S390" s="5" t="str">
        <f t="shared" si="21"/>
        <v>MY3_Solar</v>
      </c>
      <c r="T390" s="1" t="s">
        <v>879</v>
      </c>
      <c r="U390" s="5" t="s">
        <v>783</v>
      </c>
      <c r="V390" s="1" t="s">
        <v>880</v>
      </c>
    </row>
    <row r="391" spans="14:22">
      <c r="N391" s="2" t="s">
        <v>1312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1.479868913857678E-3</v>
      </c>
      <c r="S391" s="5" t="str">
        <f t="shared" si="21"/>
        <v>MY3_Solar</v>
      </c>
      <c r="T391" s="1" t="s">
        <v>879</v>
      </c>
      <c r="U391" s="5" t="s">
        <v>783</v>
      </c>
      <c r="V391" s="1" t="s">
        <v>880</v>
      </c>
    </row>
    <row r="392" spans="14:22">
      <c r="N392" s="2" t="s">
        <v>1313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1.479868913857678E-3</v>
      </c>
      <c r="S392" s="5" t="str">
        <f t="shared" si="21"/>
        <v>MY3_Solar</v>
      </c>
      <c r="T392" s="1" t="s">
        <v>879</v>
      </c>
      <c r="U392" s="5" t="s">
        <v>783</v>
      </c>
      <c r="V392" s="1" t="s">
        <v>880</v>
      </c>
    </row>
    <row r="393" spans="14:22">
      <c r="N393" s="2" t="s">
        <v>1314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1.4934456928838952E-3</v>
      </c>
      <c r="S393" s="5" t="str">
        <f t="shared" si="21"/>
        <v>MY3_Solar</v>
      </c>
      <c r="T393" s="1" t="s">
        <v>879</v>
      </c>
      <c r="U393" s="5" t="s">
        <v>783</v>
      </c>
      <c r="V393" s="1" t="s">
        <v>880</v>
      </c>
    </row>
    <row r="394" spans="14:22">
      <c r="N394" s="2" t="s">
        <v>1315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1.4934456928838952E-3</v>
      </c>
      <c r="S394" s="5" t="str">
        <f t="shared" si="21"/>
        <v>MY3_Solar</v>
      </c>
      <c r="T394" s="1" t="s">
        <v>879</v>
      </c>
      <c r="U394" s="5" t="s">
        <v>783</v>
      </c>
      <c r="V394" s="1" t="s">
        <v>880</v>
      </c>
    </row>
    <row r="395" spans="14:22">
      <c r="N395" s="2" t="s">
        <v>1316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1.4934456928838952E-3</v>
      </c>
      <c r="S395" s="5" t="str">
        <f t="shared" si="21"/>
        <v>MY3_Solar</v>
      </c>
      <c r="T395" s="1" t="s">
        <v>879</v>
      </c>
      <c r="U395" s="5" t="s">
        <v>783</v>
      </c>
      <c r="V395" s="1" t="s">
        <v>880</v>
      </c>
    </row>
    <row r="396" spans="14:22">
      <c r="N396" s="2" t="s">
        <v>1317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1.4934456928838952E-3</v>
      </c>
      <c r="S396" s="5" t="str">
        <f t="shared" si="21"/>
        <v>MY3_Solar</v>
      </c>
      <c r="T396" s="1" t="s">
        <v>879</v>
      </c>
      <c r="U396" s="5" t="s">
        <v>783</v>
      </c>
      <c r="V396" s="1" t="s">
        <v>880</v>
      </c>
    </row>
    <row r="397" spans="14:22">
      <c r="N397" s="2" t="s">
        <v>1318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1.4934456928838952E-3</v>
      </c>
      <c r="S397" s="5" t="str">
        <f t="shared" si="21"/>
        <v>MY3_Solar</v>
      </c>
      <c r="T397" s="1" t="s">
        <v>879</v>
      </c>
      <c r="U397" s="5" t="s">
        <v>783</v>
      </c>
      <c r="V397" s="1" t="s">
        <v>880</v>
      </c>
    </row>
    <row r="398" spans="14:22">
      <c r="N398" s="2" t="s">
        <v>1319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1.4934456928838952E-3</v>
      </c>
      <c r="S398" s="5" t="str">
        <f t="shared" si="21"/>
        <v>MY3_Solar</v>
      </c>
      <c r="T398" s="1" t="s">
        <v>879</v>
      </c>
      <c r="U398" s="5" t="s">
        <v>783</v>
      </c>
      <c r="V398" s="1" t="s">
        <v>880</v>
      </c>
    </row>
    <row r="399" spans="14:22">
      <c r="N399" s="2" t="s">
        <v>1320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1.4001053370786517E-3</v>
      </c>
      <c r="S399" s="5" t="str">
        <f t="shared" si="21"/>
        <v>MY3_Solar</v>
      </c>
      <c r="T399" s="1" t="s">
        <v>879</v>
      </c>
      <c r="U399" s="5" t="s">
        <v>783</v>
      </c>
      <c r="V399" s="1" t="s">
        <v>880</v>
      </c>
    </row>
    <row r="400" spans="14:22">
      <c r="N400" s="2" t="s">
        <v>1321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5.6004213483146074E-4</v>
      </c>
      <c r="S400" s="5" t="str">
        <f t="shared" si="21"/>
        <v>MY3_Solar</v>
      </c>
      <c r="T400" s="1" t="s">
        <v>879</v>
      </c>
      <c r="U400" s="5" t="s">
        <v>783</v>
      </c>
      <c r="V400" s="1" t="s">
        <v>880</v>
      </c>
    </row>
    <row r="401" spans="14:22">
      <c r="N401" s="2" t="s">
        <v>1322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1.4934456928838952E-3</v>
      </c>
      <c r="S401" s="5" t="str">
        <f t="shared" si="21"/>
        <v>MY3_Solar</v>
      </c>
      <c r="T401" s="1" t="s">
        <v>879</v>
      </c>
      <c r="U401" s="5" t="s">
        <v>783</v>
      </c>
      <c r="V401" s="1" t="s">
        <v>880</v>
      </c>
    </row>
    <row r="402" spans="14:22">
      <c r="N402" s="2" t="s">
        <v>1323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1.4934456928838952E-3</v>
      </c>
      <c r="S402" s="5" t="str">
        <f t="shared" si="21"/>
        <v>MY3_Solar</v>
      </c>
      <c r="T402" s="1" t="s">
        <v>879</v>
      </c>
      <c r="U402" s="5" t="s">
        <v>783</v>
      </c>
      <c r="V402" s="1" t="s">
        <v>880</v>
      </c>
    </row>
    <row r="403" spans="14:22">
      <c r="N403" s="2" t="s">
        <v>1324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1.4934456928838952E-3</v>
      </c>
      <c r="S403" s="5" t="str">
        <f t="shared" si="21"/>
        <v>MY3_Solar</v>
      </c>
      <c r="T403" s="1" t="s">
        <v>879</v>
      </c>
      <c r="U403" s="5" t="s">
        <v>783</v>
      </c>
      <c r="V403" s="1" t="s">
        <v>880</v>
      </c>
    </row>
    <row r="404" spans="14:22">
      <c r="N404" s="2" t="s">
        <v>1325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1.4934456928838952E-3</v>
      </c>
      <c r="S404" s="5" t="str">
        <f t="shared" si="21"/>
        <v>MY3_Solar</v>
      </c>
      <c r="T404" s="1" t="s">
        <v>879</v>
      </c>
      <c r="U404" s="5" t="s">
        <v>783</v>
      </c>
      <c r="V404" s="1" t="s">
        <v>880</v>
      </c>
    </row>
    <row r="405" spans="14:22">
      <c r="N405" s="2" t="s">
        <v>1326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1.4934456928838952E-3</v>
      </c>
      <c r="S405" s="5" t="str">
        <f t="shared" si="21"/>
        <v>MY3_Solar</v>
      </c>
      <c r="T405" s="1" t="s">
        <v>879</v>
      </c>
      <c r="U405" s="5" t="s">
        <v>783</v>
      </c>
      <c r="V405" s="1" t="s">
        <v>880</v>
      </c>
    </row>
    <row r="406" spans="14:22">
      <c r="N406" s="2" t="s">
        <v>1327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1.4934456928838952E-3</v>
      </c>
      <c r="S406" s="5" t="str">
        <f t="shared" si="21"/>
        <v>MY3_Solar</v>
      </c>
      <c r="T406" s="1" t="s">
        <v>879</v>
      </c>
      <c r="U406" s="5" t="s">
        <v>783</v>
      </c>
      <c r="V406" s="1" t="s">
        <v>880</v>
      </c>
    </row>
    <row r="407" spans="14:22">
      <c r="N407" s="2" t="s">
        <v>1328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1.4934456928838952E-3</v>
      </c>
      <c r="S407" s="5" t="str">
        <f t="shared" si="21"/>
        <v>MY3_Solar</v>
      </c>
      <c r="T407" s="1" t="s">
        <v>879</v>
      </c>
      <c r="U407" s="5" t="s">
        <v>783</v>
      </c>
      <c r="V407" s="1" t="s">
        <v>880</v>
      </c>
    </row>
    <row r="408" spans="14:22">
      <c r="N408" s="2" t="s">
        <v>1329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1.4934456928838952E-3</v>
      </c>
      <c r="S408" s="5" t="str">
        <f t="shared" si="21"/>
        <v>MY3_Solar</v>
      </c>
      <c r="T408" s="1" t="s">
        <v>879</v>
      </c>
      <c r="U408" s="5" t="s">
        <v>783</v>
      </c>
      <c r="V408" s="1" t="s">
        <v>880</v>
      </c>
    </row>
    <row r="409" spans="14:22">
      <c r="N409" s="2" t="s">
        <v>1330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1.4934456928838952E-3</v>
      </c>
      <c r="S409" s="5" t="str">
        <f t="shared" si="21"/>
        <v>MY6_Solar</v>
      </c>
      <c r="T409" s="1" t="s">
        <v>892</v>
      </c>
      <c r="U409" s="5" t="s">
        <v>783</v>
      </c>
      <c r="V409" s="1" t="s">
        <v>880</v>
      </c>
    </row>
    <row r="410" spans="14:22">
      <c r="N410" s="2" t="s">
        <v>1331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1.4934456928838952E-3</v>
      </c>
      <c r="S410" s="5" t="str">
        <f t="shared" si="21"/>
        <v>MY6_Solar</v>
      </c>
      <c r="T410" s="1" t="s">
        <v>892</v>
      </c>
      <c r="U410" s="5" t="s">
        <v>783</v>
      </c>
      <c r="V410" s="1" t="s">
        <v>880</v>
      </c>
    </row>
    <row r="411" spans="14:22">
      <c r="N411" s="2" t="s">
        <v>1332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1.3067649812734082E-3</v>
      </c>
      <c r="S411" s="5" t="str">
        <f t="shared" si="21"/>
        <v>MY6_Solar</v>
      </c>
      <c r="T411" s="1" t="s">
        <v>892</v>
      </c>
      <c r="U411" s="5" t="s">
        <v>783</v>
      </c>
      <c r="V411" s="1" t="s">
        <v>880</v>
      </c>
    </row>
    <row r="412" spans="14:22">
      <c r="N412" s="2" t="s">
        <v>1333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1.4934456928838952E-3</v>
      </c>
      <c r="S412" s="5" t="str">
        <f t="shared" si="21"/>
        <v>MY6_Solar</v>
      </c>
      <c r="T412" s="1" t="s">
        <v>892</v>
      </c>
      <c r="U412" s="5" t="s">
        <v>783</v>
      </c>
      <c r="V412" s="1" t="s">
        <v>880</v>
      </c>
    </row>
    <row r="413" spans="14:22">
      <c r="N413" s="2" t="s">
        <v>1334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1.6801264044943821E-3</v>
      </c>
      <c r="S413" s="5" t="str">
        <f t="shared" si="21"/>
        <v>MY6_Solar</v>
      </c>
      <c r="T413" s="1" t="s">
        <v>892</v>
      </c>
      <c r="U413" s="5" t="s">
        <v>783</v>
      </c>
      <c r="V413" s="1" t="s">
        <v>880</v>
      </c>
    </row>
    <row r="414" spans="14:22">
      <c r="N414" s="2" t="s">
        <v>1335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1.6801264044943821E-3</v>
      </c>
      <c r="S414" s="5" t="str">
        <f t="shared" si="21"/>
        <v>MY6_Solar</v>
      </c>
      <c r="T414" s="1" t="s">
        <v>892</v>
      </c>
      <c r="U414" s="5" t="s">
        <v>783</v>
      </c>
      <c r="V414" s="1" t="s">
        <v>880</v>
      </c>
    </row>
    <row r="415" spans="14:22">
      <c r="N415" s="2" t="s">
        <v>1336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1.4934456928838952E-3</v>
      </c>
      <c r="S415" s="5" t="str">
        <f t="shared" si="21"/>
        <v>MY6_Solar</v>
      </c>
      <c r="T415" s="1" t="s">
        <v>892</v>
      </c>
      <c r="U415" s="5" t="s">
        <v>783</v>
      </c>
      <c r="V415" s="1" t="s">
        <v>880</v>
      </c>
    </row>
    <row r="416" spans="14:22">
      <c r="N416" s="2" t="s">
        <v>1337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1.6801264044943821E-3</v>
      </c>
      <c r="S416" s="5" t="str">
        <f t="shared" si="21"/>
        <v>MY6_Solar</v>
      </c>
      <c r="T416" s="1" t="s">
        <v>892</v>
      </c>
      <c r="U416" s="5" t="s">
        <v>783</v>
      </c>
      <c r="V416" s="1" t="s">
        <v>880</v>
      </c>
    </row>
    <row r="417" spans="14:22">
      <c r="N417" s="2" t="s">
        <v>1338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1.6801264044943821E-3</v>
      </c>
      <c r="S417" s="5" t="str">
        <f t="shared" si="21"/>
        <v>MY6_Solar</v>
      </c>
      <c r="T417" s="1" t="s">
        <v>892</v>
      </c>
      <c r="U417" s="5" t="s">
        <v>783</v>
      </c>
      <c r="V417" s="1" t="s">
        <v>880</v>
      </c>
    </row>
    <row r="418" spans="14:22">
      <c r="N418" s="2" t="s">
        <v>1339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1.4934456928838952E-3</v>
      </c>
      <c r="S418" s="5" t="str">
        <f t="shared" si="21"/>
        <v>MY6_Solar</v>
      </c>
      <c r="T418" s="1" t="s">
        <v>892</v>
      </c>
      <c r="U418" s="5" t="s">
        <v>783</v>
      </c>
      <c r="V418" s="1" t="s">
        <v>880</v>
      </c>
    </row>
    <row r="419" spans="14:22">
      <c r="N419" s="2" t="s">
        <v>1340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1.4934456928838952E-3</v>
      </c>
      <c r="S419" s="5" t="str">
        <f t="shared" si="21"/>
        <v>MY6_Solar</v>
      </c>
      <c r="T419" s="1" t="s">
        <v>892</v>
      </c>
      <c r="U419" s="5" t="s">
        <v>783</v>
      </c>
      <c r="V419" s="1" t="s">
        <v>880</v>
      </c>
    </row>
    <row r="420" spans="14:22">
      <c r="N420" s="2" t="s">
        <v>1341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1.3067649812734082E-3</v>
      </c>
      <c r="S420" s="5" t="str">
        <f t="shared" si="21"/>
        <v>MY6_Solar</v>
      </c>
      <c r="T420" s="1" t="s">
        <v>892</v>
      </c>
      <c r="U420" s="5" t="s">
        <v>783</v>
      </c>
      <c r="V420" s="1" t="s">
        <v>880</v>
      </c>
    </row>
    <row r="421" spans="14:22">
      <c r="N421" s="2" t="s">
        <v>1342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1.3067649812734082E-3</v>
      </c>
      <c r="S421" s="5" t="str">
        <f t="shared" si="21"/>
        <v>MY6_Solar</v>
      </c>
      <c r="T421" s="1" t="s">
        <v>892</v>
      </c>
      <c r="U421" s="5" t="s">
        <v>783</v>
      </c>
      <c r="V421" s="1" t="s">
        <v>880</v>
      </c>
    </row>
    <row r="422" spans="14:22">
      <c r="N422" s="2" t="s">
        <v>1343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1.4001053370786517E-3</v>
      </c>
      <c r="S422" s="5" t="str">
        <f t="shared" si="21"/>
        <v>MY6_Solar</v>
      </c>
      <c r="T422" s="1" t="s">
        <v>892</v>
      </c>
      <c r="U422" s="5" t="s">
        <v>783</v>
      </c>
      <c r="V422" s="1" t="s">
        <v>880</v>
      </c>
    </row>
    <row r="423" spans="14:22">
      <c r="N423" s="2" t="s">
        <v>1344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1.4934456928838952E-3</v>
      </c>
      <c r="S423" s="5" t="str">
        <f t="shared" si="21"/>
        <v>MY6_Solar</v>
      </c>
      <c r="T423" s="1" t="s">
        <v>892</v>
      </c>
      <c r="U423" s="5" t="s">
        <v>783</v>
      </c>
      <c r="V423" s="1" t="s">
        <v>880</v>
      </c>
    </row>
    <row r="424" spans="14:22">
      <c r="N424" s="2" t="s">
        <v>1345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1.4934456928838952E-3</v>
      </c>
      <c r="S424" s="5" t="str">
        <f t="shared" si="21"/>
        <v>MY6_Solar</v>
      </c>
      <c r="T424" s="1" t="s">
        <v>892</v>
      </c>
      <c r="U424" s="5" t="s">
        <v>783</v>
      </c>
      <c r="V424" s="1" t="s">
        <v>880</v>
      </c>
    </row>
    <row r="425" spans="14:22">
      <c r="N425" s="2" t="s">
        <v>1346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9.3340355805243442E-4</v>
      </c>
      <c r="S425" s="5" t="str">
        <f t="shared" si="21"/>
        <v>MY6_Solar</v>
      </c>
      <c r="T425" s="1" t="s">
        <v>892</v>
      </c>
      <c r="U425" s="5" t="s">
        <v>783</v>
      </c>
      <c r="V425" s="1" t="s">
        <v>880</v>
      </c>
    </row>
    <row r="426" spans="14:22">
      <c r="N426" s="2" t="s">
        <v>1347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1.2134246254681647E-3</v>
      </c>
      <c r="S426" s="5" t="str">
        <f t="shared" si="21"/>
        <v>MY6_Solar</v>
      </c>
      <c r="T426" s="1" t="s">
        <v>892</v>
      </c>
      <c r="U426" s="5" t="s">
        <v>783</v>
      </c>
      <c r="V426" s="1" t="s">
        <v>880</v>
      </c>
    </row>
    <row r="427" spans="14:22">
      <c r="N427" s="2" t="s">
        <v>1348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1.3067649812734082E-3</v>
      </c>
      <c r="S427" s="5" t="str">
        <f t="shared" si="21"/>
        <v>MY6_Solar</v>
      </c>
      <c r="T427" s="1" t="s">
        <v>892</v>
      </c>
      <c r="U427" s="5" t="s">
        <v>783</v>
      </c>
      <c r="V427" s="1" t="s">
        <v>880</v>
      </c>
    </row>
    <row r="428" spans="14:22">
      <c r="N428" s="2" t="s">
        <v>1349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1.4934456928838952E-3</v>
      </c>
      <c r="S428" s="5" t="str">
        <f t="shared" si="21"/>
        <v>MY6_Solar</v>
      </c>
      <c r="T428" s="1" t="s">
        <v>892</v>
      </c>
      <c r="U428" s="5" t="s">
        <v>783</v>
      </c>
      <c r="V428" s="1" t="s">
        <v>880</v>
      </c>
    </row>
    <row r="429" spans="14:22">
      <c r="N429" s="2" t="s">
        <v>1350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1.4001053370786517E-3</v>
      </c>
      <c r="S429" s="5" t="str">
        <f t="shared" si="21"/>
        <v>MY6_Solar</v>
      </c>
      <c r="T429" s="1" t="s">
        <v>892</v>
      </c>
      <c r="U429" s="5" t="s">
        <v>783</v>
      </c>
      <c r="V429" s="1" t="s">
        <v>880</v>
      </c>
    </row>
    <row r="430" spans="14:22">
      <c r="N430" s="2" t="s">
        <v>1351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1.2134246254681647E-3</v>
      </c>
      <c r="S430" s="5" t="str">
        <f t="shared" si="21"/>
        <v>MY6_Solar</v>
      </c>
      <c r="T430" s="1" t="s">
        <v>892</v>
      </c>
      <c r="U430" s="5" t="s">
        <v>783</v>
      </c>
      <c r="V430" s="1" t="s">
        <v>880</v>
      </c>
    </row>
    <row r="431" spans="14:22">
      <c r="N431" s="2" t="s">
        <v>1352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1.1200842696629215E-3</v>
      </c>
      <c r="S431" s="5" t="str">
        <f t="shared" si="21"/>
        <v>MY6_Solar</v>
      </c>
      <c r="T431" s="1" t="s">
        <v>892</v>
      </c>
      <c r="U431" s="5" t="s">
        <v>783</v>
      </c>
      <c r="V431" s="1" t="s">
        <v>880</v>
      </c>
    </row>
    <row r="432" spans="14:22">
      <c r="N432" s="2" t="s">
        <v>1353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1.6801264044943821E-3</v>
      </c>
      <c r="S432" s="5" t="str">
        <f t="shared" si="21"/>
        <v>MY6_Solar</v>
      </c>
      <c r="T432" s="1" t="s">
        <v>892</v>
      </c>
      <c r="U432" s="5" t="s">
        <v>783</v>
      </c>
      <c r="V432" s="1" t="s">
        <v>880</v>
      </c>
    </row>
    <row r="433" spans="14:22">
      <c r="N433" s="2" t="s">
        <v>1354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1.4934456928838952E-3</v>
      </c>
      <c r="S433" s="5" t="str">
        <f t="shared" si="21"/>
        <v>MY6_Solar</v>
      </c>
      <c r="T433" s="1" t="s">
        <v>892</v>
      </c>
      <c r="U433" s="5" t="s">
        <v>783</v>
      </c>
      <c r="V433" s="1" t="s">
        <v>880</v>
      </c>
    </row>
    <row r="434" spans="14:22">
      <c r="N434" s="2" t="s">
        <v>1355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1.6801264044943821E-3</v>
      </c>
      <c r="S434" s="5" t="str">
        <f t="shared" si="21"/>
        <v>MY6_Solar</v>
      </c>
      <c r="T434" s="1" t="s">
        <v>892</v>
      </c>
      <c r="U434" s="5" t="s">
        <v>783</v>
      </c>
      <c r="V434" s="1" t="s">
        <v>880</v>
      </c>
    </row>
    <row r="435" spans="14:22">
      <c r="N435" s="2" t="s">
        <v>1356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1.3067649812734082E-3</v>
      </c>
      <c r="S435" s="5" t="str">
        <f t="shared" si="21"/>
        <v>MY6_Solar</v>
      </c>
      <c r="T435" s="1" t="s">
        <v>892</v>
      </c>
      <c r="U435" s="5" t="s">
        <v>783</v>
      </c>
      <c r="V435" s="1" t="s">
        <v>880</v>
      </c>
    </row>
    <row r="436" spans="14:22">
      <c r="N436" s="2" t="s">
        <v>1357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1.3067649812734082E-3</v>
      </c>
      <c r="S436" s="5" t="str">
        <f t="shared" si="21"/>
        <v>MY6_Solar</v>
      </c>
      <c r="T436" s="1" t="s">
        <v>892</v>
      </c>
      <c r="U436" s="5" t="s">
        <v>783</v>
      </c>
      <c r="V436" s="1" t="s">
        <v>880</v>
      </c>
    </row>
    <row r="437" spans="14:22">
      <c r="N437" s="2" t="s">
        <v>1358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1.4934456928838952E-3</v>
      </c>
      <c r="S437" s="5" t="str">
        <f t="shared" si="21"/>
        <v>MY6_Solar</v>
      </c>
      <c r="T437" s="1" t="s">
        <v>892</v>
      </c>
      <c r="U437" s="5" t="s">
        <v>783</v>
      </c>
      <c r="V437" s="1" t="s">
        <v>880</v>
      </c>
    </row>
    <row r="438" spans="14:22">
      <c r="N438" s="2" t="s">
        <v>1359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1.3067649812734082E-3</v>
      </c>
      <c r="S438" s="5" t="str">
        <f t="shared" si="21"/>
        <v>MY6_Solar</v>
      </c>
      <c r="T438" s="1" t="s">
        <v>892</v>
      </c>
      <c r="U438" s="5" t="s">
        <v>783</v>
      </c>
      <c r="V438" s="1" t="s">
        <v>880</v>
      </c>
    </row>
    <row r="439" spans="14:22">
      <c r="N439" s="2" t="s">
        <v>1360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1.4934456928838952E-3</v>
      </c>
      <c r="S439" s="5" t="str">
        <f t="shared" si="21"/>
        <v>MY6_Solar</v>
      </c>
      <c r="T439" s="1" t="s">
        <v>892</v>
      </c>
      <c r="U439" s="5" t="s">
        <v>783</v>
      </c>
      <c r="V439" s="1" t="s">
        <v>880</v>
      </c>
    </row>
    <row r="440" spans="14:22">
      <c r="N440" s="2" t="s">
        <v>1361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1.4934456928838952E-3</v>
      </c>
      <c r="S440" s="5" t="str">
        <f t="shared" si="21"/>
        <v>MY6_Solar</v>
      </c>
      <c r="T440" s="1" t="s">
        <v>892</v>
      </c>
      <c r="U440" s="5" t="s">
        <v>783</v>
      </c>
      <c r="V440" s="1" t="s">
        <v>880</v>
      </c>
    </row>
    <row r="441" spans="14:22">
      <c r="N441" s="2" t="s">
        <v>1362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1.4934456928838952E-3</v>
      </c>
      <c r="S441" s="5" t="str">
        <f t="shared" si="21"/>
        <v>MY6_Solar</v>
      </c>
      <c r="T441" s="1" t="s">
        <v>892</v>
      </c>
      <c r="U441" s="5" t="s">
        <v>783</v>
      </c>
      <c r="V441" s="1" t="s">
        <v>880</v>
      </c>
    </row>
    <row r="442" spans="14:22">
      <c r="N442" s="2" t="s">
        <v>1363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1.4934456928838952E-3</v>
      </c>
      <c r="S442" s="5" t="str">
        <f t="shared" si="21"/>
        <v>MY6_Solar</v>
      </c>
      <c r="T442" s="1" t="s">
        <v>892</v>
      </c>
      <c r="U442" s="5" t="s">
        <v>783</v>
      </c>
      <c r="V442" s="1" t="s">
        <v>880</v>
      </c>
    </row>
    <row r="443" spans="14:22">
      <c r="N443" s="2" t="s">
        <v>1364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1.4934456928838952E-3</v>
      </c>
      <c r="S443" s="5" t="str">
        <f t="shared" si="21"/>
        <v>MY6_Solar</v>
      </c>
      <c r="T443" s="1" t="s">
        <v>892</v>
      </c>
      <c r="U443" s="5" t="s">
        <v>783</v>
      </c>
      <c r="V443" s="1" t="s">
        <v>880</v>
      </c>
    </row>
    <row r="444" spans="14:22">
      <c r="N444" s="2" t="s">
        <v>1365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1.4934456928838952E-3</v>
      </c>
      <c r="S444" s="5" t="str">
        <f t="shared" si="21"/>
        <v>MY6_Solar</v>
      </c>
      <c r="T444" s="1" t="s">
        <v>892</v>
      </c>
      <c r="U444" s="5" t="s">
        <v>783</v>
      </c>
      <c r="V444" s="1" t="s">
        <v>880</v>
      </c>
    </row>
    <row r="445" spans="14:22">
      <c r="N445" s="2" t="s">
        <v>1366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1.4934456928838952E-3</v>
      </c>
      <c r="S445" s="5" t="str">
        <f t="shared" si="21"/>
        <v>MY6_Solar</v>
      </c>
      <c r="T445" s="1" t="s">
        <v>892</v>
      </c>
      <c r="U445" s="5" t="s">
        <v>783</v>
      </c>
      <c r="V445" s="1" t="s">
        <v>880</v>
      </c>
    </row>
    <row r="446" spans="14:22">
      <c r="N446" s="2" t="s">
        <v>1367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1.4934456928838952E-3</v>
      </c>
      <c r="S446" s="5" t="str">
        <f t="shared" si="21"/>
        <v>MY6_Solar</v>
      </c>
      <c r="T446" s="1" t="s">
        <v>892</v>
      </c>
      <c r="U446" s="5" t="s">
        <v>783</v>
      </c>
      <c r="V446" s="1" t="s">
        <v>880</v>
      </c>
    </row>
    <row r="447" spans="14:22">
      <c r="N447" s="2" t="s">
        <v>1368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1.4934456928838952E-3</v>
      </c>
      <c r="S447" s="5" t="str">
        <f t="shared" si="21"/>
        <v>MY6_Solar</v>
      </c>
      <c r="T447" s="1" t="s">
        <v>892</v>
      </c>
      <c r="U447" s="5" t="s">
        <v>783</v>
      </c>
      <c r="V447" s="1" t="s">
        <v>880</v>
      </c>
    </row>
    <row r="448" spans="14:22">
      <c r="N448" s="2" t="s">
        <v>1369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1.4934456928838952E-3</v>
      </c>
      <c r="S448" s="5" t="str">
        <f t="shared" si="21"/>
        <v>MY6_Solar</v>
      </c>
      <c r="T448" s="1" t="s">
        <v>892</v>
      </c>
      <c r="U448" s="5" t="s">
        <v>783</v>
      </c>
      <c r="V448" s="1" t="s">
        <v>880</v>
      </c>
    </row>
    <row r="449" spans="14:22">
      <c r="N449" s="2" t="s">
        <v>1370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1.4934456928838952E-3</v>
      </c>
      <c r="S449" s="5" t="str">
        <f t="shared" si="21"/>
        <v>MY6_Solar</v>
      </c>
      <c r="T449" s="1" t="s">
        <v>892</v>
      </c>
      <c r="U449" s="5" t="s">
        <v>783</v>
      </c>
      <c r="V449" s="1" t="s">
        <v>880</v>
      </c>
    </row>
    <row r="450" spans="14:22">
      <c r="N450" s="2" t="s">
        <v>1371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1.3067649812734082E-3</v>
      </c>
      <c r="S450" s="5" t="str">
        <f t="shared" ref="S450:S513" si="24">_xlfn.XLOOKUP(O450,AE:AE,AG:AG)</f>
        <v>MY6_Solar</v>
      </c>
      <c r="T450" s="1" t="s">
        <v>892</v>
      </c>
      <c r="U450" s="5" t="s">
        <v>783</v>
      </c>
      <c r="V450" s="1" t="s">
        <v>880</v>
      </c>
    </row>
    <row r="451" spans="14:22">
      <c r="N451" s="2" t="s">
        <v>1372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1.4934456928838952E-3</v>
      </c>
      <c r="S451" s="5" t="str">
        <f t="shared" si="24"/>
        <v>MY6_Solar</v>
      </c>
      <c r="T451" s="1" t="s">
        <v>892</v>
      </c>
      <c r="U451" s="5" t="s">
        <v>783</v>
      </c>
      <c r="V451" s="1" t="s">
        <v>880</v>
      </c>
    </row>
    <row r="452" spans="14:22">
      <c r="N452" s="2" t="s">
        <v>1373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1.4934456928838952E-3</v>
      </c>
      <c r="S452" s="5" t="str">
        <f t="shared" si="24"/>
        <v>MY6_Solar</v>
      </c>
      <c r="T452" s="1" t="s">
        <v>892</v>
      </c>
      <c r="U452" s="5" t="s">
        <v>783</v>
      </c>
      <c r="V452" s="1" t="s">
        <v>880</v>
      </c>
    </row>
    <row r="453" spans="14:22">
      <c r="N453" s="2" t="s">
        <v>1374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1.4934456928838952E-3</v>
      </c>
      <c r="S453" s="5" t="str">
        <f t="shared" si="24"/>
        <v>MY6_Solar</v>
      </c>
      <c r="T453" s="1" t="s">
        <v>892</v>
      </c>
      <c r="U453" s="5" t="s">
        <v>783</v>
      </c>
      <c r="V453" s="1" t="s">
        <v>880</v>
      </c>
    </row>
    <row r="454" spans="14:22">
      <c r="N454" s="2" t="s">
        <v>1375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1.4934456928838952E-3</v>
      </c>
      <c r="S454" s="5" t="str">
        <f t="shared" si="24"/>
        <v>MY6_Solar</v>
      </c>
      <c r="T454" s="1" t="s">
        <v>892</v>
      </c>
      <c r="U454" s="5" t="s">
        <v>783</v>
      </c>
      <c r="V454" s="1" t="s">
        <v>880</v>
      </c>
    </row>
    <row r="455" spans="14:22">
      <c r="N455" s="2" t="s">
        <v>1376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1.3067649812734082E-3</v>
      </c>
      <c r="S455" s="5" t="str">
        <f t="shared" si="24"/>
        <v>MY6_Solar</v>
      </c>
      <c r="T455" s="1" t="s">
        <v>892</v>
      </c>
      <c r="U455" s="5" t="s">
        <v>783</v>
      </c>
      <c r="V455" s="1" t="s">
        <v>880</v>
      </c>
    </row>
    <row r="456" spans="14:22">
      <c r="N456" s="2" t="s">
        <v>1377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1.4934456928838952E-3</v>
      </c>
      <c r="S456" s="5" t="str">
        <f t="shared" si="24"/>
        <v>MY6_Solar</v>
      </c>
      <c r="T456" s="1" t="s">
        <v>892</v>
      </c>
      <c r="U456" s="5" t="s">
        <v>783</v>
      </c>
      <c r="V456" s="1" t="s">
        <v>880</v>
      </c>
    </row>
    <row r="457" spans="14:22">
      <c r="N457" s="2" t="s">
        <v>1378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1.4934456928838952E-3</v>
      </c>
      <c r="S457" s="5" t="str">
        <f t="shared" si="24"/>
        <v>MY6_Solar</v>
      </c>
      <c r="T457" s="1" t="s">
        <v>892</v>
      </c>
      <c r="U457" s="5" t="s">
        <v>783</v>
      </c>
      <c r="V457" s="1" t="s">
        <v>880</v>
      </c>
    </row>
    <row r="458" spans="14:22">
      <c r="N458" s="2" t="s">
        <v>1379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1.4934456928838952E-3</v>
      </c>
      <c r="S458" s="5" t="str">
        <f t="shared" si="24"/>
        <v>MY6_Solar</v>
      </c>
      <c r="T458" s="1" t="s">
        <v>892</v>
      </c>
      <c r="U458" s="5" t="s">
        <v>783</v>
      </c>
      <c r="V458" s="1" t="s">
        <v>880</v>
      </c>
    </row>
    <row r="459" spans="14:22">
      <c r="N459" s="2" t="s">
        <v>1380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1.6801264044943821E-3</v>
      </c>
      <c r="S459" s="5" t="str">
        <f t="shared" si="24"/>
        <v>MY6_Solar</v>
      </c>
      <c r="T459" s="1" t="s">
        <v>892</v>
      </c>
      <c r="U459" s="5" t="s">
        <v>783</v>
      </c>
      <c r="V459" s="1" t="s">
        <v>880</v>
      </c>
    </row>
    <row r="460" spans="14:22">
      <c r="N460" s="2" t="s">
        <v>1381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1.6801264044943821E-3</v>
      </c>
      <c r="S460" s="5" t="str">
        <f t="shared" si="24"/>
        <v>MY6_Solar</v>
      </c>
      <c r="T460" s="1" t="s">
        <v>892</v>
      </c>
      <c r="U460" s="5" t="s">
        <v>783</v>
      </c>
      <c r="V460" s="1" t="s">
        <v>880</v>
      </c>
    </row>
    <row r="461" spans="14:22">
      <c r="N461" s="2" t="s">
        <v>1382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1.4001053370786517E-3</v>
      </c>
      <c r="S461" s="5" t="str">
        <f t="shared" si="24"/>
        <v>MY6_Solar</v>
      </c>
      <c r="T461" s="1" t="s">
        <v>892</v>
      </c>
      <c r="U461" s="5" t="s">
        <v>783</v>
      </c>
      <c r="V461" s="1" t="s">
        <v>880</v>
      </c>
    </row>
    <row r="462" spans="14:22">
      <c r="N462" s="2" t="s">
        <v>1383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1.6801264044943821E-3</v>
      </c>
      <c r="S462" s="5" t="str">
        <f t="shared" si="24"/>
        <v>MY6_Solar</v>
      </c>
      <c r="T462" s="1" t="s">
        <v>892</v>
      </c>
      <c r="U462" s="5" t="s">
        <v>783</v>
      </c>
      <c r="V462" s="1" t="s">
        <v>880</v>
      </c>
    </row>
    <row r="463" spans="14:22">
      <c r="N463" s="2" t="s">
        <v>1384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1.5867860486891384E-3</v>
      </c>
      <c r="S463" s="5" t="str">
        <f t="shared" si="24"/>
        <v>MY6_Solar</v>
      </c>
      <c r="T463" s="1" t="s">
        <v>892</v>
      </c>
      <c r="U463" s="5" t="s">
        <v>783</v>
      </c>
      <c r="V463" s="1" t="s">
        <v>880</v>
      </c>
    </row>
    <row r="464" spans="14:22">
      <c r="N464" s="2" t="s">
        <v>1385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1.4934456928838952E-3</v>
      </c>
      <c r="S464" s="5" t="str">
        <f t="shared" si="24"/>
        <v>MY6_Solar</v>
      </c>
      <c r="T464" s="1" t="s">
        <v>892</v>
      </c>
      <c r="U464" s="5" t="s">
        <v>783</v>
      </c>
      <c r="V464" s="1" t="s">
        <v>880</v>
      </c>
    </row>
    <row r="465" spans="14:22">
      <c r="N465" s="2" t="s">
        <v>1386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1.4934456928838952E-3</v>
      </c>
      <c r="S465" s="5" t="str">
        <f t="shared" si="24"/>
        <v>MY6_Solar</v>
      </c>
      <c r="T465" s="1" t="s">
        <v>892</v>
      </c>
      <c r="U465" s="5" t="s">
        <v>783</v>
      </c>
      <c r="V465" s="1" t="s">
        <v>880</v>
      </c>
    </row>
    <row r="466" spans="14:22">
      <c r="N466" s="2" t="s">
        <v>1387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1.3067649812734082E-3</v>
      </c>
      <c r="S466" s="5" t="str">
        <f t="shared" si="24"/>
        <v>MY6_Solar</v>
      </c>
      <c r="T466" s="1" t="s">
        <v>892</v>
      </c>
      <c r="U466" s="5" t="s">
        <v>783</v>
      </c>
      <c r="V466" s="1" t="s">
        <v>880</v>
      </c>
    </row>
    <row r="467" spans="14:22">
      <c r="N467" s="2" t="s">
        <v>1388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7.4672284644194758E-4</v>
      </c>
      <c r="S467" s="5" t="str">
        <f t="shared" si="24"/>
        <v>MY6_Solar</v>
      </c>
      <c r="T467" s="1" t="s">
        <v>892</v>
      </c>
      <c r="U467" s="5" t="s">
        <v>783</v>
      </c>
      <c r="V467" s="1" t="s">
        <v>880</v>
      </c>
    </row>
    <row r="468" spans="14:22">
      <c r="N468" s="2" t="s">
        <v>1389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1.0267439138576778E-3</v>
      </c>
      <c r="S468" s="5" t="str">
        <f t="shared" si="24"/>
        <v>MY6_Solar</v>
      </c>
      <c r="T468" s="1" t="s">
        <v>892</v>
      </c>
      <c r="U468" s="5" t="s">
        <v>783</v>
      </c>
      <c r="V468" s="1" t="s">
        <v>880</v>
      </c>
    </row>
    <row r="469" spans="14:22">
      <c r="N469" s="2" t="s">
        <v>1390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1.4934456928838952E-3</v>
      </c>
      <c r="S469" s="5" t="str">
        <f t="shared" si="24"/>
        <v>MY6_Solar</v>
      </c>
      <c r="T469" s="1" t="s">
        <v>892</v>
      </c>
      <c r="U469" s="5" t="s">
        <v>783</v>
      </c>
      <c r="V469" s="1" t="s">
        <v>880</v>
      </c>
    </row>
    <row r="470" spans="14:22">
      <c r="N470" s="2" t="s">
        <v>1391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9.3340355805243442E-4</v>
      </c>
      <c r="S470" s="5" t="str">
        <f t="shared" si="24"/>
        <v>MY6_Solar</v>
      </c>
      <c r="T470" s="1" t="s">
        <v>892</v>
      </c>
      <c r="U470" s="5" t="s">
        <v>783</v>
      </c>
      <c r="V470" s="1" t="s">
        <v>880</v>
      </c>
    </row>
    <row r="471" spans="14:22">
      <c r="N471" s="2" t="s">
        <v>1392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1.4934456928838952E-3</v>
      </c>
      <c r="S471" s="5" t="str">
        <f t="shared" si="24"/>
        <v>MY6_Solar</v>
      </c>
      <c r="T471" s="1" t="s">
        <v>892</v>
      </c>
      <c r="U471" s="5" t="s">
        <v>783</v>
      </c>
      <c r="V471" s="1" t="s">
        <v>880</v>
      </c>
    </row>
    <row r="472" spans="14:22">
      <c r="N472" s="2" t="s">
        <v>1393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1.4934456928838952E-3</v>
      </c>
      <c r="S472" s="5" t="str">
        <f t="shared" si="24"/>
        <v>MY6_Solar</v>
      </c>
      <c r="T472" s="1" t="s">
        <v>892</v>
      </c>
      <c r="U472" s="5" t="s">
        <v>783</v>
      </c>
      <c r="V472" s="1" t="s">
        <v>880</v>
      </c>
    </row>
    <row r="473" spans="14:22">
      <c r="N473" s="2" t="s">
        <v>1394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1.1200842696629215E-3</v>
      </c>
      <c r="S473" s="5" t="str">
        <f t="shared" si="24"/>
        <v>MY6_Solar</v>
      </c>
      <c r="T473" s="1" t="s">
        <v>892</v>
      </c>
      <c r="U473" s="5" t="s">
        <v>783</v>
      </c>
      <c r="V473" s="1" t="s">
        <v>880</v>
      </c>
    </row>
    <row r="474" spans="14:22">
      <c r="N474" s="2" t="s">
        <v>1395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1.5867860486891384E-3</v>
      </c>
      <c r="S474" s="5" t="str">
        <f t="shared" si="24"/>
        <v>MY6_Solar</v>
      </c>
      <c r="T474" s="1" t="s">
        <v>892</v>
      </c>
      <c r="U474" s="5" t="s">
        <v>783</v>
      </c>
      <c r="V474" s="1" t="s">
        <v>880</v>
      </c>
    </row>
    <row r="475" spans="14:22">
      <c r="N475" s="2" t="s">
        <v>1396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1.4934456928838952E-3</v>
      </c>
      <c r="S475" s="5" t="str">
        <f t="shared" si="24"/>
        <v>MY6_Solar</v>
      </c>
      <c r="T475" s="1" t="s">
        <v>892</v>
      </c>
      <c r="U475" s="5" t="s">
        <v>783</v>
      </c>
      <c r="V475" s="1" t="s">
        <v>880</v>
      </c>
    </row>
    <row r="476" spans="14:22">
      <c r="N476" s="2" t="s">
        <v>1397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1.4934456928838952E-3</v>
      </c>
      <c r="S476" s="5" t="str">
        <f t="shared" si="24"/>
        <v>MY6_Solar</v>
      </c>
      <c r="T476" s="1" t="s">
        <v>892</v>
      </c>
      <c r="U476" s="5" t="s">
        <v>783</v>
      </c>
      <c r="V476" s="1" t="s">
        <v>880</v>
      </c>
    </row>
    <row r="477" spans="14:22">
      <c r="N477" s="2" t="s">
        <v>1398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1.4934456928838952E-3</v>
      </c>
      <c r="S477" s="5" t="str">
        <f t="shared" si="24"/>
        <v>MY6_Solar</v>
      </c>
      <c r="T477" s="1" t="s">
        <v>892</v>
      </c>
      <c r="U477" s="5" t="s">
        <v>783</v>
      </c>
      <c r="V477" s="1" t="s">
        <v>880</v>
      </c>
    </row>
    <row r="478" spans="14:22">
      <c r="N478" s="2" t="s">
        <v>1399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1.4934456928838952E-3</v>
      </c>
      <c r="S478" s="5" t="str">
        <f t="shared" si="24"/>
        <v>MY6_Solar</v>
      </c>
      <c r="T478" s="1" t="s">
        <v>892</v>
      </c>
      <c r="U478" s="5" t="s">
        <v>783</v>
      </c>
      <c r="V478" s="1" t="s">
        <v>880</v>
      </c>
    </row>
    <row r="479" spans="14:22">
      <c r="N479" s="2" t="s">
        <v>1400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1.6801264044943821E-3</v>
      </c>
      <c r="S479" s="5" t="str">
        <f t="shared" si="24"/>
        <v>MY6_Solar</v>
      </c>
      <c r="T479" s="1" t="s">
        <v>892</v>
      </c>
      <c r="U479" s="5" t="s">
        <v>783</v>
      </c>
      <c r="V479" s="1" t="s">
        <v>880</v>
      </c>
    </row>
    <row r="480" spans="14:22">
      <c r="N480" s="2" t="s">
        <v>1401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1.4934456928838952E-3</v>
      </c>
      <c r="S480" s="5" t="str">
        <f t="shared" si="24"/>
        <v>MY6_Solar</v>
      </c>
      <c r="T480" s="1" t="s">
        <v>892</v>
      </c>
      <c r="U480" s="5" t="s">
        <v>783</v>
      </c>
      <c r="V480" s="1" t="s">
        <v>880</v>
      </c>
    </row>
    <row r="481" spans="14:22">
      <c r="N481" s="2" t="s">
        <v>1402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1.4934456928838952E-3</v>
      </c>
      <c r="S481" s="5" t="str">
        <f t="shared" si="24"/>
        <v>MY6_Solar</v>
      </c>
      <c r="T481" s="1" t="s">
        <v>892</v>
      </c>
      <c r="U481" s="5" t="s">
        <v>783</v>
      </c>
      <c r="V481" s="1" t="s">
        <v>880</v>
      </c>
    </row>
    <row r="482" spans="14:22">
      <c r="N482" s="2" t="s">
        <v>1403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1.6801264044943821E-3</v>
      </c>
      <c r="S482" s="5" t="str">
        <f t="shared" si="24"/>
        <v>MY6_Solar</v>
      </c>
      <c r="T482" s="1" t="s">
        <v>892</v>
      </c>
      <c r="U482" s="5" t="s">
        <v>783</v>
      </c>
      <c r="V482" s="1" t="s">
        <v>880</v>
      </c>
    </row>
    <row r="483" spans="14:22">
      <c r="N483" s="2" t="s">
        <v>1404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1.4934456928838952E-3</v>
      </c>
      <c r="S483" s="5" t="str">
        <f t="shared" si="24"/>
        <v>MY6_Solar</v>
      </c>
      <c r="T483" s="1" t="s">
        <v>892</v>
      </c>
      <c r="U483" s="5" t="s">
        <v>783</v>
      </c>
      <c r="V483" s="1" t="s">
        <v>880</v>
      </c>
    </row>
    <row r="484" spans="14:22">
      <c r="N484" s="2" t="s">
        <v>1405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1.6801264044943821E-3</v>
      </c>
      <c r="S484" s="5" t="str">
        <f t="shared" si="24"/>
        <v>MY6_Solar</v>
      </c>
      <c r="T484" s="1" t="s">
        <v>892</v>
      </c>
      <c r="U484" s="5" t="s">
        <v>783</v>
      </c>
      <c r="V484" s="1" t="s">
        <v>880</v>
      </c>
    </row>
    <row r="485" spans="14:22">
      <c r="N485" s="2" t="s">
        <v>1406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1.4934456928838952E-3</v>
      </c>
      <c r="S485" s="5" t="str">
        <f t="shared" si="24"/>
        <v>MY6_Solar</v>
      </c>
      <c r="T485" s="1" t="s">
        <v>892</v>
      </c>
      <c r="U485" s="5" t="s">
        <v>783</v>
      </c>
      <c r="V485" s="1" t="s">
        <v>880</v>
      </c>
    </row>
    <row r="486" spans="14:22">
      <c r="N486" s="2" t="s">
        <v>1407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1.4934456928838952E-3</v>
      </c>
      <c r="S486" s="5" t="str">
        <f t="shared" si="24"/>
        <v>MY6_Solar</v>
      </c>
      <c r="T486" s="1" t="s">
        <v>892</v>
      </c>
      <c r="U486" s="5" t="s">
        <v>783</v>
      </c>
      <c r="V486" s="1" t="s">
        <v>880</v>
      </c>
    </row>
    <row r="487" spans="14:22">
      <c r="N487" s="2" t="s">
        <v>1408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1.6801264044943821E-3</v>
      </c>
      <c r="S487" s="5" t="str">
        <f t="shared" si="24"/>
        <v>MY6_Solar</v>
      </c>
      <c r="T487" s="1" t="s">
        <v>892</v>
      </c>
      <c r="U487" s="5" t="s">
        <v>783</v>
      </c>
      <c r="V487" s="1" t="s">
        <v>880</v>
      </c>
    </row>
    <row r="488" spans="14:22">
      <c r="N488" s="2" t="s">
        <v>1409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1.4934456928838952E-3</v>
      </c>
      <c r="S488" s="5" t="str">
        <f t="shared" si="24"/>
        <v>MY6_Solar</v>
      </c>
      <c r="T488" s="1" t="s">
        <v>892</v>
      </c>
      <c r="U488" s="5" t="s">
        <v>783</v>
      </c>
      <c r="V488" s="1" t="s">
        <v>880</v>
      </c>
    </row>
    <row r="489" spans="14:22">
      <c r="N489" s="2" t="s">
        <v>1410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892</v>
      </c>
      <c r="U489" s="5" t="s">
        <v>783</v>
      </c>
      <c r="V489" s="1" t="s">
        <v>880</v>
      </c>
    </row>
    <row r="490" spans="14:22">
      <c r="N490" s="2" t="s">
        <v>1411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892</v>
      </c>
      <c r="U490" s="5" t="s">
        <v>783</v>
      </c>
      <c r="V490" s="1" t="s">
        <v>880</v>
      </c>
    </row>
    <row r="491" spans="14:22">
      <c r="N491" s="2" t="s">
        <v>1412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892</v>
      </c>
      <c r="U491" s="5" t="s">
        <v>783</v>
      </c>
      <c r="V491" s="1" t="s">
        <v>880</v>
      </c>
    </row>
    <row r="492" spans="14:22">
      <c r="N492" s="2" t="s">
        <v>1413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892</v>
      </c>
      <c r="U492" s="5" t="s">
        <v>783</v>
      </c>
      <c r="V492" s="1" t="s">
        <v>880</v>
      </c>
    </row>
    <row r="493" spans="14:22">
      <c r="N493" s="2" t="s">
        <v>1414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1.2134246254681647E-3</v>
      </c>
      <c r="S493" s="5" t="str">
        <f t="shared" si="24"/>
        <v>MY6_Solar</v>
      </c>
      <c r="T493" s="1" t="s">
        <v>892</v>
      </c>
      <c r="U493" s="5" t="s">
        <v>783</v>
      </c>
      <c r="V493" s="1" t="s">
        <v>880</v>
      </c>
    </row>
    <row r="494" spans="14:22">
      <c r="N494" s="2" t="s">
        <v>1415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1.4934456928838952E-3</v>
      </c>
      <c r="S494" s="5" t="str">
        <f t="shared" si="24"/>
        <v>MY6_Solar</v>
      </c>
      <c r="T494" s="1" t="s">
        <v>892</v>
      </c>
      <c r="U494" s="5" t="s">
        <v>783</v>
      </c>
      <c r="V494" s="1" t="s">
        <v>880</v>
      </c>
    </row>
    <row r="495" spans="14:22">
      <c r="N495" s="2" t="s">
        <v>1416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1.4934456928838952E-3</v>
      </c>
      <c r="S495" s="5" t="str">
        <f t="shared" si="24"/>
        <v>MY6_Solar</v>
      </c>
      <c r="T495" s="1" t="s">
        <v>892</v>
      </c>
      <c r="U495" s="5" t="s">
        <v>783</v>
      </c>
      <c r="V495" s="1" t="s">
        <v>880</v>
      </c>
    </row>
    <row r="496" spans="14:22">
      <c r="N496" s="2" t="s">
        <v>1417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1.4934456928838952E-3</v>
      </c>
      <c r="S496" s="5" t="str">
        <f t="shared" si="24"/>
        <v>MY6_Solar</v>
      </c>
      <c r="T496" s="1" t="s">
        <v>892</v>
      </c>
      <c r="U496" s="5" t="s">
        <v>783</v>
      </c>
      <c r="V496" s="1" t="s">
        <v>880</v>
      </c>
    </row>
    <row r="497" spans="14:22">
      <c r="N497" s="2" t="s">
        <v>1418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1.4934456928838952E-3</v>
      </c>
      <c r="S497" s="5" t="str">
        <f t="shared" si="24"/>
        <v>MY6_Solar</v>
      </c>
      <c r="T497" s="1" t="s">
        <v>892</v>
      </c>
      <c r="U497" s="5" t="s">
        <v>783</v>
      </c>
      <c r="V497" s="1" t="s">
        <v>880</v>
      </c>
    </row>
    <row r="498" spans="14:22">
      <c r="N498" s="2" t="s">
        <v>1419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1.6801264044943821E-3</v>
      </c>
      <c r="S498" s="5" t="str">
        <f t="shared" si="24"/>
        <v>MY6_Solar</v>
      </c>
      <c r="T498" s="1" t="s">
        <v>892</v>
      </c>
      <c r="U498" s="5" t="s">
        <v>783</v>
      </c>
      <c r="V498" s="1" t="s">
        <v>880</v>
      </c>
    </row>
    <row r="499" spans="14:22">
      <c r="N499" s="2" t="s">
        <v>1420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1.1200842696629215E-3</v>
      </c>
      <c r="S499" s="5" t="str">
        <f t="shared" si="24"/>
        <v>MY6_Solar</v>
      </c>
      <c r="T499" s="1" t="s">
        <v>892</v>
      </c>
      <c r="U499" s="5" t="s">
        <v>783</v>
      </c>
      <c r="V499" s="1" t="s">
        <v>880</v>
      </c>
    </row>
    <row r="500" spans="14:22">
      <c r="N500" s="2" t="s">
        <v>1421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1.6801264044943821E-3</v>
      </c>
      <c r="S500" s="5" t="str">
        <f t="shared" si="24"/>
        <v>MY6_Solar</v>
      </c>
      <c r="T500" s="1" t="s">
        <v>892</v>
      </c>
      <c r="U500" s="5" t="s">
        <v>783</v>
      </c>
      <c r="V500" s="1" t="s">
        <v>880</v>
      </c>
    </row>
    <row r="501" spans="14:22">
      <c r="N501" s="2" t="s">
        <v>1422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1.4934456928838952E-3</v>
      </c>
      <c r="S501" s="5" t="str">
        <f t="shared" si="24"/>
        <v>MY6_Solar</v>
      </c>
      <c r="T501" s="1" t="s">
        <v>892</v>
      </c>
      <c r="U501" s="5" t="s">
        <v>783</v>
      </c>
      <c r="V501" s="1" t="s">
        <v>880</v>
      </c>
    </row>
    <row r="502" spans="14:22">
      <c r="N502" s="2" t="s">
        <v>1423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1.4001053370786517E-3</v>
      </c>
      <c r="S502" s="5" t="str">
        <f t="shared" si="24"/>
        <v>MY6_Solar</v>
      </c>
      <c r="T502" s="1" t="s">
        <v>892</v>
      </c>
      <c r="U502" s="5" t="s">
        <v>783</v>
      </c>
      <c r="V502" s="1" t="s">
        <v>880</v>
      </c>
    </row>
    <row r="503" spans="14:22">
      <c r="N503" s="2" t="s">
        <v>1424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1.4934456928838952E-3</v>
      </c>
      <c r="S503" s="5" t="str">
        <f t="shared" si="24"/>
        <v>MY6_Solar</v>
      </c>
      <c r="T503" s="1" t="s">
        <v>892</v>
      </c>
      <c r="U503" s="5" t="s">
        <v>783</v>
      </c>
      <c r="V503" s="1" t="s">
        <v>880</v>
      </c>
    </row>
    <row r="504" spans="14:22">
      <c r="N504" s="2" t="s">
        <v>1425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1.4934456928838952E-3</v>
      </c>
      <c r="S504" s="5" t="str">
        <f t="shared" si="24"/>
        <v>MY6_Solar</v>
      </c>
      <c r="T504" s="1" t="s">
        <v>892</v>
      </c>
      <c r="U504" s="5" t="s">
        <v>783</v>
      </c>
      <c r="V504" s="1" t="s">
        <v>880</v>
      </c>
    </row>
    <row r="505" spans="14:22">
      <c r="N505" s="2" t="s">
        <v>1426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1.6801264044943821E-3</v>
      </c>
      <c r="S505" s="5" t="str">
        <f t="shared" si="24"/>
        <v>MY6_Solar</v>
      </c>
      <c r="T505" s="1" t="s">
        <v>892</v>
      </c>
      <c r="U505" s="5" t="s">
        <v>783</v>
      </c>
      <c r="V505" s="1" t="s">
        <v>880</v>
      </c>
    </row>
    <row r="506" spans="14:22">
      <c r="N506" s="2" t="s">
        <v>1427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1.4934456928838952E-3</v>
      </c>
      <c r="S506" s="5" t="str">
        <f t="shared" si="24"/>
        <v>MY6_Solar</v>
      </c>
      <c r="T506" s="1" t="s">
        <v>892</v>
      </c>
      <c r="U506" s="5" t="s">
        <v>783</v>
      </c>
      <c r="V506" s="1" t="s">
        <v>880</v>
      </c>
    </row>
    <row r="507" spans="14:22">
      <c r="N507" s="2" t="s">
        <v>1428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892</v>
      </c>
      <c r="U507" s="5" t="s">
        <v>783</v>
      </c>
      <c r="V507" s="1" t="s">
        <v>880</v>
      </c>
    </row>
    <row r="508" spans="14:22">
      <c r="N508" s="2" t="s">
        <v>1429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1.4001053370786517E-3</v>
      </c>
      <c r="S508" s="5" t="str">
        <f t="shared" si="24"/>
        <v>MY6_Solar</v>
      </c>
      <c r="T508" s="1" t="s">
        <v>892</v>
      </c>
      <c r="U508" s="5" t="s">
        <v>783</v>
      </c>
      <c r="V508" s="1" t="s">
        <v>880</v>
      </c>
    </row>
    <row r="509" spans="14:22">
      <c r="N509" s="2" t="s">
        <v>1430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1.1200842696629215E-3</v>
      </c>
      <c r="S509" s="5" t="str">
        <f t="shared" si="24"/>
        <v>MY6_Solar</v>
      </c>
      <c r="T509" s="1" t="s">
        <v>892</v>
      </c>
      <c r="U509" s="5" t="s">
        <v>783</v>
      </c>
      <c r="V509" s="1" t="s">
        <v>880</v>
      </c>
    </row>
    <row r="510" spans="14:22">
      <c r="N510" s="2" t="s">
        <v>1431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1.4934456928838952E-3</v>
      </c>
      <c r="S510" s="5" t="str">
        <f t="shared" si="24"/>
        <v>MY6_Solar</v>
      </c>
      <c r="T510" s="1" t="s">
        <v>892</v>
      </c>
      <c r="U510" s="5" t="s">
        <v>783</v>
      </c>
      <c r="V510" s="1" t="s">
        <v>880</v>
      </c>
    </row>
    <row r="511" spans="14:22">
      <c r="N511" s="2" t="s">
        <v>1432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1.3067649812734082E-3</v>
      </c>
      <c r="S511" s="5" t="str">
        <f t="shared" si="24"/>
        <v>MY6_Solar</v>
      </c>
      <c r="T511" s="1" t="s">
        <v>892</v>
      </c>
      <c r="U511" s="5" t="s">
        <v>783</v>
      </c>
      <c r="V511" s="1" t="s">
        <v>880</v>
      </c>
    </row>
    <row r="512" spans="14:22">
      <c r="N512" s="2" t="s">
        <v>1433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1.4001053370786517E-3</v>
      </c>
      <c r="S512" s="5" t="str">
        <f t="shared" si="24"/>
        <v>MY6_Solar</v>
      </c>
      <c r="T512" s="1" t="s">
        <v>892</v>
      </c>
      <c r="U512" s="5" t="s">
        <v>783</v>
      </c>
      <c r="V512" s="1" t="s">
        <v>880</v>
      </c>
    </row>
    <row r="513" spans="14:22">
      <c r="N513" s="2" t="s">
        <v>1434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1.4934456928838952E-3</v>
      </c>
      <c r="S513" s="5" t="str">
        <f t="shared" si="24"/>
        <v>MY6_Solar</v>
      </c>
      <c r="T513" s="1" t="s">
        <v>892</v>
      </c>
      <c r="U513" s="5" t="s">
        <v>783</v>
      </c>
      <c r="V513" s="1" t="s">
        <v>880</v>
      </c>
    </row>
    <row r="514" spans="14:22">
      <c r="N514" s="2" t="s">
        <v>1435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1.1200842696629215E-3</v>
      </c>
      <c r="S514" s="5" t="str">
        <f t="shared" ref="S514:S577" si="27">_xlfn.XLOOKUP(O514,AE:AE,AG:AG)</f>
        <v>MY6_Solar</v>
      </c>
      <c r="T514" s="1" t="s">
        <v>892</v>
      </c>
      <c r="U514" s="5" t="s">
        <v>783</v>
      </c>
      <c r="V514" s="1" t="s">
        <v>880</v>
      </c>
    </row>
    <row r="515" spans="14:22">
      <c r="N515" s="2" t="s">
        <v>1436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1.4934456928838952E-3</v>
      </c>
      <c r="S515" s="5" t="str">
        <f t="shared" si="27"/>
        <v>MY6_Solar</v>
      </c>
      <c r="T515" s="1" t="s">
        <v>892</v>
      </c>
      <c r="U515" s="5" t="s">
        <v>783</v>
      </c>
      <c r="V515" s="1" t="s">
        <v>880</v>
      </c>
    </row>
    <row r="516" spans="14:22">
      <c r="N516" s="2" t="s">
        <v>1437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1.3067649812734082E-3</v>
      </c>
      <c r="S516" s="5" t="str">
        <f t="shared" si="27"/>
        <v>MY6_Solar</v>
      </c>
      <c r="T516" s="1" t="s">
        <v>892</v>
      </c>
      <c r="U516" s="5" t="s">
        <v>783</v>
      </c>
      <c r="V516" s="1" t="s">
        <v>880</v>
      </c>
    </row>
    <row r="517" spans="14:22">
      <c r="N517" s="2" t="s">
        <v>1438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1.4934456928838952E-3</v>
      </c>
      <c r="S517" s="5" t="str">
        <f t="shared" si="27"/>
        <v>MY6_Solar</v>
      </c>
      <c r="T517" s="1" t="s">
        <v>892</v>
      </c>
      <c r="U517" s="5" t="s">
        <v>783</v>
      </c>
      <c r="V517" s="1" t="s">
        <v>880</v>
      </c>
    </row>
    <row r="518" spans="14:22">
      <c r="N518" s="2" t="s">
        <v>1439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1.4934456928838952E-3</v>
      </c>
      <c r="S518" s="5" t="str">
        <f t="shared" si="27"/>
        <v>MY6_Solar</v>
      </c>
      <c r="T518" s="1" t="s">
        <v>892</v>
      </c>
      <c r="U518" s="5" t="s">
        <v>783</v>
      </c>
      <c r="V518" s="1" t="s">
        <v>880</v>
      </c>
    </row>
    <row r="519" spans="14:22">
      <c r="N519" s="2" t="s">
        <v>1440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1.4934456928838952E-3</v>
      </c>
      <c r="S519" s="5" t="str">
        <f t="shared" si="27"/>
        <v>MY6_Solar</v>
      </c>
      <c r="T519" s="1" t="s">
        <v>892</v>
      </c>
      <c r="U519" s="5" t="s">
        <v>783</v>
      </c>
      <c r="V519" s="1" t="s">
        <v>880</v>
      </c>
    </row>
    <row r="520" spans="14:22">
      <c r="N520" s="2" t="s">
        <v>1441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1.3067649812734082E-3</v>
      </c>
      <c r="S520" s="5" t="str">
        <f t="shared" si="27"/>
        <v>MY6_Solar</v>
      </c>
      <c r="T520" s="1" t="s">
        <v>892</v>
      </c>
      <c r="U520" s="5" t="s">
        <v>783</v>
      </c>
      <c r="V520" s="1" t="s">
        <v>880</v>
      </c>
    </row>
    <row r="521" spans="14:22">
      <c r="N521" s="2" t="s">
        <v>1442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1.2134246254681647E-3</v>
      </c>
      <c r="S521" s="5" t="str">
        <f t="shared" si="27"/>
        <v>MY6_Solar</v>
      </c>
      <c r="T521" s="1" t="s">
        <v>892</v>
      </c>
      <c r="U521" s="5" t="s">
        <v>783</v>
      </c>
      <c r="V521" s="1" t="s">
        <v>880</v>
      </c>
    </row>
    <row r="522" spans="14:22">
      <c r="N522" s="2" t="s">
        <v>1443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1.6801264044943821E-3</v>
      </c>
      <c r="S522" s="5" t="str">
        <f t="shared" si="27"/>
        <v>MY6_Solar</v>
      </c>
      <c r="T522" s="1" t="s">
        <v>892</v>
      </c>
      <c r="U522" s="5" t="s">
        <v>783</v>
      </c>
      <c r="V522" s="1" t="s">
        <v>880</v>
      </c>
    </row>
    <row r="523" spans="14:22">
      <c r="N523" s="2" t="s">
        <v>1444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1.4934456928838952E-3</v>
      </c>
      <c r="S523" s="5" t="str">
        <f t="shared" si="27"/>
        <v>MY6_Solar</v>
      </c>
      <c r="T523" s="1" t="s">
        <v>892</v>
      </c>
      <c r="U523" s="5" t="s">
        <v>783</v>
      </c>
      <c r="V523" s="1" t="s">
        <v>880</v>
      </c>
    </row>
    <row r="524" spans="14:22">
      <c r="N524" s="2" t="s">
        <v>1445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1.6801264044943821E-3</v>
      </c>
      <c r="S524" s="5" t="str">
        <f t="shared" si="27"/>
        <v>MY6_Solar</v>
      </c>
      <c r="T524" s="1" t="s">
        <v>892</v>
      </c>
      <c r="U524" s="5" t="s">
        <v>783</v>
      </c>
      <c r="V524" s="1" t="s">
        <v>880</v>
      </c>
    </row>
    <row r="525" spans="14:22">
      <c r="N525" s="2" t="s">
        <v>1446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1.4001053370786517E-3</v>
      </c>
      <c r="S525" s="5" t="str">
        <f t="shared" si="27"/>
        <v>MY6_Solar</v>
      </c>
      <c r="T525" s="1" t="s">
        <v>892</v>
      </c>
      <c r="U525" s="5" t="s">
        <v>783</v>
      </c>
      <c r="V525" s="1" t="s">
        <v>880</v>
      </c>
    </row>
    <row r="526" spans="14:22">
      <c r="N526" s="2" t="s">
        <v>1447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1.5867860486891384E-3</v>
      </c>
      <c r="S526" s="5" t="str">
        <f t="shared" si="27"/>
        <v>MY6_Solar</v>
      </c>
      <c r="T526" s="1" t="s">
        <v>892</v>
      </c>
      <c r="U526" s="5" t="s">
        <v>783</v>
      </c>
      <c r="V526" s="1" t="s">
        <v>880</v>
      </c>
    </row>
    <row r="527" spans="14:22">
      <c r="N527" s="2" t="s">
        <v>1448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1.3067649812734082E-3</v>
      </c>
      <c r="S527" s="5" t="str">
        <f t="shared" si="27"/>
        <v>MY6_Solar</v>
      </c>
      <c r="T527" s="1" t="s">
        <v>892</v>
      </c>
      <c r="U527" s="5" t="s">
        <v>783</v>
      </c>
      <c r="V527" s="1" t="s">
        <v>880</v>
      </c>
    </row>
    <row r="528" spans="14:22">
      <c r="N528" s="2" t="s">
        <v>1449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1.4001053370786517E-3</v>
      </c>
      <c r="S528" s="5" t="str">
        <f t="shared" si="27"/>
        <v>MY6_Solar</v>
      </c>
      <c r="T528" s="1" t="s">
        <v>892</v>
      </c>
      <c r="U528" s="5" t="s">
        <v>783</v>
      </c>
      <c r="V528" s="1" t="s">
        <v>880</v>
      </c>
    </row>
    <row r="529" spans="14:22">
      <c r="N529" s="2" t="s">
        <v>1450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1.4934456928838952E-3</v>
      </c>
      <c r="S529" s="5" t="str">
        <f t="shared" si="27"/>
        <v>MY6_Solar</v>
      </c>
      <c r="T529" s="1" t="s">
        <v>892</v>
      </c>
      <c r="U529" s="5" t="s">
        <v>783</v>
      </c>
      <c r="V529" s="1" t="s">
        <v>880</v>
      </c>
    </row>
    <row r="530" spans="14:22">
      <c r="N530" s="2" t="s">
        <v>1451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1.5867860486891384E-3</v>
      </c>
      <c r="S530" s="5" t="str">
        <f t="shared" si="27"/>
        <v>MY6_Solar</v>
      </c>
      <c r="T530" s="1" t="s">
        <v>892</v>
      </c>
      <c r="U530" s="5" t="s">
        <v>783</v>
      </c>
      <c r="V530" s="1" t="s">
        <v>880</v>
      </c>
    </row>
    <row r="531" spans="14:22">
      <c r="N531" s="2" t="s">
        <v>1452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1.4934456928838952E-3</v>
      </c>
      <c r="S531" s="5" t="str">
        <f t="shared" si="27"/>
        <v>MY6_Solar</v>
      </c>
      <c r="T531" s="1" t="s">
        <v>892</v>
      </c>
      <c r="U531" s="5" t="s">
        <v>783</v>
      </c>
      <c r="V531" s="1" t="s">
        <v>880</v>
      </c>
    </row>
    <row r="532" spans="14:22">
      <c r="N532" s="2" t="s">
        <v>1453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1.3067649812734082E-3</v>
      </c>
      <c r="S532" s="5" t="str">
        <f t="shared" si="27"/>
        <v>MY6_Solar</v>
      </c>
      <c r="T532" s="1" t="s">
        <v>892</v>
      </c>
      <c r="U532" s="5" t="s">
        <v>783</v>
      </c>
      <c r="V532" s="1" t="s">
        <v>880</v>
      </c>
    </row>
    <row r="533" spans="14:22">
      <c r="N533" s="2" t="s">
        <v>1454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1.6801264044943821E-3</v>
      </c>
      <c r="S533" s="5" t="str">
        <f t="shared" si="27"/>
        <v>MY6_Solar</v>
      </c>
      <c r="T533" s="1" t="s">
        <v>892</v>
      </c>
      <c r="U533" s="5" t="s">
        <v>783</v>
      </c>
      <c r="V533" s="1" t="s">
        <v>880</v>
      </c>
    </row>
    <row r="534" spans="14:22">
      <c r="N534" s="2" t="s">
        <v>1455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1.6801264044943821E-3</v>
      </c>
      <c r="S534" s="5" t="str">
        <f t="shared" si="27"/>
        <v>MY6_Solar</v>
      </c>
      <c r="T534" s="1" t="s">
        <v>892</v>
      </c>
      <c r="U534" s="5" t="s">
        <v>783</v>
      </c>
      <c r="V534" s="1" t="s">
        <v>880</v>
      </c>
    </row>
    <row r="535" spans="14:22">
      <c r="N535" s="2" t="s">
        <v>1456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1.6801264044943821E-3</v>
      </c>
      <c r="S535" s="5" t="str">
        <f t="shared" si="27"/>
        <v>MY6_Solar</v>
      </c>
      <c r="T535" s="1" t="s">
        <v>892</v>
      </c>
      <c r="U535" s="5" t="s">
        <v>783</v>
      </c>
      <c r="V535" s="1" t="s">
        <v>880</v>
      </c>
    </row>
    <row r="536" spans="14:22">
      <c r="N536" s="2" t="s">
        <v>1457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1.4934456928838952E-3</v>
      </c>
      <c r="S536" s="5" t="str">
        <f t="shared" si="27"/>
        <v>MY6_Solar</v>
      </c>
      <c r="T536" s="1" t="s">
        <v>892</v>
      </c>
      <c r="U536" s="5" t="s">
        <v>783</v>
      </c>
      <c r="V536" s="1" t="s">
        <v>880</v>
      </c>
    </row>
    <row r="537" spans="14:22">
      <c r="N537" s="2" t="s">
        <v>1458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1.4934456928838952E-3</v>
      </c>
      <c r="S537" s="5" t="str">
        <f t="shared" si="27"/>
        <v>MY6_Solar</v>
      </c>
      <c r="T537" s="1" t="s">
        <v>892</v>
      </c>
      <c r="U537" s="5" t="s">
        <v>783</v>
      </c>
      <c r="V537" s="1" t="s">
        <v>880</v>
      </c>
    </row>
    <row r="538" spans="14:22">
      <c r="N538" s="2" t="s">
        <v>1459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9.3340355805243442E-4</v>
      </c>
      <c r="S538" s="5" t="str">
        <f t="shared" si="27"/>
        <v>MY6_Solar</v>
      </c>
      <c r="T538" s="1" t="s">
        <v>892</v>
      </c>
      <c r="U538" s="5" t="s">
        <v>783</v>
      </c>
      <c r="V538" s="1" t="s">
        <v>880</v>
      </c>
    </row>
    <row r="539" spans="14:22">
      <c r="N539" s="2" t="s">
        <v>1460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1.1200842696629215E-3</v>
      </c>
      <c r="S539" s="5" t="str">
        <f t="shared" si="27"/>
        <v>MY6_Solar</v>
      </c>
      <c r="T539" s="1" t="s">
        <v>892</v>
      </c>
      <c r="U539" s="5" t="s">
        <v>783</v>
      </c>
      <c r="V539" s="1" t="s">
        <v>880</v>
      </c>
    </row>
    <row r="540" spans="14:22">
      <c r="N540" s="2" t="s">
        <v>1461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1.3067649812734082E-3</v>
      </c>
      <c r="S540" s="5" t="str">
        <f t="shared" si="27"/>
        <v>MY6_Solar</v>
      </c>
      <c r="T540" s="1" t="s">
        <v>892</v>
      </c>
      <c r="U540" s="5" t="s">
        <v>783</v>
      </c>
      <c r="V540" s="1" t="s">
        <v>880</v>
      </c>
    </row>
    <row r="541" spans="14:22">
      <c r="N541" s="2" t="s">
        <v>1462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9.3340355805243442E-4</v>
      </c>
      <c r="S541" s="5" t="str">
        <f t="shared" si="27"/>
        <v>MY6_Solar</v>
      </c>
      <c r="T541" s="1" t="s">
        <v>892</v>
      </c>
      <c r="U541" s="5" t="s">
        <v>783</v>
      </c>
      <c r="V541" s="1" t="s">
        <v>880</v>
      </c>
    </row>
    <row r="542" spans="14:22">
      <c r="N542" s="2" t="s">
        <v>1463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1.5867860486891384E-3</v>
      </c>
      <c r="S542" s="5" t="str">
        <f t="shared" si="27"/>
        <v>MY6_Solar</v>
      </c>
      <c r="T542" s="1" t="s">
        <v>892</v>
      </c>
      <c r="U542" s="5" t="s">
        <v>783</v>
      </c>
      <c r="V542" s="1" t="s">
        <v>880</v>
      </c>
    </row>
    <row r="543" spans="14:22">
      <c r="N543" s="2" t="s">
        <v>1464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1.5867860486891384E-3</v>
      </c>
      <c r="S543" s="5" t="str">
        <f t="shared" si="27"/>
        <v>MY6_Solar</v>
      </c>
      <c r="T543" s="1" t="s">
        <v>892</v>
      </c>
      <c r="U543" s="5" t="s">
        <v>783</v>
      </c>
      <c r="V543" s="1" t="s">
        <v>880</v>
      </c>
    </row>
    <row r="544" spans="14:22">
      <c r="N544" s="2" t="s">
        <v>1465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1.4934456928838952E-3</v>
      </c>
      <c r="S544" s="5" t="str">
        <f t="shared" si="27"/>
        <v>MY6_Solar</v>
      </c>
      <c r="T544" s="1" t="s">
        <v>892</v>
      </c>
      <c r="U544" s="5" t="s">
        <v>783</v>
      </c>
      <c r="V544" s="1" t="s">
        <v>880</v>
      </c>
    </row>
    <row r="545" spans="14:22">
      <c r="N545" s="2" t="s">
        <v>1466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1.0267439138576778E-3</v>
      </c>
      <c r="S545" s="5" t="str">
        <f t="shared" si="27"/>
        <v>MY6_Solar</v>
      </c>
      <c r="T545" s="1" t="s">
        <v>892</v>
      </c>
      <c r="U545" s="5" t="s">
        <v>783</v>
      </c>
      <c r="V545" s="1" t="s">
        <v>880</v>
      </c>
    </row>
    <row r="546" spans="14:22">
      <c r="N546" s="2" t="s">
        <v>1467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1.1200842696629215E-3</v>
      </c>
      <c r="S546" s="5" t="str">
        <f t="shared" si="27"/>
        <v>MY6_Solar</v>
      </c>
      <c r="T546" s="1" t="s">
        <v>892</v>
      </c>
      <c r="U546" s="5" t="s">
        <v>783</v>
      </c>
      <c r="V546" s="1" t="s">
        <v>880</v>
      </c>
    </row>
    <row r="547" spans="14:22">
      <c r="N547" s="2" t="s">
        <v>1468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1.3067649812734082E-3</v>
      </c>
      <c r="S547" s="5" t="str">
        <f t="shared" si="27"/>
        <v>MY6_Solar</v>
      </c>
      <c r="T547" s="1" t="s">
        <v>892</v>
      </c>
      <c r="U547" s="5" t="s">
        <v>783</v>
      </c>
      <c r="V547" s="1" t="s">
        <v>880</v>
      </c>
    </row>
    <row r="548" spans="14:22">
      <c r="N548" s="2" t="s">
        <v>1469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1.4934456928838952E-3</v>
      </c>
      <c r="S548" s="5" t="str">
        <f t="shared" si="27"/>
        <v>MY6_Solar</v>
      </c>
      <c r="T548" s="1" t="s">
        <v>892</v>
      </c>
      <c r="U548" s="5" t="s">
        <v>783</v>
      </c>
      <c r="V548" s="1" t="s">
        <v>880</v>
      </c>
    </row>
    <row r="549" spans="14:22">
      <c r="N549" s="2" t="s">
        <v>1470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1.4934456928838952E-3</v>
      </c>
      <c r="S549" s="5" t="str">
        <f t="shared" si="27"/>
        <v>MY6_Solar</v>
      </c>
      <c r="T549" s="1" t="s">
        <v>892</v>
      </c>
      <c r="U549" s="5" t="s">
        <v>783</v>
      </c>
      <c r="V549" s="1" t="s">
        <v>880</v>
      </c>
    </row>
    <row r="550" spans="14:22">
      <c r="N550" s="2" t="s">
        <v>1471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1.2134246254681647E-3</v>
      </c>
      <c r="S550" s="5" t="str">
        <f t="shared" si="27"/>
        <v>MY6_Solar</v>
      </c>
      <c r="T550" s="1" t="s">
        <v>892</v>
      </c>
      <c r="U550" s="5" t="s">
        <v>783</v>
      </c>
      <c r="V550" s="1" t="s">
        <v>880</v>
      </c>
    </row>
    <row r="551" spans="14:22">
      <c r="N551" s="2" t="s">
        <v>1472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1.1200842696629215E-3</v>
      </c>
      <c r="S551" s="5" t="str">
        <f t="shared" si="27"/>
        <v>MY6_Solar</v>
      </c>
      <c r="T551" s="1" t="s">
        <v>892</v>
      </c>
      <c r="U551" s="5" t="s">
        <v>783</v>
      </c>
      <c r="V551" s="1" t="s">
        <v>880</v>
      </c>
    </row>
    <row r="552" spans="14:22">
      <c r="N552" s="2" t="s">
        <v>1473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1.5867860486891384E-3</v>
      </c>
      <c r="S552" s="5" t="str">
        <f t="shared" si="27"/>
        <v>MY6_Solar</v>
      </c>
      <c r="T552" s="1" t="s">
        <v>892</v>
      </c>
      <c r="U552" s="5" t="s">
        <v>783</v>
      </c>
      <c r="V552" s="1" t="s">
        <v>880</v>
      </c>
    </row>
    <row r="553" spans="14:22">
      <c r="N553" s="2" t="s">
        <v>1474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1.6801264044943821E-3</v>
      </c>
      <c r="S553" s="5" t="str">
        <f t="shared" si="27"/>
        <v>MY6_Solar</v>
      </c>
      <c r="T553" s="1" t="s">
        <v>892</v>
      </c>
      <c r="U553" s="5" t="s">
        <v>783</v>
      </c>
      <c r="V553" s="1" t="s">
        <v>880</v>
      </c>
    </row>
    <row r="554" spans="14:22">
      <c r="N554" s="2" t="s">
        <v>1475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1.4934456928838952E-3</v>
      </c>
      <c r="S554" s="5" t="str">
        <f t="shared" si="27"/>
        <v>MY6_Solar</v>
      </c>
      <c r="T554" s="1" t="s">
        <v>892</v>
      </c>
      <c r="U554" s="5" t="s">
        <v>783</v>
      </c>
      <c r="V554" s="1" t="s">
        <v>880</v>
      </c>
    </row>
    <row r="555" spans="14:22">
      <c r="N555" s="2" t="s">
        <v>1476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1.4934456928838952E-3</v>
      </c>
      <c r="S555" s="5" t="str">
        <f t="shared" si="27"/>
        <v>MY6_Solar</v>
      </c>
      <c r="T555" s="1" t="s">
        <v>892</v>
      </c>
      <c r="U555" s="5" t="s">
        <v>783</v>
      </c>
      <c r="V555" s="1" t="s">
        <v>880</v>
      </c>
    </row>
    <row r="556" spans="14:22">
      <c r="N556" s="2" t="s">
        <v>1477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1.4934456928838952E-3</v>
      </c>
      <c r="S556" s="5" t="str">
        <f t="shared" si="27"/>
        <v>MY6_Solar</v>
      </c>
      <c r="T556" s="1" t="s">
        <v>892</v>
      </c>
      <c r="U556" s="5" t="s">
        <v>783</v>
      </c>
      <c r="V556" s="1" t="s">
        <v>880</v>
      </c>
    </row>
    <row r="557" spans="14:22">
      <c r="N557" s="2" t="s">
        <v>1478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1.3067649812734082E-3</v>
      </c>
      <c r="S557" s="5" t="str">
        <f t="shared" si="27"/>
        <v>MY6_Solar</v>
      </c>
      <c r="T557" s="1" t="s">
        <v>892</v>
      </c>
      <c r="U557" s="5" t="s">
        <v>783</v>
      </c>
      <c r="V557" s="1" t="s">
        <v>880</v>
      </c>
    </row>
    <row r="558" spans="14:22">
      <c r="N558" s="2" t="s">
        <v>1479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1.1200842696629215E-3</v>
      </c>
      <c r="S558" s="5" t="str">
        <f t="shared" si="27"/>
        <v>MY6_Solar</v>
      </c>
      <c r="T558" s="1" t="s">
        <v>892</v>
      </c>
      <c r="U558" s="5" t="s">
        <v>783</v>
      </c>
      <c r="V558" s="1" t="s">
        <v>880</v>
      </c>
    </row>
    <row r="559" spans="14:22">
      <c r="N559" s="2" t="s">
        <v>1480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1.4001053370786517E-3</v>
      </c>
      <c r="S559" s="5" t="str">
        <f t="shared" si="27"/>
        <v>MY6_Solar</v>
      </c>
      <c r="T559" s="1" t="s">
        <v>892</v>
      </c>
      <c r="U559" s="5" t="s">
        <v>783</v>
      </c>
      <c r="V559" s="1" t="s">
        <v>880</v>
      </c>
    </row>
    <row r="560" spans="14:22">
      <c r="N560" s="2" t="s">
        <v>1481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1.4001053370786517E-3</v>
      </c>
      <c r="S560" s="5" t="str">
        <f t="shared" si="27"/>
        <v>MY6_Solar</v>
      </c>
      <c r="T560" s="1" t="s">
        <v>892</v>
      </c>
      <c r="U560" s="5" t="s">
        <v>783</v>
      </c>
      <c r="V560" s="1" t="s">
        <v>880</v>
      </c>
    </row>
    <row r="561" spans="14:22">
      <c r="N561" s="2" t="s">
        <v>1482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1.3067649812734082E-3</v>
      </c>
      <c r="S561" s="5" t="str">
        <f t="shared" si="27"/>
        <v>MY6_Solar</v>
      </c>
      <c r="T561" s="1" t="s">
        <v>892</v>
      </c>
      <c r="U561" s="5" t="s">
        <v>783</v>
      </c>
      <c r="V561" s="1" t="s">
        <v>880</v>
      </c>
    </row>
    <row r="562" spans="14:22">
      <c r="N562" s="2" t="s">
        <v>1483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1.4934456928838952E-3</v>
      </c>
      <c r="S562" s="5" t="str">
        <f t="shared" si="27"/>
        <v>MY6_Solar</v>
      </c>
      <c r="T562" s="1" t="s">
        <v>892</v>
      </c>
      <c r="U562" s="5" t="s">
        <v>783</v>
      </c>
      <c r="V562" s="1" t="s">
        <v>880</v>
      </c>
    </row>
    <row r="563" spans="14:22">
      <c r="N563" s="2" t="s">
        <v>1484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1.1200842696629215E-3</v>
      </c>
      <c r="S563" s="5" t="str">
        <f t="shared" si="27"/>
        <v>MY6_Solar</v>
      </c>
      <c r="T563" s="1" t="s">
        <v>892</v>
      </c>
      <c r="U563" s="5" t="s">
        <v>783</v>
      </c>
      <c r="V563" s="1" t="s">
        <v>880</v>
      </c>
    </row>
    <row r="564" spans="14:22">
      <c r="N564" s="2" t="s">
        <v>1485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1.4934456928838952E-3</v>
      </c>
      <c r="S564" s="5" t="str">
        <f t="shared" si="27"/>
        <v>MY6_Solar</v>
      </c>
      <c r="T564" s="1" t="s">
        <v>892</v>
      </c>
      <c r="U564" s="5" t="s">
        <v>783</v>
      </c>
      <c r="V564" s="1" t="s">
        <v>880</v>
      </c>
    </row>
    <row r="565" spans="14:22">
      <c r="N565" s="2" t="s">
        <v>1486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1.6801264044943821E-3</v>
      </c>
      <c r="S565" s="5" t="str">
        <f t="shared" si="27"/>
        <v>MY6_Solar</v>
      </c>
      <c r="T565" s="1" t="s">
        <v>892</v>
      </c>
      <c r="U565" s="5" t="s">
        <v>783</v>
      </c>
      <c r="V565" s="1" t="s">
        <v>880</v>
      </c>
    </row>
    <row r="566" spans="14:22">
      <c r="N566" s="2" t="s">
        <v>1487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892</v>
      </c>
      <c r="U566" s="5" t="s">
        <v>783</v>
      </c>
      <c r="V566" s="1" t="s">
        <v>880</v>
      </c>
    </row>
    <row r="567" spans="14:22">
      <c r="N567" s="2" t="s">
        <v>1488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1.6801264044943821E-3</v>
      </c>
      <c r="S567" s="5" t="str">
        <f t="shared" si="27"/>
        <v>MY6_Solar</v>
      </c>
      <c r="T567" s="1" t="s">
        <v>892</v>
      </c>
      <c r="U567" s="5" t="s">
        <v>783</v>
      </c>
      <c r="V567" s="1" t="s">
        <v>880</v>
      </c>
    </row>
    <row r="568" spans="14:22">
      <c r="N568" s="2" t="s">
        <v>1489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1.6801264044943821E-3</v>
      </c>
      <c r="S568" s="5" t="str">
        <f t="shared" si="27"/>
        <v>MY6_Solar</v>
      </c>
      <c r="T568" s="1" t="s">
        <v>892</v>
      </c>
      <c r="U568" s="5" t="s">
        <v>783</v>
      </c>
      <c r="V568" s="1" t="s">
        <v>880</v>
      </c>
    </row>
    <row r="569" spans="14:22">
      <c r="N569" s="2" t="s">
        <v>1490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1.4934456928838952E-3</v>
      </c>
      <c r="S569" s="5" t="str">
        <f t="shared" si="27"/>
        <v>MY6_Solar</v>
      </c>
      <c r="T569" s="1" t="s">
        <v>892</v>
      </c>
      <c r="U569" s="5" t="s">
        <v>783</v>
      </c>
      <c r="V569" s="1" t="s">
        <v>880</v>
      </c>
    </row>
    <row r="570" spans="14:22">
      <c r="N570" s="2" t="s">
        <v>1491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1.4934456928838952E-3</v>
      </c>
      <c r="S570" s="5" t="str">
        <f t="shared" si="27"/>
        <v>MY6_Solar</v>
      </c>
      <c r="T570" s="1" t="s">
        <v>892</v>
      </c>
      <c r="U570" s="5" t="s">
        <v>783</v>
      </c>
      <c r="V570" s="1" t="s">
        <v>880</v>
      </c>
    </row>
    <row r="571" spans="14:22">
      <c r="N571" s="2" t="s">
        <v>1492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1.4934456928838952E-3</v>
      </c>
      <c r="S571" s="5" t="str">
        <f t="shared" si="27"/>
        <v>MY6_Solar</v>
      </c>
      <c r="T571" s="1" t="s">
        <v>892</v>
      </c>
      <c r="U571" s="5" t="s">
        <v>783</v>
      </c>
      <c r="V571" s="1" t="s">
        <v>880</v>
      </c>
    </row>
    <row r="572" spans="14:22">
      <c r="N572" s="2" t="s">
        <v>1493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1.4934456928838952E-3</v>
      </c>
      <c r="S572" s="5" t="str">
        <f t="shared" si="27"/>
        <v>MY6_Solar</v>
      </c>
      <c r="T572" s="1" t="s">
        <v>892</v>
      </c>
      <c r="U572" s="5" t="s">
        <v>783</v>
      </c>
      <c r="V572" s="1" t="s">
        <v>880</v>
      </c>
    </row>
    <row r="573" spans="14:22">
      <c r="N573" s="2" t="s">
        <v>1494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1.4934456928838952E-3</v>
      </c>
      <c r="S573" s="5" t="str">
        <f t="shared" si="27"/>
        <v>MY6_Solar</v>
      </c>
      <c r="T573" s="1" t="s">
        <v>892</v>
      </c>
      <c r="U573" s="5" t="s">
        <v>783</v>
      </c>
      <c r="V573" s="1" t="s">
        <v>880</v>
      </c>
    </row>
    <row r="574" spans="14:22">
      <c r="N574" s="2" t="s">
        <v>1495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1.2134246254681647E-3</v>
      </c>
      <c r="S574" s="5" t="str">
        <f t="shared" si="27"/>
        <v>MY6_Solar</v>
      </c>
      <c r="T574" s="1" t="s">
        <v>892</v>
      </c>
      <c r="U574" s="5" t="s">
        <v>783</v>
      </c>
      <c r="V574" s="1" t="s">
        <v>880</v>
      </c>
    </row>
    <row r="575" spans="14:22">
      <c r="N575" s="2" t="s">
        <v>1496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1.4001053370786517E-3</v>
      </c>
      <c r="S575" s="5" t="str">
        <f t="shared" si="27"/>
        <v>MY6_Solar</v>
      </c>
      <c r="T575" s="1" t="s">
        <v>892</v>
      </c>
      <c r="U575" s="5" t="s">
        <v>783</v>
      </c>
      <c r="V575" s="1" t="s">
        <v>880</v>
      </c>
    </row>
    <row r="576" spans="14:22">
      <c r="N576" s="2" t="s">
        <v>1497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1.3067649812734082E-3</v>
      </c>
      <c r="S576" s="5" t="str">
        <f t="shared" si="27"/>
        <v>MY6_Solar</v>
      </c>
      <c r="T576" s="1" t="s">
        <v>892</v>
      </c>
      <c r="U576" s="5" t="s">
        <v>783</v>
      </c>
      <c r="V576" s="1" t="s">
        <v>880</v>
      </c>
    </row>
    <row r="577" spans="14:22">
      <c r="N577" s="2" t="s">
        <v>1498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1.4001053370786517E-3</v>
      </c>
      <c r="S577" s="5" t="str">
        <f t="shared" si="27"/>
        <v>MY6_Solar</v>
      </c>
      <c r="T577" s="1" t="s">
        <v>892</v>
      </c>
      <c r="U577" s="5" t="s">
        <v>783</v>
      </c>
      <c r="V577" s="1" t="s">
        <v>880</v>
      </c>
    </row>
    <row r="578" spans="14:22">
      <c r="N578" s="2" t="s">
        <v>1499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1.4934456928838952E-3</v>
      </c>
      <c r="S578" s="5" t="str">
        <f t="shared" ref="S578:S641" si="32">_xlfn.XLOOKUP(O578,AE:AE,AG:AG)</f>
        <v>MY6_Solar</v>
      </c>
      <c r="T578" s="1" t="s">
        <v>892</v>
      </c>
      <c r="U578" s="5" t="s">
        <v>783</v>
      </c>
      <c r="V578" s="1" t="s">
        <v>880</v>
      </c>
    </row>
    <row r="579" spans="14:22">
      <c r="N579" s="2" t="s">
        <v>1500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1.3067649812734082E-3</v>
      </c>
      <c r="S579" s="5" t="str">
        <f t="shared" si="32"/>
        <v>MY6_Solar</v>
      </c>
      <c r="T579" s="1" t="s">
        <v>892</v>
      </c>
      <c r="U579" s="5" t="s">
        <v>783</v>
      </c>
      <c r="V579" s="1" t="s">
        <v>880</v>
      </c>
    </row>
    <row r="580" spans="14:22">
      <c r="N580" s="2" t="s">
        <v>1501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1.4934456928838952E-3</v>
      </c>
      <c r="S580" s="5" t="str">
        <f t="shared" si="32"/>
        <v>MY6_Solar</v>
      </c>
      <c r="T580" s="1" t="s">
        <v>892</v>
      </c>
      <c r="U580" s="5" t="s">
        <v>783</v>
      </c>
      <c r="V580" s="1" t="s">
        <v>880</v>
      </c>
    </row>
    <row r="581" spans="14:22">
      <c r="N581" s="2" t="s">
        <v>1502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1.4934456928838952E-3</v>
      </c>
      <c r="S581" s="5" t="str">
        <f t="shared" si="32"/>
        <v>MY6_Solar</v>
      </c>
      <c r="T581" s="1" t="s">
        <v>892</v>
      </c>
      <c r="U581" s="5" t="s">
        <v>783</v>
      </c>
      <c r="V581" s="1" t="s">
        <v>880</v>
      </c>
    </row>
    <row r="582" spans="14:22">
      <c r="N582" s="2" t="s">
        <v>1503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1.4934456928838952E-3</v>
      </c>
      <c r="S582" s="5" t="str">
        <f t="shared" si="32"/>
        <v>MY6_Solar</v>
      </c>
      <c r="T582" s="1" t="s">
        <v>892</v>
      </c>
      <c r="U582" s="5" t="s">
        <v>783</v>
      </c>
      <c r="V582" s="1" t="s">
        <v>880</v>
      </c>
    </row>
    <row r="583" spans="14:22">
      <c r="N583" s="2" t="s">
        <v>1504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1.3067649812734082E-3</v>
      </c>
      <c r="S583" s="5" t="str">
        <f t="shared" si="32"/>
        <v>MY6_Solar</v>
      </c>
      <c r="T583" s="1" t="s">
        <v>892</v>
      </c>
      <c r="U583" s="5" t="s">
        <v>783</v>
      </c>
      <c r="V583" s="1" t="s">
        <v>880</v>
      </c>
    </row>
    <row r="584" spans="14:22">
      <c r="N584" s="2" t="s">
        <v>1505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1.3067649812734082E-3</v>
      </c>
      <c r="S584" s="5" t="str">
        <f t="shared" si="32"/>
        <v>MY6_Solar</v>
      </c>
      <c r="T584" s="1" t="s">
        <v>892</v>
      </c>
      <c r="U584" s="5" t="s">
        <v>783</v>
      </c>
      <c r="V584" s="1" t="s">
        <v>880</v>
      </c>
    </row>
    <row r="585" spans="14:22">
      <c r="N585" s="2" t="s">
        <v>1506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1.4934456928838952E-3</v>
      </c>
      <c r="S585" s="5" t="str">
        <f t="shared" si="32"/>
        <v>MY6_Solar</v>
      </c>
      <c r="T585" s="1" t="s">
        <v>892</v>
      </c>
      <c r="U585" s="5" t="s">
        <v>783</v>
      </c>
      <c r="V585" s="1" t="s">
        <v>880</v>
      </c>
    </row>
    <row r="586" spans="14:22">
      <c r="N586" s="2" t="s">
        <v>1507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1.1200842696629215E-3</v>
      </c>
      <c r="S586" s="5" t="str">
        <f t="shared" si="32"/>
        <v>MY6_Solar</v>
      </c>
      <c r="T586" s="1" t="s">
        <v>892</v>
      </c>
      <c r="U586" s="5" t="s">
        <v>783</v>
      </c>
      <c r="V586" s="1" t="s">
        <v>880</v>
      </c>
    </row>
    <row r="587" spans="14:22">
      <c r="N587" s="2" t="s">
        <v>1508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1.3067649812734082E-3</v>
      </c>
      <c r="S587" s="5" t="str">
        <f t="shared" si="32"/>
        <v>MY6_Solar</v>
      </c>
      <c r="T587" s="1" t="s">
        <v>892</v>
      </c>
      <c r="U587" s="5" t="s">
        <v>783</v>
      </c>
      <c r="V587" s="1" t="s">
        <v>880</v>
      </c>
    </row>
    <row r="588" spans="14:22">
      <c r="N588" s="2" t="s">
        <v>1509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1.1200842696629215E-3</v>
      </c>
      <c r="S588" s="5" t="str">
        <f t="shared" si="32"/>
        <v>MY6_Solar</v>
      </c>
      <c r="T588" s="1" t="s">
        <v>892</v>
      </c>
      <c r="U588" s="5" t="s">
        <v>783</v>
      </c>
      <c r="V588" s="1" t="s">
        <v>880</v>
      </c>
    </row>
    <row r="589" spans="14:22">
      <c r="N589" s="2" t="s">
        <v>1510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1.4934456928838952E-3</v>
      </c>
      <c r="S589" s="5" t="str">
        <f t="shared" si="32"/>
        <v>MY6_Solar</v>
      </c>
      <c r="T589" s="1" t="s">
        <v>892</v>
      </c>
      <c r="U589" s="5" t="s">
        <v>783</v>
      </c>
      <c r="V589" s="1" t="s">
        <v>880</v>
      </c>
    </row>
    <row r="590" spans="14:22">
      <c r="N590" s="2" t="s">
        <v>1511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1.4934456928838952E-3</v>
      </c>
      <c r="S590" s="5" t="str">
        <f t="shared" si="32"/>
        <v>MY6_Solar</v>
      </c>
      <c r="T590" s="1" t="s">
        <v>892</v>
      </c>
      <c r="U590" s="5" t="s">
        <v>783</v>
      </c>
      <c r="V590" s="1" t="s">
        <v>880</v>
      </c>
    </row>
    <row r="591" spans="14:22">
      <c r="N591" s="2" t="s">
        <v>1512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1.4934456928838952E-3</v>
      </c>
      <c r="S591" s="5" t="str">
        <f t="shared" si="32"/>
        <v>MY6_Solar</v>
      </c>
      <c r="T591" s="1" t="s">
        <v>892</v>
      </c>
      <c r="U591" s="5" t="s">
        <v>783</v>
      </c>
      <c r="V591" s="1" t="s">
        <v>880</v>
      </c>
    </row>
    <row r="592" spans="14:22">
      <c r="N592" s="2" t="s">
        <v>1513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1.4001053370786517E-3</v>
      </c>
      <c r="S592" s="5" t="str">
        <f t="shared" si="32"/>
        <v>MY6_Solar</v>
      </c>
      <c r="T592" s="1" t="s">
        <v>892</v>
      </c>
      <c r="U592" s="5" t="s">
        <v>783</v>
      </c>
      <c r="V592" s="1" t="s">
        <v>880</v>
      </c>
    </row>
    <row r="593" spans="14:22">
      <c r="N593" s="2" t="s">
        <v>1514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1.4934456928838952E-3</v>
      </c>
      <c r="S593" s="5" t="str">
        <f t="shared" si="32"/>
        <v>MY6_Solar</v>
      </c>
      <c r="T593" s="1" t="s">
        <v>892</v>
      </c>
      <c r="U593" s="5" t="s">
        <v>783</v>
      </c>
      <c r="V593" s="1" t="s">
        <v>880</v>
      </c>
    </row>
    <row r="594" spans="14:22">
      <c r="N594" s="2" t="s">
        <v>1515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1.4934456928838952E-3</v>
      </c>
      <c r="S594" s="5" t="str">
        <f t="shared" si="32"/>
        <v>MY6_Solar</v>
      </c>
      <c r="T594" s="1" t="s">
        <v>892</v>
      </c>
      <c r="U594" s="5" t="s">
        <v>783</v>
      </c>
      <c r="V594" s="1" t="s">
        <v>880</v>
      </c>
    </row>
    <row r="595" spans="14:22">
      <c r="N595" s="2" t="s">
        <v>1516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1.4934456928838952E-3</v>
      </c>
      <c r="S595" s="5" t="str">
        <f t="shared" si="32"/>
        <v>MY6_Solar</v>
      </c>
      <c r="T595" s="1" t="s">
        <v>892</v>
      </c>
      <c r="U595" s="5" t="s">
        <v>783</v>
      </c>
      <c r="V595" s="1" t="s">
        <v>880</v>
      </c>
    </row>
    <row r="596" spans="14:22">
      <c r="N596" s="2" t="s">
        <v>1517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1.3067649812734082E-3</v>
      </c>
      <c r="S596" s="5" t="str">
        <f t="shared" si="32"/>
        <v>MY6_Solar</v>
      </c>
      <c r="T596" s="1" t="s">
        <v>892</v>
      </c>
      <c r="U596" s="5" t="s">
        <v>783</v>
      </c>
      <c r="V596" s="1" t="s">
        <v>880</v>
      </c>
    </row>
    <row r="597" spans="14:22">
      <c r="N597" s="2" t="s">
        <v>1518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1.6801264044943821E-3</v>
      </c>
      <c r="S597" s="5" t="str">
        <f t="shared" si="32"/>
        <v>MY6_Solar</v>
      </c>
      <c r="T597" s="1" t="s">
        <v>892</v>
      </c>
      <c r="U597" s="5" t="s">
        <v>783</v>
      </c>
      <c r="V597" s="1" t="s">
        <v>880</v>
      </c>
    </row>
    <row r="598" spans="14:22">
      <c r="N598" s="2" t="s">
        <v>1519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1.4934456928838952E-3</v>
      </c>
      <c r="S598" s="5" t="str">
        <f t="shared" si="32"/>
        <v>MY6_Solar</v>
      </c>
      <c r="T598" s="1" t="s">
        <v>892</v>
      </c>
      <c r="U598" s="5" t="s">
        <v>783</v>
      </c>
      <c r="V598" s="1" t="s">
        <v>880</v>
      </c>
    </row>
    <row r="599" spans="14:22">
      <c r="N599" s="2" t="s">
        <v>1520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1.6801264044943821E-3</v>
      </c>
      <c r="S599" s="5" t="str">
        <f t="shared" si="32"/>
        <v>MY6_Solar</v>
      </c>
      <c r="T599" s="1" t="s">
        <v>892</v>
      </c>
      <c r="U599" s="5" t="s">
        <v>783</v>
      </c>
      <c r="V599" s="1" t="s">
        <v>880</v>
      </c>
    </row>
    <row r="600" spans="14:22">
      <c r="N600" s="2" t="s">
        <v>1521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1.4934456928838952E-3</v>
      </c>
      <c r="S600" s="5" t="str">
        <f t="shared" si="32"/>
        <v>MY6_Solar</v>
      </c>
      <c r="T600" s="1" t="s">
        <v>892</v>
      </c>
      <c r="U600" s="5" t="s">
        <v>783</v>
      </c>
      <c r="V600" s="1" t="s">
        <v>880</v>
      </c>
    </row>
    <row r="601" spans="14:22">
      <c r="N601" s="2" t="s">
        <v>1522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1.2023934925093633E-3</v>
      </c>
      <c r="S601" s="5" t="str">
        <f t="shared" si="32"/>
        <v>MY7_Solar</v>
      </c>
      <c r="T601" s="1" t="s">
        <v>897</v>
      </c>
      <c r="U601" s="5" t="s">
        <v>783</v>
      </c>
      <c r="V601" s="1" t="s">
        <v>880</v>
      </c>
    </row>
    <row r="602" spans="14:22">
      <c r="N602" s="2" t="s">
        <v>1523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1.2948852996254683E-3</v>
      </c>
      <c r="S602" s="5" t="str">
        <f t="shared" si="32"/>
        <v>MY7_Solar</v>
      </c>
      <c r="T602" s="1" t="s">
        <v>897</v>
      </c>
      <c r="U602" s="5" t="s">
        <v>783</v>
      </c>
      <c r="V602" s="1" t="s">
        <v>880</v>
      </c>
    </row>
    <row r="603" spans="14:22">
      <c r="N603" s="2" t="s">
        <v>1524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1.479868913857678E-3</v>
      </c>
      <c r="S603" s="5" t="str">
        <f t="shared" si="32"/>
        <v>MY7_Solar</v>
      </c>
      <c r="T603" s="1" t="s">
        <v>897</v>
      </c>
      <c r="U603" s="5" t="s">
        <v>783</v>
      </c>
      <c r="V603" s="1" t="s">
        <v>880</v>
      </c>
    </row>
    <row r="604" spans="14:22">
      <c r="N604" s="2" t="s">
        <v>1525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1.2948852996254683E-3</v>
      </c>
      <c r="S604" s="5" t="str">
        <f t="shared" si="32"/>
        <v>MY7_Solar</v>
      </c>
      <c r="T604" s="1" t="s">
        <v>897</v>
      </c>
      <c r="U604" s="5" t="s">
        <v>783</v>
      </c>
      <c r="V604" s="1" t="s">
        <v>880</v>
      </c>
    </row>
    <row r="605" spans="14:22">
      <c r="N605" s="2" t="s">
        <v>1526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1.2948852996254683E-3</v>
      </c>
      <c r="S605" s="5" t="str">
        <f t="shared" si="32"/>
        <v>MY7_Solar</v>
      </c>
      <c r="T605" s="1" t="s">
        <v>897</v>
      </c>
      <c r="U605" s="5" t="s">
        <v>783</v>
      </c>
      <c r="V605" s="1" t="s">
        <v>880</v>
      </c>
    </row>
    <row r="606" spans="14:22">
      <c r="N606" s="2" t="s">
        <v>1527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1.2948852996254683E-3</v>
      </c>
      <c r="S606" s="5" t="str">
        <f t="shared" si="32"/>
        <v>MY7_Solar</v>
      </c>
      <c r="T606" s="1" t="s">
        <v>897</v>
      </c>
      <c r="U606" s="5" t="s">
        <v>783</v>
      </c>
      <c r="V606" s="1" t="s">
        <v>880</v>
      </c>
    </row>
    <row r="607" spans="14:22">
      <c r="N607" s="2" t="s">
        <v>1528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1.6648525280898877E-3</v>
      </c>
      <c r="S607" s="5" t="str">
        <f t="shared" si="32"/>
        <v>MY7_Solar</v>
      </c>
      <c r="T607" s="1" t="s">
        <v>897</v>
      </c>
      <c r="U607" s="5" t="s">
        <v>783</v>
      </c>
      <c r="V607" s="1" t="s">
        <v>880</v>
      </c>
    </row>
    <row r="608" spans="14:22">
      <c r="N608" s="2" t="s">
        <v>1529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1.6648525280898877E-3</v>
      </c>
      <c r="S608" s="5" t="str">
        <f t="shared" si="32"/>
        <v>MY7_Solar</v>
      </c>
      <c r="T608" s="1" t="s">
        <v>897</v>
      </c>
      <c r="U608" s="5" t="s">
        <v>783</v>
      </c>
      <c r="V608" s="1" t="s">
        <v>880</v>
      </c>
    </row>
    <row r="609" spans="14:22">
      <c r="N609" s="2" t="s">
        <v>1530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1.387377106741573E-3</v>
      </c>
      <c r="S609" s="5" t="str">
        <f t="shared" si="32"/>
        <v>MY7_Solar</v>
      </c>
      <c r="T609" s="1" t="s">
        <v>897</v>
      </c>
      <c r="U609" s="5" t="s">
        <v>783</v>
      </c>
      <c r="V609" s="1" t="s">
        <v>880</v>
      </c>
    </row>
    <row r="610" spans="14:22">
      <c r="N610" s="2" t="s">
        <v>1531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1.479868913857678E-3</v>
      </c>
      <c r="S610" s="5" t="str">
        <f t="shared" si="32"/>
        <v>MY7_Solar</v>
      </c>
      <c r="T610" s="1" t="s">
        <v>897</v>
      </c>
      <c r="U610" s="5" t="s">
        <v>783</v>
      </c>
      <c r="V610" s="1" t="s">
        <v>880</v>
      </c>
    </row>
    <row r="611" spans="14:22">
      <c r="N611" s="2" t="s">
        <v>1532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1.2948852996254683E-3</v>
      </c>
      <c r="S611" s="5" t="str">
        <f t="shared" si="32"/>
        <v>MY7_Solar</v>
      </c>
      <c r="T611" s="1" t="s">
        <v>897</v>
      </c>
      <c r="U611" s="5" t="s">
        <v>783</v>
      </c>
      <c r="V611" s="1" t="s">
        <v>880</v>
      </c>
    </row>
    <row r="612" spans="14:22">
      <c r="N612" s="2" t="s">
        <v>1533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897</v>
      </c>
      <c r="U612" s="5" t="s">
        <v>783</v>
      </c>
      <c r="V612" s="1" t="s">
        <v>880</v>
      </c>
    </row>
    <row r="613" spans="14:22">
      <c r="N613" s="2" t="s">
        <v>1534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1.6648525280898877E-3</v>
      </c>
      <c r="S613" s="5" t="str">
        <f t="shared" si="32"/>
        <v>MY7_Solar</v>
      </c>
      <c r="T613" s="1" t="s">
        <v>897</v>
      </c>
      <c r="U613" s="5" t="s">
        <v>783</v>
      </c>
      <c r="V613" s="1" t="s">
        <v>880</v>
      </c>
    </row>
    <row r="614" spans="14:22">
      <c r="N614" s="2" t="s">
        <v>1535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1.479868913857678E-3</v>
      </c>
      <c r="S614" s="5" t="str">
        <f t="shared" si="32"/>
        <v>MY7_Solar</v>
      </c>
      <c r="T614" s="1" t="s">
        <v>897</v>
      </c>
      <c r="U614" s="5" t="s">
        <v>783</v>
      </c>
      <c r="V614" s="1" t="s">
        <v>880</v>
      </c>
    </row>
    <row r="615" spans="14:22">
      <c r="N615" s="2" t="s">
        <v>1536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1.479868913857678E-3</v>
      </c>
      <c r="S615" s="5" t="str">
        <f t="shared" si="32"/>
        <v>MY7_Solar</v>
      </c>
      <c r="T615" s="1" t="s">
        <v>897</v>
      </c>
      <c r="U615" s="5" t="s">
        <v>783</v>
      </c>
      <c r="V615" s="1" t="s">
        <v>880</v>
      </c>
    </row>
    <row r="616" spans="14:22">
      <c r="N616" s="2" t="s">
        <v>1537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1.479868913857678E-3</v>
      </c>
      <c r="S616" s="5" t="str">
        <f t="shared" si="32"/>
        <v>MY7_Solar</v>
      </c>
      <c r="T616" s="1" t="s">
        <v>897</v>
      </c>
      <c r="U616" s="5" t="s">
        <v>783</v>
      </c>
      <c r="V616" s="1" t="s">
        <v>880</v>
      </c>
    </row>
    <row r="617" spans="14:22">
      <c r="N617" s="2" t="s">
        <v>1538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1.2948852996254683E-3</v>
      </c>
      <c r="S617" s="5" t="str">
        <f t="shared" si="32"/>
        <v>MY7_Solar</v>
      </c>
      <c r="T617" s="1" t="s">
        <v>897</v>
      </c>
      <c r="U617" s="5" t="s">
        <v>783</v>
      </c>
      <c r="V617" s="1" t="s">
        <v>880</v>
      </c>
    </row>
    <row r="618" spans="14:22">
      <c r="N618" s="2" t="s">
        <v>1539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1.479868913857678E-3</v>
      </c>
      <c r="S618" s="5" t="str">
        <f t="shared" si="32"/>
        <v>MY7_Solar</v>
      </c>
      <c r="T618" s="1" t="s">
        <v>897</v>
      </c>
      <c r="U618" s="5" t="s">
        <v>783</v>
      </c>
      <c r="V618" s="1" t="s">
        <v>880</v>
      </c>
    </row>
    <row r="619" spans="14:22">
      <c r="N619" s="2" t="s">
        <v>1540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1.2023934925093633E-3</v>
      </c>
      <c r="S619" s="5" t="str">
        <f t="shared" si="32"/>
        <v>MY7_Solar</v>
      </c>
      <c r="T619" s="1" t="s">
        <v>897</v>
      </c>
      <c r="U619" s="5" t="s">
        <v>783</v>
      </c>
      <c r="V619" s="1" t="s">
        <v>880</v>
      </c>
    </row>
    <row r="620" spans="14:22">
      <c r="N620" s="2" t="s">
        <v>1541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1.2023934925093633E-3</v>
      </c>
      <c r="S620" s="5" t="str">
        <f t="shared" si="32"/>
        <v>MY7_Solar</v>
      </c>
      <c r="T620" s="1" t="s">
        <v>897</v>
      </c>
      <c r="U620" s="5" t="s">
        <v>783</v>
      </c>
      <c r="V620" s="1" t="s">
        <v>880</v>
      </c>
    </row>
    <row r="621" spans="14:22">
      <c r="N621" s="2" t="s">
        <v>1542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1.2948852996254683E-3</v>
      </c>
      <c r="S621" s="5" t="str">
        <f t="shared" si="32"/>
        <v>MY7_Solar</v>
      </c>
      <c r="T621" s="1" t="s">
        <v>897</v>
      </c>
      <c r="U621" s="5" t="s">
        <v>783</v>
      </c>
      <c r="V621" s="1" t="s">
        <v>880</v>
      </c>
    </row>
    <row r="622" spans="14:22">
      <c r="N622" s="2" t="s">
        <v>1543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1.479868913857678E-3</v>
      </c>
      <c r="S622" s="5" t="str">
        <f t="shared" si="32"/>
        <v>MY7_Solar</v>
      </c>
      <c r="T622" s="1" t="s">
        <v>897</v>
      </c>
      <c r="U622" s="5" t="s">
        <v>783</v>
      </c>
      <c r="V622" s="1" t="s">
        <v>880</v>
      </c>
    </row>
    <row r="623" spans="14:22">
      <c r="N623" s="2" t="s">
        <v>1544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1.479868913857678E-3</v>
      </c>
      <c r="S623" s="5" t="str">
        <f t="shared" si="32"/>
        <v>MY7_Solar</v>
      </c>
      <c r="T623" s="1" t="s">
        <v>897</v>
      </c>
      <c r="U623" s="5" t="s">
        <v>783</v>
      </c>
      <c r="V623" s="1" t="s">
        <v>880</v>
      </c>
    </row>
    <row r="624" spans="14:22">
      <c r="N624" s="2" t="s">
        <v>1545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1.479868913857678E-3</v>
      </c>
      <c r="S624" s="5" t="str">
        <f t="shared" si="32"/>
        <v>MY7_Solar</v>
      </c>
      <c r="T624" s="1" t="s">
        <v>897</v>
      </c>
      <c r="U624" s="5" t="s">
        <v>783</v>
      </c>
      <c r="V624" s="1" t="s">
        <v>880</v>
      </c>
    </row>
    <row r="625" spans="14:22">
      <c r="N625" s="2" t="s">
        <v>1546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1.479868913857678E-3</v>
      </c>
      <c r="S625" s="5" t="str">
        <f t="shared" si="32"/>
        <v>MY7_Solar</v>
      </c>
      <c r="T625" s="1" t="s">
        <v>897</v>
      </c>
      <c r="U625" s="5" t="s">
        <v>783</v>
      </c>
      <c r="V625" s="1" t="s">
        <v>880</v>
      </c>
    </row>
    <row r="626" spans="14:22">
      <c r="N626" s="2" t="s">
        <v>1547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1.479868913857678E-3</v>
      </c>
      <c r="S626" s="5" t="str">
        <f t="shared" si="32"/>
        <v>MY7_Solar</v>
      </c>
      <c r="T626" s="1" t="s">
        <v>897</v>
      </c>
      <c r="U626" s="5" t="s">
        <v>783</v>
      </c>
      <c r="V626" s="1" t="s">
        <v>880</v>
      </c>
    </row>
    <row r="627" spans="14:22">
      <c r="N627" s="2" t="s">
        <v>1548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1.6648525280898877E-3</v>
      </c>
      <c r="S627" s="5" t="str">
        <f t="shared" si="32"/>
        <v>MY7_Solar</v>
      </c>
      <c r="T627" s="1" t="s">
        <v>897</v>
      </c>
      <c r="U627" s="5" t="s">
        <v>783</v>
      </c>
      <c r="V627" s="1" t="s">
        <v>880</v>
      </c>
    </row>
    <row r="628" spans="14:22">
      <c r="N628" s="2" t="s">
        <v>1549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1.479868913857678E-3</v>
      </c>
      <c r="S628" s="5" t="str">
        <f t="shared" si="32"/>
        <v>MY7_Solar</v>
      </c>
      <c r="T628" s="1" t="s">
        <v>897</v>
      </c>
      <c r="U628" s="5" t="s">
        <v>783</v>
      </c>
      <c r="V628" s="1" t="s">
        <v>880</v>
      </c>
    </row>
    <row r="629" spans="14:22">
      <c r="N629" s="2" t="s">
        <v>1550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6.4744264981273414E-4</v>
      </c>
      <c r="S629" s="5" t="str">
        <f t="shared" si="32"/>
        <v>MY7_Solar</v>
      </c>
      <c r="T629" s="1" t="s">
        <v>897</v>
      </c>
      <c r="U629" s="5" t="s">
        <v>783</v>
      </c>
      <c r="V629" s="1" t="s">
        <v>880</v>
      </c>
    </row>
    <row r="630" spans="14:22">
      <c r="N630" s="2" t="s">
        <v>1551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1.2948852996254683E-3</v>
      </c>
      <c r="S630" s="5" t="str">
        <f t="shared" si="32"/>
        <v>MY7_Solar</v>
      </c>
      <c r="T630" s="1" t="s">
        <v>897</v>
      </c>
      <c r="U630" s="5" t="s">
        <v>783</v>
      </c>
      <c r="V630" s="1" t="s">
        <v>880</v>
      </c>
    </row>
    <row r="631" spans="14:22">
      <c r="N631" s="2" t="s">
        <v>1552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1.2948852996254683E-3</v>
      </c>
      <c r="S631" s="5" t="str">
        <f t="shared" si="32"/>
        <v>MY7_Solar</v>
      </c>
      <c r="T631" s="1" t="s">
        <v>897</v>
      </c>
      <c r="U631" s="5" t="s">
        <v>783</v>
      </c>
      <c r="V631" s="1" t="s">
        <v>880</v>
      </c>
    </row>
    <row r="632" spans="14:22">
      <c r="N632" s="2" t="s">
        <v>1553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1.2948852996254683E-3</v>
      </c>
      <c r="S632" s="5" t="str">
        <f t="shared" si="32"/>
        <v>MY7_Solar</v>
      </c>
      <c r="T632" s="1" t="s">
        <v>897</v>
      </c>
      <c r="U632" s="5" t="s">
        <v>783</v>
      </c>
      <c r="V632" s="1" t="s">
        <v>880</v>
      </c>
    </row>
    <row r="633" spans="14:22">
      <c r="N633" s="2" t="s">
        <v>1554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1.387377106741573E-3</v>
      </c>
      <c r="S633" s="5" t="str">
        <f t="shared" si="32"/>
        <v>MY7_Solar</v>
      </c>
      <c r="T633" s="1" t="s">
        <v>897</v>
      </c>
      <c r="U633" s="5" t="s">
        <v>783</v>
      </c>
      <c r="V633" s="1" t="s">
        <v>880</v>
      </c>
    </row>
    <row r="634" spans="14:22">
      <c r="N634" s="2" t="s">
        <v>1555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1.479868913857678E-3</v>
      </c>
      <c r="S634" s="5" t="str">
        <f t="shared" si="32"/>
        <v>MY7_Solar</v>
      </c>
      <c r="T634" s="1" t="s">
        <v>897</v>
      </c>
      <c r="U634" s="5" t="s">
        <v>783</v>
      </c>
      <c r="V634" s="1" t="s">
        <v>880</v>
      </c>
    </row>
    <row r="635" spans="14:22">
      <c r="N635" s="2" t="s">
        <v>1556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1.2948852996254683E-3</v>
      </c>
      <c r="S635" s="5" t="str">
        <f t="shared" si="32"/>
        <v>MY7_Solar</v>
      </c>
      <c r="T635" s="1" t="s">
        <v>897</v>
      </c>
      <c r="U635" s="5" t="s">
        <v>783</v>
      </c>
      <c r="V635" s="1" t="s">
        <v>880</v>
      </c>
    </row>
    <row r="636" spans="14:22">
      <c r="N636" s="2" t="s">
        <v>1557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1.2948852996254683E-3</v>
      </c>
      <c r="S636" s="5" t="str">
        <f t="shared" si="32"/>
        <v>MY7_Solar</v>
      </c>
      <c r="T636" s="1" t="s">
        <v>897</v>
      </c>
      <c r="U636" s="5" t="s">
        <v>783</v>
      </c>
      <c r="V636" s="1" t="s">
        <v>880</v>
      </c>
    </row>
    <row r="637" spans="14:22">
      <c r="N637" s="2" t="s">
        <v>1558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1.387377106741573E-3</v>
      </c>
      <c r="S637" s="5" t="str">
        <f t="shared" si="32"/>
        <v>MY7_Solar</v>
      </c>
      <c r="T637" s="1" t="s">
        <v>897</v>
      </c>
      <c r="U637" s="5" t="s">
        <v>783</v>
      </c>
      <c r="V637" s="1" t="s">
        <v>880</v>
      </c>
    </row>
    <row r="638" spans="14:22">
      <c r="N638" s="2" t="s">
        <v>1559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1.2948852996254683E-3</v>
      </c>
      <c r="S638" s="5" t="str">
        <f t="shared" si="32"/>
        <v>MY7_Solar</v>
      </c>
      <c r="T638" s="1" t="s">
        <v>897</v>
      </c>
      <c r="U638" s="5" t="s">
        <v>783</v>
      </c>
      <c r="V638" s="1" t="s">
        <v>880</v>
      </c>
    </row>
    <row r="639" spans="14:22">
      <c r="N639" s="2" t="s">
        <v>1560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8.3242626404494383E-4</v>
      </c>
      <c r="S639" s="5" t="str">
        <f t="shared" si="32"/>
        <v>MY7_Solar</v>
      </c>
      <c r="T639" s="1" t="s">
        <v>897</v>
      </c>
      <c r="U639" s="5" t="s">
        <v>783</v>
      </c>
      <c r="V639" s="1" t="s">
        <v>880</v>
      </c>
    </row>
    <row r="640" spans="14:22">
      <c r="N640" s="2" t="s">
        <v>1561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1.2948852996254683E-3</v>
      </c>
      <c r="S640" s="5" t="str">
        <f t="shared" si="32"/>
        <v>MY7_Solar</v>
      </c>
      <c r="T640" s="1" t="s">
        <v>897</v>
      </c>
      <c r="U640" s="5" t="s">
        <v>783</v>
      </c>
      <c r="V640" s="1" t="s">
        <v>880</v>
      </c>
    </row>
    <row r="641" spans="14:22">
      <c r="N641" s="2" t="s">
        <v>1562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1.2948852996254683E-3</v>
      </c>
      <c r="S641" s="5" t="str">
        <f t="shared" si="32"/>
        <v>MY7_Solar</v>
      </c>
      <c r="T641" s="1" t="s">
        <v>897</v>
      </c>
      <c r="U641" s="5" t="s">
        <v>783</v>
      </c>
      <c r="V641" s="1" t="s">
        <v>880</v>
      </c>
    </row>
    <row r="642" spans="14:22">
      <c r="N642" s="2" t="s">
        <v>1563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1.2948852996254683E-3</v>
      </c>
      <c r="S642" s="5" t="str">
        <f t="shared" ref="S642:S705" si="35">_xlfn.XLOOKUP(O642,AE:AE,AG:AG)</f>
        <v>MY7_Solar</v>
      </c>
      <c r="T642" s="1" t="s">
        <v>897</v>
      </c>
      <c r="U642" s="5" t="s">
        <v>783</v>
      </c>
      <c r="V642" s="1" t="s">
        <v>880</v>
      </c>
    </row>
    <row r="643" spans="14:22">
      <c r="N643" s="2" t="s">
        <v>1564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1.2948852996254683E-3</v>
      </c>
      <c r="S643" s="5" t="str">
        <f t="shared" si="35"/>
        <v>MY7_Solar</v>
      </c>
      <c r="T643" s="1" t="s">
        <v>897</v>
      </c>
      <c r="U643" s="5" t="s">
        <v>783</v>
      </c>
      <c r="V643" s="1" t="s">
        <v>880</v>
      </c>
    </row>
    <row r="644" spans="14:22">
      <c r="N644" s="2" t="s">
        <v>1565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1.479868913857678E-3</v>
      </c>
      <c r="S644" s="5" t="str">
        <f t="shared" si="35"/>
        <v>MY7_Solar</v>
      </c>
      <c r="T644" s="1" t="s">
        <v>897</v>
      </c>
      <c r="U644" s="5" t="s">
        <v>783</v>
      </c>
      <c r="V644" s="1" t="s">
        <v>880</v>
      </c>
    </row>
    <row r="645" spans="14:22">
      <c r="N645" s="2" t="s">
        <v>1566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1.387377106741573E-3</v>
      </c>
      <c r="S645" s="5" t="str">
        <f t="shared" si="35"/>
        <v>MY7_Solar</v>
      </c>
      <c r="T645" s="1" t="s">
        <v>897</v>
      </c>
      <c r="U645" s="5" t="s">
        <v>783</v>
      </c>
      <c r="V645" s="1" t="s">
        <v>880</v>
      </c>
    </row>
    <row r="646" spans="14:22">
      <c r="N646" s="2" t="s">
        <v>1567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1.6648525280898877E-3</v>
      </c>
      <c r="S646" s="5" t="str">
        <f t="shared" si="35"/>
        <v>MY7_Solar</v>
      </c>
      <c r="T646" s="1" t="s">
        <v>897</v>
      </c>
      <c r="U646" s="5" t="s">
        <v>783</v>
      </c>
      <c r="V646" s="1" t="s">
        <v>880</v>
      </c>
    </row>
    <row r="647" spans="14:22">
      <c r="N647" s="2" t="s">
        <v>1568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1.2948852996254683E-3</v>
      </c>
      <c r="S647" s="5" t="str">
        <f t="shared" si="35"/>
        <v>MY7_Solar</v>
      </c>
      <c r="T647" s="1" t="s">
        <v>897</v>
      </c>
      <c r="U647" s="5" t="s">
        <v>783</v>
      </c>
      <c r="V647" s="1" t="s">
        <v>880</v>
      </c>
    </row>
    <row r="648" spans="14:22">
      <c r="N648" s="2" t="s">
        <v>1569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1.479868913857678E-3</v>
      </c>
      <c r="S648" s="5" t="str">
        <f t="shared" si="35"/>
        <v>MY7_Solar</v>
      </c>
      <c r="T648" s="1" t="s">
        <v>897</v>
      </c>
      <c r="U648" s="5" t="s">
        <v>783</v>
      </c>
      <c r="V648" s="1" t="s">
        <v>880</v>
      </c>
    </row>
    <row r="649" spans="14:22">
      <c r="N649" s="2" t="s">
        <v>1570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9.2491807116104878E-4</v>
      </c>
      <c r="S649" s="5" t="str">
        <f t="shared" si="35"/>
        <v>MY7_Solar</v>
      </c>
      <c r="T649" s="1" t="s">
        <v>897</v>
      </c>
      <c r="U649" s="5" t="s">
        <v>783</v>
      </c>
      <c r="V649" s="1" t="s">
        <v>880</v>
      </c>
    </row>
    <row r="650" spans="14:22">
      <c r="N650" s="2" t="s">
        <v>1571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1.2948852996254683E-3</v>
      </c>
      <c r="S650" s="5" t="str">
        <f t="shared" si="35"/>
        <v>MY7_Solar</v>
      </c>
      <c r="T650" s="1" t="s">
        <v>897</v>
      </c>
      <c r="U650" s="5" t="s">
        <v>783</v>
      </c>
      <c r="V650" s="1" t="s">
        <v>880</v>
      </c>
    </row>
    <row r="651" spans="14:22">
      <c r="N651" s="2" t="s">
        <v>1572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1.479868913857678E-3</v>
      </c>
      <c r="S651" s="5" t="str">
        <f t="shared" si="35"/>
        <v>MY7_Solar</v>
      </c>
      <c r="T651" s="1" t="s">
        <v>897</v>
      </c>
      <c r="U651" s="5" t="s">
        <v>783</v>
      </c>
      <c r="V651" s="1" t="s">
        <v>880</v>
      </c>
    </row>
    <row r="652" spans="14:22">
      <c r="N652" s="2" t="s">
        <v>1573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1.387377106741573E-3</v>
      </c>
      <c r="S652" s="5" t="str">
        <f t="shared" si="35"/>
        <v>MY7_Solar</v>
      </c>
      <c r="T652" s="1" t="s">
        <v>897</v>
      </c>
      <c r="U652" s="5" t="s">
        <v>783</v>
      </c>
      <c r="V652" s="1" t="s">
        <v>880</v>
      </c>
    </row>
    <row r="653" spans="14:22">
      <c r="N653" s="2" t="s">
        <v>1574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1.1099016853932584E-3</v>
      </c>
      <c r="S653" s="5" t="str">
        <f t="shared" si="35"/>
        <v>MY7_Solar</v>
      </c>
      <c r="T653" s="1" t="s">
        <v>897</v>
      </c>
      <c r="U653" s="5" t="s">
        <v>783</v>
      </c>
      <c r="V653" s="1" t="s">
        <v>880</v>
      </c>
    </row>
    <row r="654" spans="14:22">
      <c r="N654" s="2" t="s">
        <v>1575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897</v>
      </c>
      <c r="U654" s="5" t="s">
        <v>783</v>
      </c>
      <c r="V654" s="1" t="s">
        <v>880</v>
      </c>
    </row>
    <row r="655" spans="14:22">
      <c r="N655" s="2" t="s">
        <v>1576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1.5723607209737827E-3</v>
      </c>
      <c r="S655" s="5" t="str">
        <f t="shared" si="35"/>
        <v>MY7_Solar</v>
      </c>
      <c r="T655" s="1" t="s">
        <v>897</v>
      </c>
      <c r="U655" s="5" t="s">
        <v>783</v>
      </c>
      <c r="V655" s="1" t="s">
        <v>880</v>
      </c>
    </row>
    <row r="656" spans="14:22">
      <c r="N656" s="2" t="s">
        <v>1577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1.2948852996254683E-3</v>
      </c>
      <c r="S656" s="5" t="str">
        <f t="shared" si="35"/>
        <v>MY7_Solar</v>
      </c>
      <c r="T656" s="1" t="s">
        <v>897</v>
      </c>
      <c r="U656" s="5" t="s">
        <v>783</v>
      </c>
      <c r="V656" s="1" t="s">
        <v>880</v>
      </c>
    </row>
    <row r="657" spans="14:22">
      <c r="N657" s="2" t="s">
        <v>1578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1.2948852996254683E-3</v>
      </c>
      <c r="S657" s="5" t="str">
        <f t="shared" si="35"/>
        <v>MY7_Solar</v>
      </c>
      <c r="T657" s="1" t="s">
        <v>897</v>
      </c>
      <c r="U657" s="5" t="s">
        <v>783</v>
      </c>
      <c r="V657" s="1" t="s">
        <v>880</v>
      </c>
    </row>
    <row r="658" spans="14:22">
      <c r="N658" s="2" t="s">
        <v>1579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1.2948852996254683E-3</v>
      </c>
      <c r="S658" s="5" t="str">
        <f t="shared" si="35"/>
        <v>MY7_Solar</v>
      </c>
      <c r="T658" s="1" t="s">
        <v>897</v>
      </c>
      <c r="U658" s="5" t="s">
        <v>783</v>
      </c>
      <c r="V658" s="1" t="s">
        <v>880</v>
      </c>
    </row>
    <row r="659" spans="14:22">
      <c r="N659" s="2" t="s">
        <v>1580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1.2948852996254683E-3</v>
      </c>
      <c r="S659" s="5" t="str">
        <f t="shared" si="35"/>
        <v>MY7_Solar</v>
      </c>
      <c r="T659" s="1" t="s">
        <v>897</v>
      </c>
      <c r="U659" s="5" t="s">
        <v>783</v>
      </c>
      <c r="V659" s="1" t="s">
        <v>880</v>
      </c>
    </row>
    <row r="660" spans="14:22">
      <c r="N660" s="2" t="s">
        <v>1581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1.2023934925093633E-3</v>
      </c>
      <c r="S660" s="5" t="str">
        <f t="shared" si="35"/>
        <v>MY7_Solar</v>
      </c>
      <c r="T660" s="1" t="s">
        <v>897</v>
      </c>
      <c r="U660" s="5" t="s">
        <v>783</v>
      </c>
      <c r="V660" s="1" t="s">
        <v>880</v>
      </c>
    </row>
    <row r="661" spans="14:22">
      <c r="N661" s="2" t="s">
        <v>1582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8.3242626404494383E-4</v>
      </c>
      <c r="S661" s="5" t="str">
        <f t="shared" si="35"/>
        <v>MY7_Solar</v>
      </c>
      <c r="T661" s="1" t="s">
        <v>897</v>
      </c>
      <c r="U661" s="5" t="s">
        <v>783</v>
      </c>
      <c r="V661" s="1" t="s">
        <v>880</v>
      </c>
    </row>
    <row r="662" spans="14:22">
      <c r="N662" s="2" t="s">
        <v>1583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1.479868913857678E-3</v>
      </c>
      <c r="S662" s="5" t="str">
        <f t="shared" si="35"/>
        <v>MY7_Solar</v>
      </c>
      <c r="T662" s="1" t="s">
        <v>897</v>
      </c>
      <c r="U662" s="5" t="s">
        <v>783</v>
      </c>
      <c r="V662" s="1" t="s">
        <v>880</v>
      </c>
    </row>
    <row r="663" spans="14:22">
      <c r="N663" s="2" t="s">
        <v>1584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1.479868913857678E-3</v>
      </c>
      <c r="S663" s="5" t="str">
        <f t="shared" si="35"/>
        <v>MY7_Solar</v>
      </c>
      <c r="T663" s="1" t="s">
        <v>897</v>
      </c>
      <c r="U663" s="5" t="s">
        <v>783</v>
      </c>
      <c r="V663" s="1" t="s">
        <v>880</v>
      </c>
    </row>
    <row r="664" spans="14:22">
      <c r="N664" s="2" t="s">
        <v>1585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1.479868913857678E-3</v>
      </c>
      <c r="S664" s="5" t="str">
        <f t="shared" si="35"/>
        <v>MY7_Solar</v>
      </c>
      <c r="T664" s="1" t="s">
        <v>897</v>
      </c>
      <c r="U664" s="5" t="s">
        <v>783</v>
      </c>
      <c r="V664" s="1" t="s">
        <v>880</v>
      </c>
    </row>
    <row r="665" spans="14:22">
      <c r="N665" s="2" t="s">
        <v>1586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1.2023934925093633E-3</v>
      </c>
      <c r="S665" s="5" t="str">
        <f t="shared" si="35"/>
        <v>MY7_Solar</v>
      </c>
      <c r="T665" s="1" t="s">
        <v>897</v>
      </c>
      <c r="U665" s="5" t="s">
        <v>783</v>
      </c>
      <c r="V665" s="1" t="s">
        <v>880</v>
      </c>
    </row>
    <row r="666" spans="14:22">
      <c r="N666" s="2" t="s">
        <v>1587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1.2948852996254683E-3</v>
      </c>
      <c r="S666" s="5" t="str">
        <f t="shared" si="35"/>
        <v>MY7_Solar</v>
      </c>
      <c r="T666" s="1" t="s">
        <v>897</v>
      </c>
      <c r="U666" s="5" t="s">
        <v>783</v>
      </c>
      <c r="V666" s="1" t="s">
        <v>880</v>
      </c>
    </row>
    <row r="667" spans="14:22">
      <c r="N667" s="2" t="s">
        <v>1588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1.479868913857678E-3</v>
      </c>
      <c r="S667" s="5" t="str">
        <f t="shared" si="35"/>
        <v>MY7_Solar</v>
      </c>
      <c r="T667" s="1" t="s">
        <v>897</v>
      </c>
      <c r="U667" s="5" t="s">
        <v>783</v>
      </c>
      <c r="V667" s="1" t="s">
        <v>880</v>
      </c>
    </row>
    <row r="668" spans="14:22">
      <c r="N668" s="2" t="s">
        <v>1589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1.2948852996254683E-3</v>
      </c>
      <c r="S668" s="5" t="str">
        <f t="shared" si="35"/>
        <v>MY7_Solar</v>
      </c>
      <c r="T668" s="1" t="s">
        <v>897</v>
      </c>
      <c r="U668" s="5" t="s">
        <v>783</v>
      </c>
      <c r="V668" s="1" t="s">
        <v>880</v>
      </c>
    </row>
    <row r="669" spans="14:22">
      <c r="N669" s="2" t="s">
        <v>1590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1.479868913857678E-3</v>
      </c>
      <c r="S669" s="5" t="str">
        <f t="shared" si="35"/>
        <v>MY7_Solar</v>
      </c>
      <c r="T669" s="1" t="s">
        <v>897</v>
      </c>
      <c r="U669" s="5" t="s">
        <v>783</v>
      </c>
      <c r="V669" s="1" t="s">
        <v>880</v>
      </c>
    </row>
    <row r="670" spans="14:22">
      <c r="N670" s="2" t="s">
        <v>1591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1.387377106741573E-3</v>
      </c>
      <c r="S670" s="5" t="str">
        <f t="shared" si="35"/>
        <v>MY7_Solar</v>
      </c>
      <c r="T670" s="1" t="s">
        <v>897</v>
      </c>
      <c r="U670" s="5" t="s">
        <v>783</v>
      </c>
      <c r="V670" s="1" t="s">
        <v>880</v>
      </c>
    </row>
    <row r="671" spans="14:22">
      <c r="N671" s="2" t="s">
        <v>1592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1.387377106741573E-3</v>
      </c>
      <c r="S671" s="5" t="str">
        <f t="shared" si="35"/>
        <v>MY7_Solar</v>
      </c>
      <c r="T671" s="1" t="s">
        <v>897</v>
      </c>
      <c r="U671" s="5" t="s">
        <v>783</v>
      </c>
      <c r="V671" s="1" t="s">
        <v>880</v>
      </c>
    </row>
    <row r="672" spans="14:22">
      <c r="N672" s="2" t="s">
        <v>1593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1.2948852996254683E-3</v>
      </c>
      <c r="S672" s="5" t="str">
        <f t="shared" si="35"/>
        <v>MY7_Solar</v>
      </c>
      <c r="T672" s="1" t="s">
        <v>897</v>
      </c>
      <c r="U672" s="5" t="s">
        <v>783</v>
      </c>
      <c r="V672" s="1" t="s">
        <v>880</v>
      </c>
    </row>
    <row r="673" spans="14:22">
      <c r="N673" s="2" t="s">
        <v>1594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1.2948852996254683E-3</v>
      </c>
      <c r="S673" s="5" t="str">
        <f t="shared" si="35"/>
        <v>MY7_Solar</v>
      </c>
      <c r="T673" s="1" t="s">
        <v>897</v>
      </c>
      <c r="U673" s="5" t="s">
        <v>783</v>
      </c>
      <c r="V673" s="1" t="s">
        <v>880</v>
      </c>
    </row>
    <row r="674" spans="14:22">
      <c r="N674" s="2" t="s">
        <v>1595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1.479868913857678E-3</v>
      </c>
      <c r="S674" s="5" t="str">
        <f t="shared" si="35"/>
        <v>MY7_Solar</v>
      </c>
      <c r="T674" s="1" t="s">
        <v>897</v>
      </c>
      <c r="U674" s="5" t="s">
        <v>783</v>
      </c>
      <c r="V674" s="1" t="s">
        <v>880</v>
      </c>
    </row>
    <row r="675" spans="14:22">
      <c r="N675" s="2" t="s">
        <v>1596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3.6996722846441949E-4</v>
      </c>
      <c r="S675" s="5" t="str">
        <f t="shared" si="35"/>
        <v>MY7_Solar</v>
      </c>
      <c r="T675" s="1" t="s">
        <v>897</v>
      </c>
      <c r="U675" s="5" t="s">
        <v>783</v>
      </c>
      <c r="V675" s="1" t="s">
        <v>880</v>
      </c>
    </row>
    <row r="676" spans="14:22">
      <c r="N676" s="2" t="s">
        <v>1597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1.479868913857678E-3</v>
      </c>
      <c r="S676" s="5" t="str">
        <f t="shared" si="35"/>
        <v>MY7_Solar</v>
      </c>
      <c r="T676" s="1" t="s">
        <v>897</v>
      </c>
      <c r="U676" s="5" t="s">
        <v>783</v>
      </c>
      <c r="V676" s="1" t="s">
        <v>880</v>
      </c>
    </row>
    <row r="677" spans="14:22">
      <c r="N677" s="2" t="s">
        <v>1598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1.0174098782771534E-3</v>
      </c>
      <c r="S677" s="5" t="str">
        <f t="shared" si="35"/>
        <v>MY7_Solar</v>
      </c>
      <c r="T677" s="1" t="s">
        <v>897</v>
      </c>
      <c r="U677" s="5" t="s">
        <v>783</v>
      </c>
      <c r="V677" s="1" t="s">
        <v>880</v>
      </c>
    </row>
    <row r="678" spans="14:22">
      <c r="N678" s="2" t="s">
        <v>1599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1.0174098782771534E-3</v>
      </c>
      <c r="S678" s="5" t="str">
        <f t="shared" si="35"/>
        <v>MY7_Solar</v>
      </c>
      <c r="T678" s="1" t="s">
        <v>897</v>
      </c>
      <c r="U678" s="5" t="s">
        <v>783</v>
      </c>
      <c r="V678" s="1" t="s">
        <v>880</v>
      </c>
    </row>
    <row r="679" spans="14:22">
      <c r="N679" s="2" t="s">
        <v>1600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1.2948852996254683E-3</v>
      </c>
      <c r="S679" s="5" t="str">
        <f t="shared" si="35"/>
        <v>MY7_Solar</v>
      </c>
      <c r="T679" s="1" t="s">
        <v>897</v>
      </c>
      <c r="U679" s="5" t="s">
        <v>783</v>
      </c>
      <c r="V679" s="1" t="s">
        <v>880</v>
      </c>
    </row>
    <row r="680" spans="14:22">
      <c r="N680" s="2" t="s">
        <v>1601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1.479868913857678E-3</v>
      </c>
      <c r="S680" s="5" t="str">
        <f t="shared" si="35"/>
        <v>MY7_Solar</v>
      </c>
      <c r="T680" s="1" t="s">
        <v>897</v>
      </c>
      <c r="U680" s="5" t="s">
        <v>783</v>
      </c>
      <c r="V680" s="1" t="s">
        <v>880</v>
      </c>
    </row>
    <row r="681" spans="14:22">
      <c r="N681" s="2" t="s">
        <v>1602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1.387377106741573E-3</v>
      </c>
      <c r="S681" s="5" t="str">
        <f t="shared" si="35"/>
        <v>MY7_Solar</v>
      </c>
      <c r="T681" s="1" t="s">
        <v>897</v>
      </c>
      <c r="U681" s="5" t="s">
        <v>783</v>
      </c>
      <c r="V681" s="1" t="s">
        <v>880</v>
      </c>
    </row>
    <row r="682" spans="14:22">
      <c r="N682" s="2" t="s">
        <v>1603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1.2948852996254683E-3</v>
      </c>
      <c r="S682" s="5" t="str">
        <f t="shared" si="35"/>
        <v>MY7_Solar</v>
      </c>
      <c r="T682" s="1" t="s">
        <v>897</v>
      </c>
      <c r="U682" s="5" t="s">
        <v>783</v>
      </c>
      <c r="V682" s="1" t="s">
        <v>880</v>
      </c>
    </row>
    <row r="683" spans="14:22">
      <c r="N683" s="2" t="s">
        <v>1604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1.387377106741573E-3</v>
      </c>
      <c r="S683" s="5" t="str">
        <f t="shared" si="35"/>
        <v>MY7_Solar</v>
      </c>
      <c r="T683" s="1" t="s">
        <v>897</v>
      </c>
      <c r="U683" s="5" t="s">
        <v>783</v>
      </c>
      <c r="V683" s="1" t="s">
        <v>880</v>
      </c>
    </row>
    <row r="684" spans="14:22">
      <c r="N684" s="2" t="s">
        <v>1605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9.2491807116104878E-4</v>
      </c>
      <c r="S684" s="5" t="str">
        <f t="shared" si="35"/>
        <v>MY7_Solar</v>
      </c>
      <c r="T684" s="1" t="s">
        <v>897</v>
      </c>
      <c r="U684" s="5" t="s">
        <v>783</v>
      </c>
      <c r="V684" s="1" t="s">
        <v>880</v>
      </c>
    </row>
    <row r="685" spans="14:22">
      <c r="N685" s="2" t="s">
        <v>1606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1.479868913857678E-3</v>
      </c>
      <c r="S685" s="5" t="str">
        <f t="shared" si="35"/>
        <v>MY7_Solar</v>
      </c>
      <c r="T685" s="1" t="s">
        <v>897</v>
      </c>
      <c r="U685" s="5" t="s">
        <v>783</v>
      </c>
      <c r="V685" s="1" t="s">
        <v>880</v>
      </c>
    </row>
    <row r="686" spans="14:22">
      <c r="N686" s="2" t="s">
        <v>1607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1.479868913857678E-3</v>
      </c>
      <c r="S686" s="5" t="str">
        <f t="shared" si="35"/>
        <v>MY7_Solar</v>
      </c>
      <c r="T686" s="1" t="s">
        <v>897</v>
      </c>
      <c r="U686" s="5" t="s">
        <v>783</v>
      </c>
      <c r="V686" s="1" t="s">
        <v>880</v>
      </c>
    </row>
    <row r="687" spans="14:22">
      <c r="N687" s="2" t="s">
        <v>1608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897</v>
      </c>
      <c r="U687" s="5" t="s">
        <v>783</v>
      </c>
      <c r="V687" s="1" t="s">
        <v>880</v>
      </c>
    </row>
    <row r="688" spans="14:22">
      <c r="N688" s="2" t="s">
        <v>1609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1.479868913857678E-3</v>
      </c>
      <c r="S688" s="5" t="str">
        <f t="shared" si="35"/>
        <v>MY7_Solar</v>
      </c>
      <c r="T688" s="1" t="s">
        <v>897</v>
      </c>
      <c r="U688" s="5" t="s">
        <v>783</v>
      </c>
      <c r="V688" s="1" t="s">
        <v>880</v>
      </c>
    </row>
    <row r="689" spans="14:22">
      <c r="N689" s="2" t="s">
        <v>1610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1.2948852996254683E-3</v>
      </c>
      <c r="S689" s="5" t="str">
        <f t="shared" si="35"/>
        <v>MY7_Solar</v>
      </c>
      <c r="T689" s="1" t="s">
        <v>897</v>
      </c>
      <c r="U689" s="5" t="s">
        <v>783</v>
      </c>
      <c r="V689" s="1" t="s">
        <v>880</v>
      </c>
    </row>
    <row r="690" spans="14:22">
      <c r="N690" s="2" t="s">
        <v>1611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1.479868913857678E-3</v>
      </c>
      <c r="S690" s="5" t="str">
        <f t="shared" si="35"/>
        <v>MY7_Solar</v>
      </c>
      <c r="T690" s="1" t="s">
        <v>897</v>
      </c>
      <c r="U690" s="5" t="s">
        <v>783</v>
      </c>
      <c r="V690" s="1" t="s">
        <v>880</v>
      </c>
    </row>
    <row r="691" spans="14:22">
      <c r="N691" s="2" t="s">
        <v>1612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1.0174098782771534E-3</v>
      </c>
      <c r="S691" s="5" t="str">
        <f t="shared" si="35"/>
        <v>MY7_Solar</v>
      </c>
      <c r="T691" s="1" t="s">
        <v>897</v>
      </c>
      <c r="U691" s="5" t="s">
        <v>783</v>
      </c>
      <c r="V691" s="1" t="s">
        <v>880</v>
      </c>
    </row>
    <row r="692" spans="14:22">
      <c r="N692" s="2" t="s">
        <v>1613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1.387377106741573E-3</v>
      </c>
      <c r="S692" s="5" t="str">
        <f t="shared" si="35"/>
        <v>MY7_Solar</v>
      </c>
      <c r="T692" s="1" t="s">
        <v>897</v>
      </c>
      <c r="U692" s="5" t="s">
        <v>783</v>
      </c>
      <c r="V692" s="1" t="s">
        <v>880</v>
      </c>
    </row>
    <row r="693" spans="14:22">
      <c r="N693" s="2" t="s">
        <v>1614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1.6648525280898877E-3</v>
      </c>
      <c r="S693" s="5" t="str">
        <f t="shared" si="35"/>
        <v>MY7_Solar</v>
      </c>
      <c r="T693" s="1" t="s">
        <v>897</v>
      </c>
      <c r="U693" s="5" t="s">
        <v>783</v>
      </c>
      <c r="V693" s="1" t="s">
        <v>880</v>
      </c>
    </row>
    <row r="694" spans="14:22">
      <c r="N694" s="2" t="s">
        <v>1615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1.6648525280898877E-3</v>
      </c>
      <c r="S694" s="5" t="str">
        <f t="shared" si="35"/>
        <v>MY7_Solar</v>
      </c>
      <c r="T694" s="1" t="s">
        <v>897</v>
      </c>
      <c r="U694" s="5" t="s">
        <v>783</v>
      </c>
      <c r="V694" s="1" t="s">
        <v>880</v>
      </c>
    </row>
    <row r="695" spans="14:22">
      <c r="N695" s="2" t="s">
        <v>1616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1.479868913857678E-3</v>
      </c>
      <c r="S695" s="5" t="str">
        <f t="shared" si="35"/>
        <v>MY7_Solar</v>
      </c>
      <c r="T695" s="1" t="s">
        <v>897</v>
      </c>
      <c r="U695" s="5" t="s">
        <v>783</v>
      </c>
      <c r="V695" s="1" t="s">
        <v>880</v>
      </c>
    </row>
    <row r="696" spans="14:22">
      <c r="N696" s="2" t="s">
        <v>1617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1.479868913857678E-3</v>
      </c>
      <c r="S696" s="5" t="str">
        <f t="shared" si="35"/>
        <v>MY7_Solar</v>
      </c>
      <c r="T696" s="1" t="s">
        <v>897</v>
      </c>
      <c r="U696" s="5" t="s">
        <v>783</v>
      </c>
      <c r="V696" s="1" t="s">
        <v>880</v>
      </c>
    </row>
    <row r="697" spans="14:22">
      <c r="N697" s="2" t="s">
        <v>1618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1.2948852996254683E-3</v>
      </c>
      <c r="S697" s="5" t="str">
        <f t="shared" si="35"/>
        <v>MY5_Solar</v>
      </c>
      <c r="T697" s="1" t="s">
        <v>897</v>
      </c>
      <c r="U697" s="5" t="s">
        <v>783</v>
      </c>
      <c r="V697" s="1" t="s">
        <v>880</v>
      </c>
    </row>
    <row r="698" spans="14:22">
      <c r="N698" s="2" t="s">
        <v>1619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1.479868913857678E-3</v>
      </c>
      <c r="S698" s="5" t="str">
        <f t="shared" si="35"/>
        <v>MY5_Solar</v>
      </c>
      <c r="T698" s="1" t="s">
        <v>897</v>
      </c>
      <c r="U698" s="5" t="s">
        <v>783</v>
      </c>
      <c r="V698" s="1" t="s">
        <v>880</v>
      </c>
    </row>
    <row r="699" spans="14:22">
      <c r="N699" s="2" t="s">
        <v>1620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1.2948852996254683E-3</v>
      </c>
      <c r="S699" s="5" t="str">
        <f t="shared" si="35"/>
        <v>MY5_Solar</v>
      </c>
      <c r="T699" s="1" t="s">
        <v>897</v>
      </c>
      <c r="U699" s="5" t="s">
        <v>783</v>
      </c>
      <c r="V699" s="1" t="s">
        <v>880</v>
      </c>
    </row>
    <row r="700" spans="14:22">
      <c r="N700" s="2" t="s">
        <v>1621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1.2948852996254683E-3</v>
      </c>
      <c r="S700" s="5" t="str">
        <f t="shared" si="35"/>
        <v>MY5_Solar</v>
      </c>
      <c r="T700" s="1" t="s">
        <v>897</v>
      </c>
      <c r="U700" s="5" t="s">
        <v>783</v>
      </c>
      <c r="V700" s="1" t="s">
        <v>880</v>
      </c>
    </row>
    <row r="701" spans="14:22">
      <c r="N701" s="2" t="s">
        <v>1622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1.2948852996254683E-3</v>
      </c>
      <c r="S701" s="5" t="str">
        <f t="shared" si="35"/>
        <v>MY5_Solar</v>
      </c>
      <c r="T701" s="1" t="s">
        <v>897</v>
      </c>
      <c r="U701" s="5" t="s">
        <v>783</v>
      </c>
      <c r="V701" s="1" t="s">
        <v>880</v>
      </c>
    </row>
    <row r="702" spans="14:22">
      <c r="N702" s="2" t="s">
        <v>1623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1.1099016853932584E-3</v>
      </c>
      <c r="S702" s="5" t="str">
        <f t="shared" si="35"/>
        <v>MY5_Solar</v>
      </c>
      <c r="T702" s="1" t="s">
        <v>897</v>
      </c>
      <c r="U702" s="5" t="s">
        <v>783</v>
      </c>
      <c r="V702" s="1" t="s">
        <v>880</v>
      </c>
    </row>
    <row r="703" spans="14:22">
      <c r="N703" s="2" t="s">
        <v>1624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1.2948852996254683E-3</v>
      </c>
      <c r="S703" s="5" t="str">
        <f t="shared" si="35"/>
        <v>MY5_Solar</v>
      </c>
      <c r="T703" s="1" t="s">
        <v>897</v>
      </c>
      <c r="U703" s="5" t="s">
        <v>783</v>
      </c>
      <c r="V703" s="1" t="s">
        <v>880</v>
      </c>
    </row>
    <row r="704" spans="14:22">
      <c r="N704" s="2" t="s">
        <v>1625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1.2948852996254683E-3</v>
      </c>
      <c r="S704" s="5" t="str">
        <f t="shared" si="35"/>
        <v>MY5_Solar</v>
      </c>
      <c r="T704" s="1" t="s">
        <v>897</v>
      </c>
      <c r="U704" s="5" t="s">
        <v>783</v>
      </c>
      <c r="V704" s="1" t="s">
        <v>880</v>
      </c>
    </row>
    <row r="705" spans="14:22">
      <c r="N705" s="2" t="s">
        <v>1626</v>
      </c>
      <c r="O705" s="2" t="s">
        <v>41</v>
      </c>
      <c r="P705" s="2" t="s">
        <v>918</v>
      </c>
      <c r="Q705" s="1">
        <v>221.27</v>
      </c>
      <c r="R705" s="11">
        <f t="shared" ca="1" si="38"/>
        <v>1.2948852996254683E-3</v>
      </c>
      <c r="S705" s="5" t="str">
        <f t="shared" si="35"/>
        <v>MY8_Solar</v>
      </c>
      <c r="T705" s="1" t="s">
        <v>897</v>
      </c>
      <c r="U705" s="5" t="s">
        <v>783</v>
      </c>
      <c r="V705" s="1" t="s">
        <v>880</v>
      </c>
    </row>
    <row r="706" spans="14:22">
      <c r="N706" s="2" t="s">
        <v>1627</v>
      </c>
      <c r="O706" s="2" t="s">
        <v>41</v>
      </c>
      <c r="P706" s="2" t="s">
        <v>918</v>
      </c>
      <c r="Q706" s="1">
        <v>221.27</v>
      </c>
      <c r="R706" s="11">
        <f t="shared" ca="1" si="38"/>
        <v>1.2948852996254683E-3</v>
      </c>
      <c r="S706" s="5" t="str">
        <f t="shared" ref="S706:S769" si="39">_xlfn.XLOOKUP(O706,AE:AE,AG:AG)</f>
        <v>MY8_Solar</v>
      </c>
      <c r="T706" s="1" t="s">
        <v>897</v>
      </c>
      <c r="U706" s="5" t="s">
        <v>783</v>
      </c>
      <c r="V706" s="1" t="s">
        <v>880</v>
      </c>
    </row>
    <row r="707" spans="14:22">
      <c r="N707" s="2" t="s">
        <v>1628</v>
      </c>
      <c r="O707" s="2" t="s">
        <v>41</v>
      </c>
      <c r="P707" s="2" t="s">
        <v>918</v>
      </c>
      <c r="Q707" s="1">
        <v>221.27</v>
      </c>
      <c r="R707" s="11">
        <f t="shared" ca="1" si="38"/>
        <v>1.2948852996254683E-3</v>
      </c>
      <c r="S707" s="5" t="str">
        <f t="shared" si="39"/>
        <v>MY8_Solar</v>
      </c>
      <c r="T707" s="1" t="s">
        <v>897</v>
      </c>
      <c r="U707" s="5" t="s">
        <v>783</v>
      </c>
      <c r="V707" s="1" t="s">
        <v>880</v>
      </c>
    </row>
    <row r="708" spans="14:22">
      <c r="N708" s="2" t="s">
        <v>1629</v>
      </c>
      <c r="O708" s="2" t="s">
        <v>41</v>
      </c>
      <c r="P708" s="2" t="s">
        <v>918</v>
      </c>
      <c r="Q708" s="1">
        <v>189.66</v>
      </c>
      <c r="R708" s="11">
        <f t="shared" ca="1" si="38"/>
        <v>1.1099016853932584E-3</v>
      </c>
      <c r="S708" s="5" t="str">
        <f t="shared" si="39"/>
        <v>MY8_Solar</v>
      </c>
      <c r="T708" s="1" t="s">
        <v>897</v>
      </c>
      <c r="U708" s="5" t="s">
        <v>783</v>
      </c>
      <c r="V708" s="1" t="s">
        <v>880</v>
      </c>
    </row>
    <row r="709" spans="14:22">
      <c r="N709" s="2" t="s">
        <v>1630</v>
      </c>
      <c r="O709" s="2" t="s">
        <v>41</v>
      </c>
      <c r="P709" s="2" t="s">
        <v>918</v>
      </c>
      <c r="Q709" s="1">
        <v>252.88</v>
      </c>
      <c r="R709" s="11">
        <f t="shared" ca="1" si="38"/>
        <v>1.479868913857678E-3</v>
      </c>
      <c r="S709" s="5" t="str">
        <f t="shared" si="39"/>
        <v>MY8_Solar</v>
      </c>
      <c r="T709" s="1" t="s">
        <v>897</v>
      </c>
      <c r="U709" s="5" t="s">
        <v>783</v>
      </c>
      <c r="V709" s="1" t="s">
        <v>880</v>
      </c>
    </row>
    <row r="710" spans="14:22">
      <c r="N710" s="2" t="s">
        <v>1631</v>
      </c>
      <c r="O710" s="2" t="s">
        <v>41</v>
      </c>
      <c r="P710" s="2" t="s">
        <v>918</v>
      </c>
      <c r="Q710" s="1">
        <v>252.88</v>
      </c>
      <c r="R710" s="11">
        <f t="shared" ca="1" si="38"/>
        <v>1.479868913857678E-3</v>
      </c>
      <c r="S710" s="5" t="str">
        <f t="shared" si="39"/>
        <v>MY8_Solar</v>
      </c>
      <c r="T710" s="1" t="s">
        <v>897</v>
      </c>
      <c r="U710" s="5" t="s">
        <v>783</v>
      </c>
      <c r="V710" s="1" t="s">
        <v>880</v>
      </c>
    </row>
    <row r="711" spans="14:22">
      <c r="N711" s="2" t="s">
        <v>1632</v>
      </c>
      <c r="O711" s="2" t="s">
        <v>41</v>
      </c>
      <c r="P711" s="2" t="s">
        <v>918</v>
      </c>
      <c r="Q711" s="1">
        <v>284.49</v>
      </c>
      <c r="R711" s="11">
        <f t="shared" ca="1" si="38"/>
        <v>1.6648525280898877E-3</v>
      </c>
      <c r="S711" s="5" t="str">
        <f t="shared" si="39"/>
        <v>MY8_Solar</v>
      </c>
      <c r="T711" s="1" t="s">
        <v>897</v>
      </c>
      <c r="U711" s="5" t="s">
        <v>783</v>
      </c>
      <c r="V711" s="1" t="s">
        <v>880</v>
      </c>
    </row>
    <row r="712" spans="14:22">
      <c r="N712" s="2" t="s">
        <v>1633</v>
      </c>
      <c r="O712" s="2" t="s">
        <v>41</v>
      </c>
      <c r="P712" s="2" t="s">
        <v>918</v>
      </c>
      <c r="Q712" s="1">
        <v>158.05000000000001</v>
      </c>
      <c r="R712" s="11">
        <f t="shared" ca="1" si="38"/>
        <v>9.2491807116104878E-4</v>
      </c>
      <c r="S712" s="5" t="str">
        <f t="shared" si="39"/>
        <v>MY8_Solar</v>
      </c>
      <c r="T712" s="1" t="s">
        <v>897</v>
      </c>
      <c r="U712" s="5" t="s">
        <v>783</v>
      </c>
      <c r="V712" s="1" t="s">
        <v>880</v>
      </c>
    </row>
    <row r="713" spans="14:22">
      <c r="N713" s="2" t="s">
        <v>1634</v>
      </c>
      <c r="O713" s="2" t="s">
        <v>41</v>
      </c>
      <c r="P713" s="2" t="s">
        <v>918</v>
      </c>
      <c r="Q713" s="1">
        <v>221.27</v>
      </c>
      <c r="R713" s="11">
        <f t="shared" ca="1" si="38"/>
        <v>1.2948852996254683E-3</v>
      </c>
      <c r="S713" s="5" t="str">
        <f t="shared" si="39"/>
        <v>MY8_Solar</v>
      </c>
      <c r="T713" s="1" t="s">
        <v>897</v>
      </c>
      <c r="U713" s="5" t="s">
        <v>783</v>
      </c>
      <c r="V713" s="1" t="s">
        <v>880</v>
      </c>
    </row>
    <row r="714" spans="14:22">
      <c r="N714" s="2" t="s">
        <v>1635</v>
      </c>
      <c r="O714" s="2" t="s">
        <v>41</v>
      </c>
      <c r="P714" s="2" t="s">
        <v>918</v>
      </c>
      <c r="Q714" s="1">
        <v>189.66</v>
      </c>
      <c r="R714" s="11">
        <f t="shared" ca="1" si="38"/>
        <v>1.1099016853932584E-3</v>
      </c>
      <c r="S714" s="5" t="str">
        <f t="shared" si="39"/>
        <v>MY8_Solar</v>
      </c>
      <c r="T714" s="1" t="s">
        <v>897</v>
      </c>
      <c r="U714" s="5" t="s">
        <v>783</v>
      </c>
      <c r="V714" s="1" t="s">
        <v>880</v>
      </c>
    </row>
    <row r="715" spans="14:22">
      <c r="N715" s="2" t="s">
        <v>1636</v>
      </c>
      <c r="O715" s="2" t="s">
        <v>41</v>
      </c>
      <c r="P715" s="2" t="s">
        <v>918</v>
      </c>
      <c r="Q715" s="1">
        <v>158.05000000000001</v>
      </c>
      <c r="R715" s="11">
        <f t="shared" ca="1" si="38"/>
        <v>9.2491807116104878E-4</v>
      </c>
      <c r="S715" s="5" t="str">
        <f t="shared" si="39"/>
        <v>MY8_Solar</v>
      </c>
      <c r="T715" s="1" t="s">
        <v>897</v>
      </c>
      <c r="U715" s="5" t="s">
        <v>783</v>
      </c>
      <c r="V715" s="1" t="s">
        <v>880</v>
      </c>
    </row>
    <row r="716" spans="14:22">
      <c r="N716" s="2" t="s">
        <v>1637</v>
      </c>
      <c r="O716" s="2" t="s">
        <v>41</v>
      </c>
      <c r="P716" s="2" t="s">
        <v>918</v>
      </c>
      <c r="Q716" s="1">
        <v>252.88</v>
      </c>
      <c r="R716" s="11">
        <f t="shared" ca="1" si="38"/>
        <v>1.479868913857678E-3</v>
      </c>
      <c r="S716" s="5" t="str">
        <f t="shared" si="39"/>
        <v>MY8_Solar</v>
      </c>
      <c r="T716" s="1" t="s">
        <v>897</v>
      </c>
      <c r="U716" s="5" t="s">
        <v>783</v>
      </c>
      <c r="V716" s="1" t="s">
        <v>880</v>
      </c>
    </row>
    <row r="717" spans="14:22">
      <c r="N717" s="2" t="s">
        <v>1638</v>
      </c>
      <c r="O717" s="2" t="s">
        <v>41</v>
      </c>
      <c r="P717" s="2" t="s">
        <v>918</v>
      </c>
      <c r="Q717" s="1">
        <v>252.88</v>
      </c>
      <c r="R717" s="11">
        <f t="shared" ca="1" si="38"/>
        <v>1.479868913857678E-3</v>
      </c>
      <c r="S717" s="5" t="str">
        <f t="shared" si="39"/>
        <v>MY8_Solar</v>
      </c>
      <c r="T717" s="1" t="s">
        <v>897</v>
      </c>
      <c r="U717" s="5" t="s">
        <v>783</v>
      </c>
      <c r="V717" s="1" t="s">
        <v>880</v>
      </c>
    </row>
    <row r="718" spans="14:22">
      <c r="N718" s="2" t="s">
        <v>1639</v>
      </c>
      <c r="O718" s="2" t="s">
        <v>41</v>
      </c>
      <c r="P718" s="2" t="s">
        <v>918</v>
      </c>
      <c r="Q718" s="1">
        <v>237.07499999999999</v>
      </c>
      <c r="R718" s="11">
        <f t="shared" ca="1" si="38"/>
        <v>1.387377106741573E-3</v>
      </c>
      <c r="S718" s="5" t="str">
        <f t="shared" si="39"/>
        <v>MY8_Solar</v>
      </c>
      <c r="T718" s="1" t="s">
        <v>897</v>
      </c>
      <c r="U718" s="5" t="s">
        <v>783</v>
      </c>
      <c r="V718" s="1" t="s">
        <v>880</v>
      </c>
    </row>
    <row r="719" spans="14:22">
      <c r="N719" s="2" t="s">
        <v>1640</v>
      </c>
      <c r="O719" s="2" t="s">
        <v>41</v>
      </c>
      <c r="P719" s="2" t="s">
        <v>918</v>
      </c>
      <c r="Q719" s="1">
        <v>252.88</v>
      </c>
      <c r="R719" s="11">
        <f t="shared" ca="1" si="38"/>
        <v>1.479868913857678E-3</v>
      </c>
      <c r="S719" s="5" t="str">
        <f t="shared" si="39"/>
        <v>MY8_Solar</v>
      </c>
      <c r="T719" s="1" t="s">
        <v>897</v>
      </c>
      <c r="U719" s="5" t="s">
        <v>783</v>
      </c>
      <c r="V719" s="1" t="s">
        <v>880</v>
      </c>
    </row>
    <row r="720" spans="14:22">
      <c r="N720" s="2" t="s">
        <v>1641</v>
      </c>
      <c r="O720" s="2" t="s">
        <v>41</v>
      </c>
      <c r="P720" s="2" t="s">
        <v>918</v>
      </c>
      <c r="Q720" s="1">
        <v>252.88</v>
      </c>
      <c r="R720" s="11">
        <f t="shared" ca="1" si="38"/>
        <v>1.479868913857678E-3</v>
      </c>
      <c r="S720" s="5" t="str">
        <f t="shared" si="39"/>
        <v>MY8_Solar</v>
      </c>
      <c r="T720" s="1" t="s">
        <v>897</v>
      </c>
      <c r="U720" s="5" t="s">
        <v>783</v>
      </c>
      <c r="V720" s="1" t="s">
        <v>880</v>
      </c>
    </row>
    <row r="721" spans="14:22">
      <c r="N721" s="2" t="s">
        <v>1642</v>
      </c>
      <c r="O721" s="2" t="s">
        <v>41</v>
      </c>
      <c r="P721" s="2" t="s">
        <v>918</v>
      </c>
      <c r="Q721" s="1">
        <v>252.88</v>
      </c>
      <c r="R721" s="11">
        <f t="shared" ca="1" si="38"/>
        <v>1.479868913857678E-3</v>
      </c>
      <c r="S721" s="5" t="str">
        <f t="shared" si="39"/>
        <v>MY8_Solar</v>
      </c>
      <c r="T721" s="1" t="s">
        <v>897</v>
      </c>
      <c r="U721" s="5" t="s">
        <v>783</v>
      </c>
      <c r="V721" s="1" t="s">
        <v>880</v>
      </c>
    </row>
    <row r="722" spans="14:22">
      <c r="N722" s="2" t="s">
        <v>1643</v>
      </c>
      <c r="O722" s="2" t="s">
        <v>41</v>
      </c>
      <c r="P722" s="2" t="s">
        <v>918</v>
      </c>
      <c r="Q722" s="1">
        <v>205.465</v>
      </c>
      <c r="R722" s="11">
        <f t="shared" ca="1" si="38"/>
        <v>1.2023934925093633E-3</v>
      </c>
      <c r="S722" s="5" t="str">
        <f t="shared" si="39"/>
        <v>MY8_Solar</v>
      </c>
      <c r="T722" s="1" t="s">
        <v>897</v>
      </c>
      <c r="U722" s="5" t="s">
        <v>783</v>
      </c>
      <c r="V722" s="1" t="s">
        <v>880</v>
      </c>
    </row>
    <row r="723" spans="14:22">
      <c r="N723" s="2" t="s">
        <v>1644</v>
      </c>
      <c r="O723" s="2" t="s">
        <v>41</v>
      </c>
      <c r="P723" s="2" t="s">
        <v>918</v>
      </c>
      <c r="Q723" s="1">
        <v>189.66</v>
      </c>
      <c r="R723" s="11">
        <f t="shared" ca="1" si="38"/>
        <v>1.1099016853932584E-3</v>
      </c>
      <c r="S723" s="5" t="str">
        <f t="shared" si="39"/>
        <v>MY8_Solar</v>
      </c>
      <c r="T723" s="1" t="s">
        <v>897</v>
      </c>
      <c r="U723" s="5" t="s">
        <v>783</v>
      </c>
      <c r="V723" s="1" t="s">
        <v>880</v>
      </c>
    </row>
    <row r="724" spans="14:22">
      <c r="N724" s="2" t="s">
        <v>1645</v>
      </c>
      <c r="O724" s="2" t="s">
        <v>41</v>
      </c>
      <c r="P724" s="2" t="s">
        <v>918</v>
      </c>
      <c r="Q724" s="1">
        <v>237.07499999999999</v>
      </c>
      <c r="R724" s="11">
        <f t="shared" ca="1" si="38"/>
        <v>1.387377106741573E-3</v>
      </c>
      <c r="S724" s="5" t="str">
        <f t="shared" si="39"/>
        <v>MY8_Solar</v>
      </c>
      <c r="T724" s="1" t="s">
        <v>897</v>
      </c>
      <c r="U724" s="5" t="s">
        <v>783</v>
      </c>
      <c r="V724" s="1" t="s">
        <v>880</v>
      </c>
    </row>
    <row r="725" spans="14:22">
      <c r="N725" s="2" t="s">
        <v>1646</v>
      </c>
      <c r="O725" s="2" t="s">
        <v>41</v>
      </c>
      <c r="P725" s="2" t="s">
        <v>918</v>
      </c>
      <c r="Q725" s="1">
        <v>221.27</v>
      </c>
      <c r="R725" s="11">
        <f t="shared" ca="1" si="38"/>
        <v>1.2948852996254683E-3</v>
      </c>
      <c r="S725" s="5" t="str">
        <f t="shared" si="39"/>
        <v>MY8_Solar</v>
      </c>
      <c r="T725" s="1" t="s">
        <v>897</v>
      </c>
      <c r="U725" s="5" t="s">
        <v>783</v>
      </c>
      <c r="V725" s="1" t="s">
        <v>880</v>
      </c>
    </row>
    <row r="726" spans="14:22">
      <c r="N726" s="2" t="s">
        <v>1647</v>
      </c>
      <c r="O726" s="2" t="s">
        <v>41</v>
      </c>
      <c r="P726" s="2" t="s">
        <v>918</v>
      </c>
      <c r="Q726" s="1">
        <v>205.465</v>
      </c>
      <c r="R726" s="11">
        <f t="shared" ca="1" si="38"/>
        <v>1.2023934925093633E-3</v>
      </c>
      <c r="S726" s="5" t="str">
        <f t="shared" si="39"/>
        <v>MY8_Solar</v>
      </c>
      <c r="T726" s="1" t="s">
        <v>897</v>
      </c>
      <c r="U726" s="5" t="s">
        <v>783</v>
      </c>
      <c r="V726" s="1" t="s">
        <v>880</v>
      </c>
    </row>
    <row r="727" spans="14:22">
      <c r="N727" s="2" t="s">
        <v>1648</v>
      </c>
      <c r="O727" s="2" t="s">
        <v>41</v>
      </c>
      <c r="P727" s="2" t="s">
        <v>918</v>
      </c>
      <c r="Q727" s="1">
        <v>221.27</v>
      </c>
      <c r="R727" s="11">
        <f t="shared" ca="1" si="38"/>
        <v>1.2948852996254683E-3</v>
      </c>
      <c r="S727" s="5" t="str">
        <f t="shared" si="39"/>
        <v>MY8_Solar</v>
      </c>
      <c r="T727" s="1" t="s">
        <v>897</v>
      </c>
      <c r="U727" s="5" t="s">
        <v>783</v>
      </c>
      <c r="V727" s="1" t="s">
        <v>880</v>
      </c>
    </row>
    <row r="728" spans="14:22">
      <c r="N728" s="2" t="s">
        <v>1649</v>
      </c>
      <c r="O728" s="2" t="s">
        <v>41</v>
      </c>
      <c r="P728" s="2" t="s">
        <v>918</v>
      </c>
      <c r="Q728" s="1">
        <v>158.05000000000001</v>
      </c>
      <c r="R728" s="11">
        <f t="shared" ca="1" si="38"/>
        <v>9.2491807116104878E-4</v>
      </c>
      <c r="S728" s="5" t="str">
        <f t="shared" si="39"/>
        <v>MY8_Solar</v>
      </c>
      <c r="T728" s="1" t="s">
        <v>897</v>
      </c>
      <c r="U728" s="5" t="s">
        <v>783</v>
      </c>
      <c r="V728" s="1" t="s">
        <v>880</v>
      </c>
    </row>
    <row r="729" spans="14:22">
      <c r="N729" s="2" t="s">
        <v>1650</v>
      </c>
      <c r="O729" s="2" t="s">
        <v>41</v>
      </c>
      <c r="P729" s="2" t="s">
        <v>918</v>
      </c>
      <c r="Q729" s="1">
        <v>189.66</v>
      </c>
      <c r="R729" s="11">
        <f t="shared" ca="1" si="38"/>
        <v>1.1099016853932584E-3</v>
      </c>
      <c r="S729" s="5" t="str">
        <f t="shared" si="39"/>
        <v>MY8_Solar</v>
      </c>
      <c r="T729" s="1" t="s">
        <v>897</v>
      </c>
      <c r="U729" s="5" t="s">
        <v>783</v>
      </c>
      <c r="V729" s="1" t="s">
        <v>880</v>
      </c>
    </row>
    <row r="730" spans="14:22">
      <c r="N730" s="2" t="s">
        <v>1651</v>
      </c>
      <c r="O730" s="2" t="s">
        <v>41</v>
      </c>
      <c r="P730" s="2" t="s">
        <v>918</v>
      </c>
      <c r="Q730" s="1">
        <v>205.465</v>
      </c>
      <c r="R730" s="11">
        <f t="shared" ca="1" si="38"/>
        <v>1.2023934925093633E-3</v>
      </c>
      <c r="S730" s="5" t="str">
        <f t="shared" si="39"/>
        <v>MY8_Solar</v>
      </c>
      <c r="T730" s="1" t="s">
        <v>897</v>
      </c>
      <c r="U730" s="5" t="s">
        <v>783</v>
      </c>
      <c r="V730" s="1" t="s">
        <v>880</v>
      </c>
    </row>
    <row r="731" spans="14:22">
      <c r="N731" s="2" t="s">
        <v>1652</v>
      </c>
      <c r="O731" s="2" t="s">
        <v>41</v>
      </c>
      <c r="P731" s="2" t="s">
        <v>918</v>
      </c>
      <c r="Q731" s="1">
        <v>237.07499999999999</v>
      </c>
      <c r="R731" s="11">
        <f t="shared" ca="1" si="38"/>
        <v>1.387377106741573E-3</v>
      </c>
      <c r="S731" s="5" t="str">
        <f t="shared" si="39"/>
        <v>MY8_Solar</v>
      </c>
      <c r="T731" s="1" t="s">
        <v>897</v>
      </c>
      <c r="U731" s="5" t="s">
        <v>783</v>
      </c>
      <c r="V731" s="1" t="s">
        <v>880</v>
      </c>
    </row>
    <row r="732" spans="14:22">
      <c r="N732" s="2" t="s">
        <v>1653</v>
      </c>
      <c r="O732" s="2" t="s">
        <v>41</v>
      </c>
      <c r="P732" s="2" t="s">
        <v>918</v>
      </c>
      <c r="Q732" s="1">
        <v>284.49</v>
      </c>
      <c r="R732" s="11">
        <f t="shared" ca="1" si="38"/>
        <v>1.6648525280898877E-3</v>
      </c>
      <c r="S732" s="5" t="str">
        <f t="shared" si="39"/>
        <v>MY8_Solar</v>
      </c>
      <c r="T732" s="1" t="s">
        <v>897</v>
      </c>
      <c r="U732" s="5" t="s">
        <v>783</v>
      </c>
      <c r="V732" s="1" t="s">
        <v>880</v>
      </c>
    </row>
    <row r="733" spans="14:22">
      <c r="N733" s="2" t="s">
        <v>1654</v>
      </c>
      <c r="O733" s="2" t="s">
        <v>41</v>
      </c>
      <c r="P733" s="2" t="s">
        <v>918</v>
      </c>
      <c r="Q733" s="1">
        <v>205.465</v>
      </c>
      <c r="R733" s="11">
        <f t="shared" ca="1" si="38"/>
        <v>1.2023934925093633E-3</v>
      </c>
      <c r="S733" s="5" t="str">
        <f t="shared" si="39"/>
        <v>MY8_Solar</v>
      </c>
      <c r="T733" s="1" t="s">
        <v>897</v>
      </c>
      <c r="U733" s="5" t="s">
        <v>783</v>
      </c>
      <c r="V733" s="1" t="s">
        <v>880</v>
      </c>
    </row>
    <row r="734" spans="14:22">
      <c r="N734" s="2" t="s">
        <v>1655</v>
      </c>
      <c r="O734" s="2" t="s">
        <v>41</v>
      </c>
      <c r="P734" s="2" t="s">
        <v>918</v>
      </c>
      <c r="Q734" s="1">
        <v>205.465</v>
      </c>
      <c r="R734" s="11">
        <f t="shared" ca="1" si="38"/>
        <v>1.2023934925093633E-3</v>
      </c>
      <c r="S734" s="5" t="str">
        <f t="shared" si="39"/>
        <v>MY8_Solar</v>
      </c>
      <c r="T734" s="1" t="s">
        <v>897</v>
      </c>
      <c r="U734" s="5" t="s">
        <v>783</v>
      </c>
      <c r="V734" s="1" t="s">
        <v>880</v>
      </c>
    </row>
    <row r="735" spans="14:22">
      <c r="N735" s="2" t="s">
        <v>1656</v>
      </c>
      <c r="O735" s="2" t="s">
        <v>41</v>
      </c>
      <c r="P735" s="2" t="s">
        <v>918</v>
      </c>
      <c r="Q735" s="1">
        <v>158.05000000000001</v>
      </c>
      <c r="R735" s="11">
        <f t="shared" ca="1" si="38"/>
        <v>9.2491807116104878E-4</v>
      </c>
      <c r="S735" s="5" t="str">
        <f t="shared" si="39"/>
        <v>MY8_Solar</v>
      </c>
      <c r="T735" s="1" t="s">
        <v>897</v>
      </c>
      <c r="U735" s="5" t="s">
        <v>783</v>
      </c>
      <c r="V735" s="1" t="s">
        <v>880</v>
      </c>
    </row>
    <row r="736" spans="14:22">
      <c r="N736" s="2" t="s">
        <v>1657</v>
      </c>
      <c r="O736" s="2" t="s">
        <v>41</v>
      </c>
      <c r="P736" s="2" t="s">
        <v>918</v>
      </c>
      <c r="Q736" s="1">
        <v>284.49</v>
      </c>
      <c r="R736" s="11">
        <f t="shared" ca="1" si="38"/>
        <v>1.6648525280898877E-3</v>
      </c>
      <c r="S736" s="5" t="str">
        <f t="shared" si="39"/>
        <v>MY8_Solar</v>
      </c>
      <c r="T736" s="1" t="s">
        <v>897</v>
      </c>
      <c r="U736" s="5" t="s">
        <v>783</v>
      </c>
      <c r="V736" s="1" t="s">
        <v>880</v>
      </c>
    </row>
    <row r="737" spans="14:22">
      <c r="N737" s="2" t="s">
        <v>1658</v>
      </c>
      <c r="O737" s="2" t="s">
        <v>41</v>
      </c>
      <c r="P737" s="2" t="s">
        <v>918</v>
      </c>
      <c r="Q737" s="1">
        <v>189.66</v>
      </c>
      <c r="R737" s="11">
        <f t="shared" ca="1" si="38"/>
        <v>1.1099016853932584E-3</v>
      </c>
      <c r="S737" s="5" t="str">
        <f t="shared" si="39"/>
        <v>MY8_Solar</v>
      </c>
      <c r="T737" s="1" t="s">
        <v>897</v>
      </c>
      <c r="U737" s="5" t="s">
        <v>783</v>
      </c>
      <c r="V737" s="1" t="s">
        <v>880</v>
      </c>
    </row>
    <row r="738" spans="14:22">
      <c r="N738" s="2" t="s">
        <v>1659</v>
      </c>
      <c r="O738" s="2" t="s">
        <v>41</v>
      </c>
      <c r="P738" s="2" t="s">
        <v>918</v>
      </c>
      <c r="Q738" s="1">
        <v>252.88</v>
      </c>
      <c r="R738" s="11">
        <f t="shared" ca="1" si="38"/>
        <v>1.479868913857678E-3</v>
      </c>
      <c r="S738" s="5" t="str">
        <f t="shared" si="39"/>
        <v>MY8_Solar</v>
      </c>
      <c r="T738" s="1" t="s">
        <v>897</v>
      </c>
      <c r="U738" s="5" t="s">
        <v>783</v>
      </c>
      <c r="V738" s="1" t="s">
        <v>880</v>
      </c>
    </row>
    <row r="739" spans="14:22">
      <c r="N739" s="2" t="s">
        <v>1660</v>
      </c>
      <c r="O739" s="2" t="s">
        <v>41</v>
      </c>
      <c r="P739" s="2" t="s">
        <v>918</v>
      </c>
      <c r="Q739" s="1">
        <v>252.88</v>
      </c>
      <c r="R739" s="11">
        <f t="shared" ca="1" si="38"/>
        <v>1.479868913857678E-3</v>
      </c>
      <c r="S739" s="5" t="str">
        <f t="shared" si="39"/>
        <v>MY8_Solar</v>
      </c>
      <c r="T739" s="1" t="s">
        <v>897</v>
      </c>
      <c r="U739" s="5" t="s">
        <v>783</v>
      </c>
      <c r="V739" s="1" t="s">
        <v>880</v>
      </c>
    </row>
    <row r="740" spans="14:22">
      <c r="N740" s="2" t="s">
        <v>1661</v>
      </c>
      <c r="O740" s="2" t="s">
        <v>41</v>
      </c>
      <c r="P740" s="2" t="s">
        <v>918</v>
      </c>
      <c r="Q740" s="1">
        <v>252.88</v>
      </c>
      <c r="R740" s="11">
        <f t="shared" ca="1" si="38"/>
        <v>1.479868913857678E-3</v>
      </c>
      <c r="S740" s="5" t="str">
        <f t="shared" si="39"/>
        <v>MY8_Solar</v>
      </c>
      <c r="T740" s="1" t="s">
        <v>897</v>
      </c>
      <c r="U740" s="5" t="s">
        <v>783</v>
      </c>
      <c r="V740" s="1" t="s">
        <v>880</v>
      </c>
    </row>
    <row r="741" spans="14:22">
      <c r="N741" s="2" t="s">
        <v>1662</v>
      </c>
      <c r="O741" s="2" t="s">
        <v>41</v>
      </c>
      <c r="P741" s="2" t="s">
        <v>918</v>
      </c>
      <c r="Q741" s="1">
        <v>252.88</v>
      </c>
      <c r="R741" s="11">
        <f t="shared" ca="1" si="38"/>
        <v>1.479868913857678E-3</v>
      </c>
      <c r="S741" s="5" t="str">
        <f t="shared" si="39"/>
        <v>MY8_Solar</v>
      </c>
      <c r="T741" s="1" t="s">
        <v>897</v>
      </c>
      <c r="U741" s="5" t="s">
        <v>783</v>
      </c>
      <c r="V741" s="1" t="s">
        <v>880</v>
      </c>
    </row>
    <row r="742" spans="14:22">
      <c r="N742" s="2" t="s">
        <v>1663</v>
      </c>
      <c r="O742" s="2" t="s">
        <v>41</v>
      </c>
      <c r="P742" s="2" t="s">
        <v>918</v>
      </c>
      <c r="Q742" s="1">
        <v>284.49</v>
      </c>
      <c r="R742" s="11">
        <f t="shared" ca="1" si="38"/>
        <v>1.6648525280898877E-3</v>
      </c>
      <c r="S742" s="5" t="str">
        <f t="shared" si="39"/>
        <v>MY8_Solar</v>
      </c>
      <c r="T742" s="1" t="s">
        <v>897</v>
      </c>
      <c r="U742" s="5" t="s">
        <v>783</v>
      </c>
      <c r="V742" s="1" t="s">
        <v>880</v>
      </c>
    </row>
    <row r="743" spans="14:22">
      <c r="N743" s="2" t="s">
        <v>1664</v>
      </c>
      <c r="O743" s="2" t="s">
        <v>41</v>
      </c>
      <c r="P743" s="2" t="s">
        <v>918</v>
      </c>
      <c r="Q743" s="1">
        <v>252.88</v>
      </c>
      <c r="R743" s="11">
        <f t="shared" ca="1" si="38"/>
        <v>1.479868913857678E-3</v>
      </c>
      <c r="S743" s="5" t="str">
        <f t="shared" si="39"/>
        <v>MY8_Solar</v>
      </c>
      <c r="T743" s="1" t="s">
        <v>897</v>
      </c>
      <c r="U743" s="5" t="s">
        <v>783</v>
      </c>
      <c r="V743" s="1" t="s">
        <v>880</v>
      </c>
    </row>
    <row r="744" spans="14:22">
      <c r="N744" s="2" t="s">
        <v>1665</v>
      </c>
      <c r="O744" s="2" t="s">
        <v>41</v>
      </c>
      <c r="P744" s="2" t="s">
        <v>918</v>
      </c>
      <c r="Q744" s="1">
        <v>284.49</v>
      </c>
      <c r="R744" s="11">
        <f t="shared" ca="1" si="38"/>
        <v>1.6648525280898877E-3</v>
      </c>
      <c r="S744" s="5" t="str">
        <f t="shared" si="39"/>
        <v>MY8_Solar</v>
      </c>
      <c r="T744" s="1" t="s">
        <v>897</v>
      </c>
      <c r="U744" s="5" t="s">
        <v>783</v>
      </c>
      <c r="V744" s="1" t="s">
        <v>880</v>
      </c>
    </row>
    <row r="745" spans="14:22">
      <c r="N745" s="2" t="s">
        <v>1666</v>
      </c>
      <c r="O745" s="2" t="s">
        <v>41</v>
      </c>
      <c r="P745" s="2" t="s">
        <v>918</v>
      </c>
      <c r="Q745" s="1">
        <v>284.49</v>
      </c>
      <c r="R745" s="11">
        <f t="shared" ca="1" si="38"/>
        <v>1.6648525280898877E-3</v>
      </c>
      <c r="S745" s="5" t="str">
        <f t="shared" si="39"/>
        <v>MY8_Solar</v>
      </c>
      <c r="T745" s="1" t="s">
        <v>897</v>
      </c>
      <c r="U745" s="5" t="s">
        <v>783</v>
      </c>
      <c r="V745" s="1" t="s">
        <v>880</v>
      </c>
    </row>
    <row r="746" spans="14:22">
      <c r="N746" s="2" t="s">
        <v>1667</v>
      </c>
      <c r="O746" s="2" t="s">
        <v>41</v>
      </c>
      <c r="P746" s="2" t="s">
        <v>918</v>
      </c>
      <c r="Q746" s="1">
        <v>158.05000000000001</v>
      </c>
      <c r="R746" s="11">
        <f t="shared" ca="1" si="38"/>
        <v>9.2491807116104878E-4</v>
      </c>
      <c r="S746" s="5" t="str">
        <f t="shared" si="39"/>
        <v>MY8_Solar</v>
      </c>
      <c r="T746" s="1" t="s">
        <v>897</v>
      </c>
      <c r="U746" s="5" t="s">
        <v>783</v>
      </c>
      <c r="V746" s="1" t="s">
        <v>880</v>
      </c>
    </row>
    <row r="747" spans="14:22">
      <c r="N747" s="2" t="s">
        <v>1668</v>
      </c>
      <c r="O747" s="2" t="s">
        <v>41</v>
      </c>
      <c r="P747" s="2" t="s">
        <v>918</v>
      </c>
      <c r="Q747" s="1">
        <v>284.49</v>
      </c>
      <c r="R747" s="11">
        <f t="shared" ca="1" si="38"/>
        <v>1.6648525280898877E-3</v>
      </c>
      <c r="S747" s="5" t="str">
        <f t="shared" si="39"/>
        <v>MY8_Solar</v>
      </c>
      <c r="T747" s="1" t="s">
        <v>897</v>
      </c>
      <c r="U747" s="5" t="s">
        <v>783</v>
      </c>
      <c r="V747" s="1" t="s">
        <v>880</v>
      </c>
    </row>
    <row r="748" spans="14:22">
      <c r="N748" s="2" t="s">
        <v>1669</v>
      </c>
      <c r="O748" s="2" t="s">
        <v>41</v>
      </c>
      <c r="P748" s="2" t="s">
        <v>918</v>
      </c>
      <c r="Q748" s="1">
        <v>221.27</v>
      </c>
      <c r="R748" s="11">
        <f t="shared" ca="1" si="38"/>
        <v>1.2948852996254683E-3</v>
      </c>
      <c r="S748" s="5" t="str">
        <f t="shared" si="39"/>
        <v>MY8_Solar</v>
      </c>
      <c r="T748" s="1" t="s">
        <v>897</v>
      </c>
      <c r="U748" s="5" t="s">
        <v>783</v>
      </c>
      <c r="V748" s="1" t="s">
        <v>880</v>
      </c>
    </row>
    <row r="749" spans="14:22">
      <c r="N749" s="2" t="s">
        <v>1670</v>
      </c>
      <c r="O749" s="2" t="s">
        <v>41</v>
      </c>
      <c r="P749" s="2" t="s">
        <v>918</v>
      </c>
      <c r="Q749" s="1">
        <v>252.88</v>
      </c>
      <c r="R749" s="11">
        <f t="shared" ca="1" si="38"/>
        <v>1.479868913857678E-3</v>
      </c>
      <c r="S749" s="5" t="str">
        <f t="shared" si="39"/>
        <v>MY8_Solar</v>
      </c>
      <c r="T749" s="1" t="s">
        <v>897</v>
      </c>
      <c r="U749" s="5" t="s">
        <v>783</v>
      </c>
      <c r="V749" s="1" t="s">
        <v>880</v>
      </c>
    </row>
    <row r="750" spans="14:22">
      <c r="N750" s="2" t="s">
        <v>1671</v>
      </c>
      <c r="O750" s="2" t="s">
        <v>41</v>
      </c>
      <c r="P750" s="2" t="s">
        <v>918</v>
      </c>
      <c r="Q750" s="1">
        <v>221.27</v>
      </c>
      <c r="R750" s="11">
        <f t="shared" ca="1" si="38"/>
        <v>1.2948852996254683E-3</v>
      </c>
      <c r="S750" s="5" t="str">
        <f t="shared" si="39"/>
        <v>MY8_Solar</v>
      </c>
      <c r="T750" s="1" t="s">
        <v>897</v>
      </c>
      <c r="U750" s="5" t="s">
        <v>783</v>
      </c>
      <c r="V750" s="1" t="s">
        <v>880</v>
      </c>
    </row>
    <row r="751" spans="14:22">
      <c r="N751" s="2" t="s">
        <v>1672</v>
      </c>
      <c r="O751" s="2" t="s">
        <v>41</v>
      </c>
      <c r="P751" s="2" t="s">
        <v>918</v>
      </c>
      <c r="Q751" s="1">
        <v>252.88</v>
      </c>
      <c r="R751" s="11">
        <f t="shared" ca="1" si="38"/>
        <v>1.479868913857678E-3</v>
      </c>
      <c r="S751" s="5" t="str">
        <f t="shared" si="39"/>
        <v>MY8_Solar</v>
      </c>
      <c r="T751" s="1" t="s">
        <v>897</v>
      </c>
      <c r="U751" s="5" t="s">
        <v>783</v>
      </c>
      <c r="V751" s="1" t="s">
        <v>880</v>
      </c>
    </row>
    <row r="752" spans="14:22">
      <c r="N752" s="2" t="s">
        <v>1673</v>
      </c>
      <c r="O752" s="2" t="s">
        <v>41</v>
      </c>
      <c r="P752" s="2" t="s">
        <v>918</v>
      </c>
      <c r="Q752" s="1">
        <v>221.27</v>
      </c>
      <c r="R752" s="11">
        <f t="shared" ca="1" si="38"/>
        <v>1.2948852996254683E-3</v>
      </c>
      <c r="S752" s="5" t="str">
        <f t="shared" si="39"/>
        <v>MY8_Solar</v>
      </c>
      <c r="T752" s="1" t="s">
        <v>897</v>
      </c>
      <c r="U752" s="5" t="s">
        <v>783</v>
      </c>
      <c r="V752" s="1" t="s">
        <v>880</v>
      </c>
    </row>
    <row r="753" spans="14:22">
      <c r="N753" s="2" t="s">
        <v>1674</v>
      </c>
      <c r="O753" s="2" t="s">
        <v>41</v>
      </c>
      <c r="P753" s="2" t="s">
        <v>918</v>
      </c>
      <c r="Q753" s="1">
        <v>94.83</v>
      </c>
      <c r="R753" s="11">
        <f t="shared" ca="1" si="38"/>
        <v>5.5495084269662918E-4</v>
      </c>
      <c r="S753" s="5" t="str">
        <f t="shared" si="39"/>
        <v>MY8_Solar</v>
      </c>
      <c r="T753" s="1" t="s">
        <v>897</v>
      </c>
      <c r="U753" s="5" t="s">
        <v>783</v>
      </c>
      <c r="V753" s="1" t="s">
        <v>880</v>
      </c>
    </row>
    <row r="754" spans="14:22">
      <c r="N754" s="2" t="s">
        <v>1675</v>
      </c>
      <c r="O754" s="2" t="s">
        <v>41</v>
      </c>
      <c r="P754" s="2" t="s">
        <v>918</v>
      </c>
      <c r="Q754" s="1">
        <v>252.88</v>
      </c>
      <c r="R754" s="11">
        <f t="shared" ca="1" si="38"/>
        <v>1.479868913857678E-3</v>
      </c>
      <c r="S754" s="5" t="str">
        <f t="shared" si="39"/>
        <v>MY8_Solar</v>
      </c>
      <c r="T754" s="1" t="s">
        <v>897</v>
      </c>
      <c r="U754" s="5" t="s">
        <v>783</v>
      </c>
      <c r="V754" s="1" t="s">
        <v>880</v>
      </c>
    </row>
    <row r="755" spans="14:22">
      <c r="N755" s="2" t="s">
        <v>1676</v>
      </c>
      <c r="O755" s="2" t="s">
        <v>41</v>
      </c>
      <c r="P755" s="2" t="s">
        <v>918</v>
      </c>
      <c r="Q755" s="1">
        <v>221.27</v>
      </c>
      <c r="R755" s="11">
        <f t="shared" ca="1" si="38"/>
        <v>1.2948852996254683E-3</v>
      </c>
      <c r="S755" s="5" t="str">
        <f t="shared" si="39"/>
        <v>MY8_Solar</v>
      </c>
      <c r="T755" s="1" t="s">
        <v>897</v>
      </c>
      <c r="U755" s="5" t="s">
        <v>783</v>
      </c>
      <c r="V755" s="1" t="s">
        <v>880</v>
      </c>
    </row>
    <row r="756" spans="14:22">
      <c r="N756" s="2" t="s">
        <v>1677</v>
      </c>
      <c r="O756" s="2" t="s">
        <v>41</v>
      </c>
      <c r="P756" s="2" t="s">
        <v>918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897</v>
      </c>
      <c r="U756" s="5" t="s">
        <v>783</v>
      </c>
      <c r="V756" s="1" t="s">
        <v>880</v>
      </c>
    </row>
    <row r="757" spans="14:22">
      <c r="N757" s="2" t="s">
        <v>1678</v>
      </c>
      <c r="O757" s="2" t="s">
        <v>41</v>
      </c>
      <c r="P757" s="2" t="s">
        <v>918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897</v>
      </c>
      <c r="U757" s="5" t="s">
        <v>783</v>
      </c>
      <c r="V757" s="1" t="s">
        <v>880</v>
      </c>
    </row>
    <row r="758" spans="14:22">
      <c r="N758" s="2" t="s">
        <v>1679</v>
      </c>
      <c r="O758" s="2" t="s">
        <v>41</v>
      </c>
      <c r="P758" s="2" t="s">
        <v>918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897</v>
      </c>
      <c r="U758" s="5" t="s">
        <v>783</v>
      </c>
      <c r="V758" s="1" t="s">
        <v>880</v>
      </c>
    </row>
    <row r="759" spans="14:22">
      <c r="N759" s="2" t="s">
        <v>1680</v>
      </c>
      <c r="O759" s="2" t="s">
        <v>42</v>
      </c>
      <c r="P759" s="2" t="s">
        <v>925</v>
      </c>
      <c r="Q759" s="1">
        <v>252.88</v>
      </c>
      <c r="R759" s="11">
        <f t="shared" ca="1" si="38"/>
        <v>1.479868913857678E-3</v>
      </c>
      <c r="S759" s="5" t="str">
        <f t="shared" si="39"/>
        <v>MY9_Solar</v>
      </c>
      <c r="T759" s="1" t="s">
        <v>879</v>
      </c>
      <c r="U759" s="5" t="s">
        <v>783</v>
      </c>
      <c r="V759" s="1" t="s">
        <v>880</v>
      </c>
    </row>
    <row r="760" spans="14:22">
      <c r="N760" s="2" t="s">
        <v>1681</v>
      </c>
      <c r="O760" s="2" t="s">
        <v>42</v>
      </c>
      <c r="P760" s="2" t="s">
        <v>925</v>
      </c>
      <c r="Q760" s="1">
        <v>252.88</v>
      </c>
      <c r="R760" s="11">
        <f t="shared" ca="1" si="38"/>
        <v>1.479868913857678E-3</v>
      </c>
      <c r="S760" s="5" t="str">
        <f t="shared" si="39"/>
        <v>MY9_Solar</v>
      </c>
      <c r="T760" s="1" t="s">
        <v>879</v>
      </c>
      <c r="U760" s="5" t="s">
        <v>783</v>
      </c>
      <c r="V760" s="1" t="s">
        <v>880</v>
      </c>
    </row>
    <row r="761" spans="14:22">
      <c r="N761" s="2" t="s">
        <v>1682</v>
      </c>
      <c r="O761" s="2" t="s">
        <v>42</v>
      </c>
      <c r="P761" s="2" t="s">
        <v>925</v>
      </c>
      <c r="Q761" s="1">
        <v>252.88</v>
      </c>
      <c r="R761" s="11">
        <f t="shared" ca="1" si="38"/>
        <v>1.479868913857678E-3</v>
      </c>
      <c r="S761" s="5" t="str">
        <f t="shared" si="39"/>
        <v>MY9_Solar</v>
      </c>
      <c r="T761" s="1" t="s">
        <v>879</v>
      </c>
      <c r="U761" s="5" t="s">
        <v>783</v>
      </c>
      <c r="V761" s="1" t="s">
        <v>880</v>
      </c>
    </row>
    <row r="762" spans="14:22">
      <c r="N762" s="2" t="s">
        <v>1683</v>
      </c>
      <c r="O762" s="2" t="s">
        <v>42</v>
      </c>
      <c r="P762" s="2" t="s">
        <v>925</v>
      </c>
      <c r="Q762" s="1">
        <v>252.88</v>
      </c>
      <c r="R762" s="11">
        <f t="shared" ca="1" si="38"/>
        <v>1.479868913857678E-3</v>
      </c>
      <c r="S762" s="5" t="str">
        <f t="shared" si="39"/>
        <v>MY9_Solar</v>
      </c>
      <c r="T762" s="1" t="s">
        <v>879</v>
      </c>
      <c r="U762" s="5" t="s">
        <v>783</v>
      </c>
      <c r="V762" s="1" t="s">
        <v>880</v>
      </c>
    </row>
    <row r="763" spans="14:22">
      <c r="N763" s="2" t="s">
        <v>1684</v>
      </c>
      <c r="O763" s="2" t="s">
        <v>42</v>
      </c>
      <c r="P763" s="2" t="s">
        <v>925</v>
      </c>
      <c r="Q763" s="1">
        <v>221.27</v>
      </c>
      <c r="R763" s="11">
        <f t="shared" ca="1" si="38"/>
        <v>1.2948852996254683E-3</v>
      </c>
      <c r="S763" s="5" t="str">
        <f t="shared" si="39"/>
        <v>MY9_Solar</v>
      </c>
      <c r="T763" s="1" t="s">
        <v>879</v>
      </c>
      <c r="U763" s="5" t="s">
        <v>783</v>
      </c>
      <c r="V763" s="1" t="s">
        <v>880</v>
      </c>
    </row>
    <row r="764" spans="14:22">
      <c r="N764" s="2" t="s">
        <v>1685</v>
      </c>
      <c r="O764" s="2" t="s">
        <v>42</v>
      </c>
      <c r="P764" s="2" t="s">
        <v>925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879</v>
      </c>
      <c r="U764" s="5" t="s">
        <v>783</v>
      </c>
      <c r="V764" s="1" t="s">
        <v>880</v>
      </c>
    </row>
    <row r="765" spans="14:22">
      <c r="N765" s="2" t="s">
        <v>1686</v>
      </c>
      <c r="O765" s="2" t="s">
        <v>42</v>
      </c>
      <c r="P765" s="2" t="s">
        <v>925</v>
      </c>
      <c r="Q765" s="1">
        <v>252.88</v>
      </c>
      <c r="R765" s="11">
        <f t="shared" ref="R765:R828" ca="1" si="40">Q765/$AC$4</f>
        <v>1.479868913857678E-3</v>
      </c>
      <c r="S765" s="5" t="str">
        <f t="shared" si="39"/>
        <v>MY9_Solar</v>
      </c>
      <c r="T765" s="1" t="s">
        <v>879</v>
      </c>
      <c r="U765" s="5" t="s">
        <v>783</v>
      </c>
      <c r="V765" s="1" t="s">
        <v>880</v>
      </c>
    </row>
    <row r="766" spans="14:22">
      <c r="N766" s="2" t="s">
        <v>1687</v>
      </c>
      <c r="O766" s="2" t="s">
        <v>42</v>
      </c>
      <c r="P766" s="2" t="s">
        <v>925</v>
      </c>
      <c r="Q766" s="1">
        <v>237.07499999999999</v>
      </c>
      <c r="R766" s="11">
        <f t="shared" ca="1" si="40"/>
        <v>1.387377106741573E-3</v>
      </c>
      <c r="S766" s="5" t="str">
        <f t="shared" si="39"/>
        <v>MY9_Solar</v>
      </c>
      <c r="T766" s="1" t="s">
        <v>879</v>
      </c>
      <c r="U766" s="5" t="s">
        <v>783</v>
      </c>
      <c r="V766" s="1" t="s">
        <v>880</v>
      </c>
    </row>
    <row r="767" spans="14:22">
      <c r="N767" s="2" t="s">
        <v>1688</v>
      </c>
      <c r="O767" s="2" t="s">
        <v>42</v>
      </c>
      <c r="P767" s="2" t="s">
        <v>925</v>
      </c>
      <c r="Q767" s="1">
        <v>252.88</v>
      </c>
      <c r="R767" s="11">
        <f t="shared" ca="1" si="40"/>
        <v>1.479868913857678E-3</v>
      </c>
      <c r="S767" s="5" t="str">
        <f t="shared" si="39"/>
        <v>MY9_Solar</v>
      </c>
      <c r="T767" s="1" t="s">
        <v>879</v>
      </c>
      <c r="U767" s="5" t="s">
        <v>783</v>
      </c>
      <c r="V767" s="1" t="s">
        <v>880</v>
      </c>
    </row>
    <row r="768" spans="14:22">
      <c r="N768" s="2" t="s">
        <v>1689</v>
      </c>
      <c r="O768" s="2" t="s">
        <v>42</v>
      </c>
      <c r="P768" s="2" t="s">
        <v>925</v>
      </c>
      <c r="Q768" s="1">
        <v>284.49</v>
      </c>
      <c r="R768" s="11">
        <f t="shared" ca="1" si="40"/>
        <v>1.6648525280898877E-3</v>
      </c>
      <c r="S768" s="5" t="str">
        <f t="shared" si="39"/>
        <v>MY9_Solar</v>
      </c>
      <c r="T768" s="1" t="s">
        <v>879</v>
      </c>
      <c r="U768" s="5" t="s">
        <v>783</v>
      </c>
      <c r="V768" s="1" t="s">
        <v>880</v>
      </c>
    </row>
    <row r="769" spans="14:22">
      <c r="N769" s="2" t="s">
        <v>1690</v>
      </c>
      <c r="O769" s="2" t="s">
        <v>42</v>
      </c>
      <c r="P769" s="2" t="s">
        <v>925</v>
      </c>
      <c r="Q769" s="1">
        <v>268.685</v>
      </c>
      <c r="R769" s="11">
        <f t="shared" ca="1" si="40"/>
        <v>1.5723607209737827E-3</v>
      </c>
      <c r="S769" s="5" t="str">
        <f t="shared" si="39"/>
        <v>MY9_Solar</v>
      </c>
      <c r="T769" s="1" t="s">
        <v>879</v>
      </c>
      <c r="U769" s="5" t="s">
        <v>783</v>
      </c>
      <c r="V769" s="1" t="s">
        <v>880</v>
      </c>
    </row>
    <row r="770" spans="14:22">
      <c r="N770" s="2" t="s">
        <v>1691</v>
      </c>
      <c r="O770" s="2" t="s">
        <v>42</v>
      </c>
      <c r="P770" s="2" t="s">
        <v>925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879</v>
      </c>
      <c r="U770" s="5" t="s">
        <v>783</v>
      </c>
      <c r="V770" s="1" t="s">
        <v>880</v>
      </c>
    </row>
    <row r="771" spans="14:22">
      <c r="N771" s="2" t="s">
        <v>1692</v>
      </c>
      <c r="O771" s="2" t="s">
        <v>42</v>
      </c>
      <c r="P771" s="2" t="s">
        <v>925</v>
      </c>
      <c r="Q771" s="1">
        <v>237.07499999999999</v>
      </c>
      <c r="R771" s="11">
        <f t="shared" ca="1" si="40"/>
        <v>1.387377106741573E-3</v>
      </c>
      <c r="S771" s="5" t="str">
        <f t="shared" si="41"/>
        <v>MY9_Solar</v>
      </c>
      <c r="T771" s="1" t="s">
        <v>879</v>
      </c>
      <c r="U771" s="5" t="s">
        <v>783</v>
      </c>
      <c r="V771" s="1" t="s">
        <v>880</v>
      </c>
    </row>
    <row r="772" spans="14:22">
      <c r="N772" s="2" t="s">
        <v>1693</v>
      </c>
      <c r="O772" s="2" t="s">
        <v>42</v>
      </c>
      <c r="P772" s="2" t="s">
        <v>925</v>
      </c>
      <c r="Q772" s="1">
        <v>221.27</v>
      </c>
      <c r="R772" s="11">
        <f t="shared" ca="1" si="40"/>
        <v>1.2948852996254683E-3</v>
      </c>
      <c r="S772" s="5" t="str">
        <f t="shared" si="41"/>
        <v>MY9_Solar</v>
      </c>
      <c r="T772" s="1" t="s">
        <v>879</v>
      </c>
      <c r="U772" s="5" t="s">
        <v>783</v>
      </c>
      <c r="V772" s="1" t="s">
        <v>880</v>
      </c>
    </row>
    <row r="773" spans="14:22">
      <c r="N773" s="2" t="s">
        <v>1694</v>
      </c>
      <c r="O773" s="2" t="s">
        <v>42</v>
      </c>
      <c r="P773" s="2" t="s">
        <v>925</v>
      </c>
      <c r="Q773" s="1">
        <v>221.27</v>
      </c>
      <c r="R773" s="11">
        <f t="shared" ca="1" si="40"/>
        <v>1.2948852996254683E-3</v>
      </c>
      <c r="S773" s="5" t="str">
        <f t="shared" si="41"/>
        <v>MY9_Solar</v>
      </c>
      <c r="T773" s="1" t="s">
        <v>879</v>
      </c>
      <c r="U773" s="5" t="s">
        <v>783</v>
      </c>
      <c r="V773" s="1" t="s">
        <v>880</v>
      </c>
    </row>
    <row r="774" spans="14:22">
      <c r="N774" s="2" t="s">
        <v>1695</v>
      </c>
      <c r="O774" s="2" t="s">
        <v>42</v>
      </c>
      <c r="P774" s="2" t="s">
        <v>925</v>
      </c>
      <c r="Q774" s="1">
        <v>268.685</v>
      </c>
      <c r="R774" s="11">
        <f t="shared" ca="1" si="40"/>
        <v>1.5723607209737827E-3</v>
      </c>
      <c r="S774" s="5" t="str">
        <f t="shared" si="41"/>
        <v>MY9_Solar</v>
      </c>
      <c r="T774" s="1" t="s">
        <v>879</v>
      </c>
      <c r="U774" s="5" t="s">
        <v>783</v>
      </c>
      <c r="V774" s="1" t="s">
        <v>880</v>
      </c>
    </row>
    <row r="775" spans="14:22">
      <c r="N775" s="2" t="s">
        <v>1696</v>
      </c>
      <c r="O775" s="2" t="s">
        <v>42</v>
      </c>
      <c r="P775" s="2" t="s">
        <v>925</v>
      </c>
      <c r="Q775" s="1">
        <v>284.49</v>
      </c>
      <c r="R775" s="11">
        <f t="shared" ca="1" si="40"/>
        <v>1.6648525280898877E-3</v>
      </c>
      <c r="S775" s="5" t="str">
        <f t="shared" si="41"/>
        <v>MY9_Solar</v>
      </c>
      <c r="T775" s="1" t="s">
        <v>879</v>
      </c>
      <c r="U775" s="5" t="s">
        <v>783</v>
      </c>
      <c r="V775" s="1" t="s">
        <v>880</v>
      </c>
    </row>
    <row r="776" spans="14:22">
      <c r="N776" s="2" t="s">
        <v>1697</v>
      </c>
      <c r="O776" s="2" t="s">
        <v>42</v>
      </c>
      <c r="P776" s="2" t="s">
        <v>925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879</v>
      </c>
      <c r="U776" s="5" t="s">
        <v>783</v>
      </c>
      <c r="V776" s="1" t="s">
        <v>880</v>
      </c>
    </row>
    <row r="777" spans="14:22">
      <c r="N777" s="2" t="s">
        <v>1698</v>
      </c>
      <c r="O777" s="2" t="s">
        <v>42</v>
      </c>
      <c r="P777" s="2" t="s">
        <v>925</v>
      </c>
      <c r="Q777" s="1">
        <v>237.07499999999999</v>
      </c>
      <c r="R777" s="11">
        <f t="shared" ca="1" si="40"/>
        <v>1.387377106741573E-3</v>
      </c>
      <c r="S777" s="5" t="str">
        <f t="shared" si="41"/>
        <v>MY9_Solar</v>
      </c>
      <c r="T777" s="1" t="s">
        <v>879</v>
      </c>
      <c r="U777" s="5" t="s">
        <v>783</v>
      </c>
      <c r="V777" s="1" t="s">
        <v>880</v>
      </c>
    </row>
    <row r="778" spans="14:22">
      <c r="N778" s="2" t="s">
        <v>1699</v>
      </c>
      <c r="O778" s="2" t="s">
        <v>42</v>
      </c>
      <c r="P778" s="2" t="s">
        <v>925</v>
      </c>
      <c r="Q778" s="1">
        <v>252.88</v>
      </c>
      <c r="R778" s="11">
        <f t="shared" ca="1" si="40"/>
        <v>1.479868913857678E-3</v>
      </c>
      <c r="S778" s="5" t="str">
        <f t="shared" si="41"/>
        <v>MY9_Solar</v>
      </c>
      <c r="T778" s="1" t="s">
        <v>879</v>
      </c>
      <c r="U778" s="5" t="s">
        <v>783</v>
      </c>
      <c r="V778" s="1" t="s">
        <v>880</v>
      </c>
    </row>
    <row r="779" spans="14:22">
      <c r="N779" s="2" t="s">
        <v>1700</v>
      </c>
      <c r="O779" s="2" t="s">
        <v>42</v>
      </c>
      <c r="P779" s="2" t="s">
        <v>925</v>
      </c>
      <c r="Q779" s="1">
        <v>268.685</v>
      </c>
      <c r="R779" s="11">
        <f t="shared" ca="1" si="40"/>
        <v>1.5723607209737827E-3</v>
      </c>
      <c r="S779" s="5" t="str">
        <f t="shared" si="41"/>
        <v>MY9_Solar</v>
      </c>
      <c r="T779" s="1" t="s">
        <v>879</v>
      </c>
      <c r="U779" s="5" t="s">
        <v>783</v>
      </c>
      <c r="V779" s="1" t="s">
        <v>880</v>
      </c>
    </row>
    <row r="780" spans="14:22">
      <c r="N780" s="2" t="s">
        <v>1701</v>
      </c>
      <c r="O780" s="2" t="s">
        <v>42</v>
      </c>
      <c r="P780" s="2" t="s">
        <v>925</v>
      </c>
      <c r="Q780" s="1">
        <v>221.27</v>
      </c>
      <c r="R780" s="11">
        <f t="shared" ca="1" si="40"/>
        <v>1.2948852996254683E-3</v>
      </c>
      <c r="S780" s="5" t="str">
        <f t="shared" si="41"/>
        <v>MY9_Solar</v>
      </c>
      <c r="T780" s="1" t="s">
        <v>879</v>
      </c>
      <c r="U780" s="5" t="s">
        <v>783</v>
      </c>
      <c r="V780" s="1" t="s">
        <v>880</v>
      </c>
    </row>
    <row r="781" spans="14:22">
      <c r="N781" s="2" t="s">
        <v>1702</v>
      </c>
      <c r="O781" s="2" t="s">
        <v>42</v>
      </c>
      <c r="P781" s="2" t="s">
        <v>925</v>
      </c>
      <c r="Q781" s="1">
        <v>237.07499999999999</v>
      </c>
      <c r="R781" s="11">
        <f t="shared" ca="1" si="40"/>
        <v>1.387377106741573E-3</v>
      </c>
      <c r="S781" s="5" t="str">
        <f t="shared" si="41"/>
        <v>MY9_Solar</v>
      </c>
      <c r="T781" s="1" t="s">
        <v>879</v>
      </c>
      <c r="U781" s="5" t="s">
        <v>783</v>
      </c>
      <c r="V781" s="1" t="s">
        <v>880</v>
      </c>
    </row>
    <row r="782" spans="14:22">
      <c r="N782" s="2" t="s">
        <v>1703</v>
      </c>
      <c r="O782" s="2" t="s">
        <v>42</v>
      </c>
      <c r="P782" s="2" t="s">
        <v>925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879</v>
      </c>
      <c r="U782" s="5" t="s">
        <v>783</v>
      </c>
      <c r="V782" s="1" t="s">
        <v>880</v>
      </c>
    </row>
    <row r="783" spans="14:22">
      <c r="N783" s="2" t="s">
        <v>1704</v>
      </c>
      <c r="O783" s="2" t="s">
        <v>42</v>
      </c>
      <c r="P783" s="2" t="s">
        <v>925</v>
      </c>
      <c r="Q783" s="1">
        <v>252.88</v>
      </c>
      <c r="R783" s="11">
        <f t="shared" ca="1" si="40"/>
        <v>1.479868913857678E-3</v>
      </c>
      <c r="S783" s="5" t="str">
        <f t="shared" si="41"/>
        <v>MY9_Solar</v>
      </c>
      <c r="T783" s="1" t="s">
        <v>879</v>
      </c>
      <c r="U783" s="5" t="s">
        <v>783</v>
      </c>
      <c r="V783" s="1" t="s">
        <v>880</v>
      </c>
    </row>
    <row r="784" spans="14:22">
      <c r="N784" s="2" t="s">
        <v>1705</v>
      </c>
      <c r="O784" s="2" t="s">
        <v>42</v>
      </c>
      <c r="P784" s="2" t="s">
        <v>925</v>
      </c>
      <c r="Q784" s="1">
        <v>252.88</v>
      </c>
      <c r="R784" s="11">
        <f t="shared" ca="1" si="40"/>
        <v>1.479868913857678E-3</v>
      </c>
      <c r="S784" s="5" t="str">
        <f t="shared" si="41"/>
        <v>MY9_Solar</v>
      </c>
      <c r="T784" s="1" t="s">
        <v>879</v>
      </c>
      <c r="U784" s="5" t="s">
        <v>783</v>
      </c>
      <c r="V784" s="1" t="s">
        <v>880</v>
      </c>
    </row>
    <row r="785" spans="14:22">
      <c r="N785" s="2" t="s">
        <v>1706</v>
      </c>
      <c r="O785" s="2" t="s">
        <v>42</v>
      </c>
      <c r="P785" s="2" t="s">
        <v>925</v>
      </c>
      <c r="Q785" s="1">
        <v>252.88</v>
      </c>
      <c r="R785" s="11">
        <f t="shared" ca="1" si="40"/>
        <v>1.479868913857678E-3</v>
      </c>
      <c r="S785" s="5" t="str">
        <f t="shared" si="41"/>
        <v>MY9_Solar</v>
      </c>
      <c r="T785" s="1" t="s">
        <v>879</v>
      </c>
      <c r="U785" s="5" t="s">
        <v>783</v>
      </c>
      <c r="V785" s="1" t="s">
        <v>880</v>
      </c>
    </row>
    <row r="786" spans="14:22">
      <c r="N786" s="2" t="s">
        <v>1707</v>
      </c>
      <c r="O786" s="2" t="s">
        <v>42</v>
      </c>
      <c r="P786" s="2" t="s">
        <v>925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879</v>
      </c>
      <c r="U786" s="5" t="s">
        <v>783</v>
      </c>
      <c r="V786" s="1" t="s">
        <v>880</v>
      </c>
    </row>
    <row r="787" spans="14:22">
      <c r="N787" s="2" t="s">
        <v>1708</v>
      </c>
      <c r="O787" s="2" t="s">
        <v>42</v>
      </c>
      <c r="P787" s="2" t="s">
        <v>925</v>
      </c>
      <c r="Q787" s="1">
        <v>252.88</v>
      </c>
      <c r="R787" s="11">
        <f t="shared" ca="1" si="40"/>
        <v>1.479868913857678E-3</v>
      </c>
      <c r="S787" s="5" t="str">
        <f t="shared" si="41"/>
        <v>MY9_Solar</v>
      </c>
      <c r="T787" s="1" t="s">
        <v>879</v>
      </c>
      <c r="U787" s="5" t="s">
        <v>783</v>
      </c>
      <c r="V787" s="1" t="s">
        <v>880</v>
      </c>
    </row>
    <row r="788" spans="14:22">
      <c r="N788" s="2" t="s">
        <v>1709</v>
      </c>
      <c r="O788" s="2" t="s">
        <v>42</v>
      </c>
      <c r="P788" s="2" t="s">
        <v>925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879</v>
      </c>
      <c r="U788" s="5" t="s">
        <v>783</v>
      </c>
      <c r="V788" s="1" t="s">
        <v>880</v>
      </c>
    </row>
    <row r="789" spans="14:22">
      <c r="N789" s="2" t="s">
        <v>1710</v>
      </c>
      <c r="O789" s="2" t="s">
        <v>42</v>
      </c>
      <c r="P789" s="2" t="s">
        <v>925</v>
      </c>
      <c r="Q789" s="1">
        <v>268.685</v>
      </c>
      <c r="R789" s="11">
        <f t="shared" ca="1" si="40"/>
        <v>1.5723607209737827E-3</v>
      </c>
      <c r="S789" s="5" t="str">
        <f t="shared" si="41"/>
        <v>MY9_Solar</v>
      </c>
      <c r="T789" s="1" t="s">
        <v>879</v>
      </c>
      <c r="U789" s="5" t="s">
        <v>783</v>
      </c>
      <c r="V789" s="1" t="s">
        <v>880</v>
      </c>
    </row>
    <row r="790" spans="14:22">
      <c r="N790" s="2" t="s">
        <v>1711</v>
      </c>
      <c r="O790" s="2" t="s">
        <v>42</v>
      </c>
      <c r="P790" s="2" t="s">
        <v>925</v>
      </c>
      <c r="Q790" s="1">
        <v>252.88</v>
      </c>
      <c r="R790" s="11">
        <f t="shared" ca="1" si="40"/>
        <v>1.479868913857678E-3</v>
      </c>
      <c r="S790" s="5" t="str">
        <f t="shared" si="41"/>
        <v>MY9_Solar</v>
      </c>
      <c r="T790" s="1" t="s">
        <v>879</v>
      </c>
      <c r="U790" s="5" t="s">
        <v>783</v>
      </c>
      <c r="V790" s="1" t="s">
        <v>880</v>
      </c>
    </row>
    <row r="791" spans="14:22">
      <c r="N791" s="2" t="s">
        <v>1712</v>
      </c>
      <c r="O791" s="2" t="s">
        <v>42</v>
      </c>
      <c r="P791" s="2" t="s">
        <v>925</v>
      </c>
      <c r="Q791" s="1">
        <v>252.88</v>
      </c>
      <c r="R791" s="11">
        <f t="shared" ca="1" si="40"/>
        <v>1.479868913857678E-3</v>
      </c>
      <c r="S791" s="5" t="str">
        <f t="shared" si="41"/>
        <v>MY9_Solar</v>
      </c>
      <c r="T791" s="1" t="s">
        <v>879</v>
      </c>
      <c r="U791" s="5" t="s">
        <v>783</v>
      </c>
      <c r="V791" s="1" t="s">
        <v>880</v>
      </c>
    </row>
    <row r="792" spans="14:22">
      <c r="N792" s="2" t="s">
        <v>1713</v>
      </c>
      <c r="O792" s="2" t="s">
        <v>42</v>
      </c>
      <c r="P792" s="2" t="s">
        <v>925</v>
      </c>
      <c r="Q792" s="1">
        <v>237.07499999999999</v>
      </c>
      <c r="R792" s="11">
        <f t="shared" ca="1" si="40"/>
        <v>1.387377106741573E-3</v>
      </c>
      <c r="S792" s="5" t="str">
        <f t="shared" si="41"/>
        <v>MY9_Solar</v>
      </c>
      <c r="T792" s="1" t="s">
        <v>879</v>
      </c>
      <c r="U792" s="5" t="s">
        <v>783</v>
      </c>
      <c r="V792" s="1" t="s">
        <v>880</v>
      </c>
    </row>
    <row r="793" spans="14:22">
      <c r="N793" s="2" t="s">
        <v>1714</v>
      </c>
      <c r="O793" s="2" t="s">
        <v>42</v>
      </c>
      <c r="P793" s="2" t="s">
        <v>925</v>
      </c>
      <c r="Q793" s="1">
        <v>252.88</v>
      </c>
      <c r="R793" s="11">
        <f t="shared" ca="1" si="40"/>
        <v>1.479868913857678E-3</v>
      </c>
      <c r="S793" s="5" t="str">
        <f t="shared" si="41"/>
        <v>MY9_Solar</v>
      </c>
      <c r="T793" s="1" t="s">
        <v>879</v>
      </c>
      <c r="U793" s="5" t="s">
        <v>783</v>
      </c>
      <c r="V793" s="1" t="s">
        <v>880</v>
      </c>
    </row>
    <row r="794" spans="14:22">
      <c r="N794" s="2" t="s">
        <v>1715</v>
      </c>
      <c r="O794" s="2" t="s">
        <v>42</v>
      </c>
      <c r="P794" s="2" t="s">
        <v>925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879</v>
      </c>
      <c r="U794" s="5" t="s">
        <v>783</v>
      </c>
      <c r="V794" s="1" t="s">
        <v>880</v>
      </c>
    </row>
    <row r="795" spans="14:22">
      <c r="N795" s="2" t="s">
        <v>1716</v>
      </c>
      <c r="O795" s="2" t="s">
        <v>42</v>
      </c>
      <c r="P795" s="2" t="s">
        <v>925</v>
      </c>
      <c r="Q795" s="1">
        <v>252.88</v>
      </c>
      <c r="R795" s="11">
        <f t="shared" ca="1" si="40"/>
        <v>1.479868913857678E-3</v>
      </c>
      <c r="S795" s="5" t="str">
        <f t="shared" si="41"/>
        <v>MY9_Solar</v>
      </c>
      <c r="T795" s="1" t="s">
        <v>879</v>
      </c>
      <c r="U795" s="5" t="s">
        <v>783</v>
      </c>
      <c r="V795" s="1" t="s">
        <v>880</v>
      </c>
    </row>
    <row r="796" spans="14:22">
      <c r="N796" s="2" t="s">
        <v>1717</v>
      </c>
      <c r="O796" s="2" t="s">
        <v>42</v>
      </c>
      <c r="P796" s="2" t="s">
        <v>925</v>
      </c>
      <c r="Q796" s="1">
        <v>252.88</v>
      </c>
      <c r="R796" s="11">
        <f t="shared" ca="1" si="40"/>
        <v>1.479868913857678E-3</v>
      </c>
      <c r="S796" s="5" t="str">
        <f t="shared" si="41"/>
        <v>MY9_Solar</v>
      </c>
      <c r="T796" s="1" t="s">
        <v>879</v>
      </c>
      <c r="U796" s="5" t="s">
        <v>783</v>
      </c>
      <c r="V796" s="1" t="s">
        <v>880</v>
      </c>
    </row>
    <row r="797" spans="14:22">
      <c r="N797" s="2" t="s">
        <v>1718</v>
      </c>
      <c r="O797" s="2" t="s">
        <v>42</v>
      </c>
      <c r="P797" s="2" t="s">
        <v>925</v>
      </c>
      <c r="Q797" s="1">
        <v>252.88</v>
      </c>
      <c r="R797" s="11">
        <f t="shared" ca="1" si="40"/>
        <v>1.479868913857678E-3</v>
      </c>
      <c r="S797" s="5" t="str">
        <f t="shared" si="41"/>
        <v>MY9_Solar</v>
      </c>
      <c r="T797" s="1" t="s">
        <v>879</v>
      </c>
      <c r="U797" s="5" t="s">
        <v>783</v>
      </c>
      <c r="V797" s="1" t="s">
        <v>880</v>
      </c>
    </row>
    <row r="798" spans="14:22">
      <c r="N798" s="2" t="s">
        <v>1719</v>
      </c>
      <c r="O798" s="2" t="s">
        <v>42</v>
      </c>
      <c r="P798" s="2" t="s">
        <v>925</v>
      </c>
      <c r="Q798" s="1">
        <v>237.07499999999999</v>
      </c>
      <c r="R798" s="11">
        <f t="shared" ca="1" si="40"/>
        <v>1.387377106741573E-3</v>
      </c>
      <c r="S798" s="5" t="str">
        <f t="shared" si="41"/>
        <v>MY9_Solar</v>
      </c>
      <c r="T798" s="1" t="s">
        <v>879</v>
      </c>
      <c r="U798" s="5" t="s">
        <v>783</v>
      </c>
      <c r="V798" s="1" t="s">
        <v>880</v>
      </c>
    </row>
    <row r="799" spans="14:22">
      <c r="N799" s="2" t="s">
        <v>1720</v>
      </c>
      <c r="O799" s="2" t="s">
        <v>42</v>
      </c>
      <c r="P799" s="2" t="s">
        <v>925</v>
      </c>
      <c r="Q799" s="1">
        <v>268.685</v>
      </c>
      <c r="R799" s="11">
        <f t="shared" ca="1" si="40"/>
        <v>1.5723607209737827E-3</v>
      </c>
      <c r="S799" s="5" t="str">
        <f t="shared" si="41"/>
        <v>MY9_Solar</v>
      </c>
      <c r="T799" s="1" t="s">
        <v>879</v>
      </c>
      <c r="U799" s="5" t="s">
        <v>783</v>
      </c>
      <c r="V799" s="1" t="s">
        <v>880</v>
      </c>
    </row>
    <row r="800" spans="14:22">
      <c r="N800" s="2" t="s">
        <v>1721</v>
      </c>
      <c r="O800" s="2" t="s">
        <v>42</v>
      </c>
      <c r="P800" s="2" t="s">
        <v>925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879</v>
      </c>
      <c r="U800" s="5" t="s">
        <v>783</v>
      </c>
      <c r="V800" s="1" t="s">
        <v>880</v>
      </c>
    </row>
    <row r="801" spans="14:22">
      <c r="N801" s="2" t="s">
        <v>1722</v>
      </c>
      <c r="O801" s="2" t="s">
        <v>42</v>
      </c>
      <c r="P801" s="2" t="s">
        <v>925</v>
      </c>
      <c r="Q801" s="1">
        <v>252.88</v>
      </c>
      <c r="R801" s="11">
        <f t="shared" ca="1" si="40"/>
        <v>1.479868913857678E-3</v>
      </c>
      <c r="S801" s="5" t="str">
        <f t="shared" si="41"/>
        <v>MY9_Solar</v>
      </c>
      <c r="T801" s="1" t="s">
        <v>879</v>
      </c>
      <c r="U801" s="5" t="s">
        <v>783</v>
      </c>
      <c r="V801" s="1" t="s">
        <v>880</v>
      </c>
    </row>
    <row r="802" spans="14:22">
      <c r="N802" s="2" t="s">
        <v>1723</v>
      </c>
      <c r="O802" s="2" t="s">
        <v>42</v>
      </c>
      <c r="P802" s="2" t="s">
        <v>925</v>
      </c>
      <c r="Q802" s="1">
        <v>252.88</v>
      </c>
      <c r="R802" s="11">
        <f t="shared" ca="1" si="40"/>
        <v>1.479868913857678E-3</v>
      </c>
      <c r="S802" s="5" t="str">
        <f t="shared" si="41"/>
        <v>MY9_Solar</v>
      </c>
      <c r="T802" s="1" t="s">
        <v>879</v>
      </c>
      <c r="U802" s="5" t="s">
        <v>783</v>
      </c>
      <c r="V802" s="1" t="s">
        <v>880</v>
      </c>
    </row>
    <row r="803" spans="14:22">
      <c r="N803" s="2" t="s">
        <v>1724</v>
      </c>
      <c r="O803" s="2" t="s">
        <v>42</v>
      </c>
      <c r="P803" s="2" t="s">
        <v>925</v>
      </c>
      <c r="Q803" s="1">
        <v>252.88</v>
      </c>
      <c r="R803" s="11">
        <f t="shared" ca="1" si="40"/>
        <v>1.479868913857678E-3</v>
      </c>
      <c r="S803" s="5" t="str">
        <f t="shared" si="41"/>
        <v>MY9_Solar</v>
      </c>
      <c r="T803" s="1" t="s">
        <v>879</v>
      </c>
      <c r="U803" s="5" t="s">
        <v>783</v>
      </c>
      <c r="V803" s="1" t="s">
        <v>880</v>
      </c>
    </row>
    <row r="804" spans="14:22">
      <c r="N804" s="2" t="s">
        <v>1725</v>
      </c>
      <c r="O804" s="2" t="s">
        <v>42</v>
      </c>
      <c r="P804" s="2" t="s">
        <v>925</v>
      </c>
      <c r="Q804" s="1">
        <v>252.88</v>
      </c>
      <c r="R804" s="11">
        <f t="shared" ca="1" si="40"/>
        <v>1.479868913857678E-3</v>
      </c>
      <c r="S804" s="5" t="str">
        <f t="shared" si="41"/>
        <v>MY9_Solar</v>
      </c>
      <c r="T804" s="1" t="s">
        <v>879</v>
      </c>
      <c r="U804" s="5" t="s">
        <v>783</v>
      </c>
      <c r="V804" s="1" t="s">
        <v>880</v>
      </c>
    </row>
    <row r="805" spans="14:22">
      <c r="N805" s="2" t="s">
        <v>1726</v>
      </c>
      <c r="O805" s="2" t="s">
        <v>42</v>
      </c>
      <c r="P805" s="2" t="s">
        <v>925</v>
      </c>
      <c r="Q805" s="1">
        <v>252.88</v>
      </c>
      <c r="R805" s="11">
        <f t="shared" ca="1" si="40"/>
        <v>1.479868913857678E-3</v>
      </c>
      <c r="S805" s="5" t="str">
        <f t="shared" si="41"/>
        <v>MY9_Solar</v>
      </c>
      <c r="T805" s="1" t="s">
        <v>879</v>
      </c>
      <c r="U805" s="5" t="s">
        <v>783</v>
      </c>
      <c r="V805" s="1" t="s">
        <v>880</v>
      </c>
    </row>
    <row r="806" spans="14:22">
      <c r="N806" s="2" t="s">
        <v>1727</v>
      </c>
      <c r="O806" s="2" t="s">
        <v>42</v>
      </c>
      <c r="P806" s="2" t="s">
        <v>925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879</v>
      </c>
      <c r="U806" s="5" t="s">
        <v>783</v>
      </c>
      <c r="V806" s="1" t="s">
        <v>880</v>
      </c>
    </row>
    <row r="807" spans="14:22">
      <c r="N807" s="2" t="s">
        <v>1728</v>
      </c>
      <c r="O807" s="2" t="s">
        <v>42</v>
      </c>
      <c r="P807" s="2" t="s">
        <v>925</v>
      </c>
      <c r="Q807" s="1">
        <v>126.44</v>
      </c>
      <c r="R807" s="11">
        <f t="shared" ca="1" si="40"/>
        <v>7.3993445692883898E-4</v>
      </c>
      <c r="S807" s="5" t="str">
        <f t="shared" si="41"/>
        <v>MY9_Solar</v>
      </c>
      <c r="T807" s="1" t="s">
        <v>879</v>
      </c>
      <c r="U807" s="5" t="s">
        <v>783</v>
      </c>
      <c r="V807" s="1" t="s">
        <v>880</v>
      </c>
    </row>
    <row r="808" spans="14:22">
      <c r="N808" s="2" t="s">
        <v>1729</v>
      </c>
      <c r="O808" s="2" t="s">
        <v>42</v>
      </c>
      <c r="P808" s="2" t="s">
        <v>925</v>
      </c>
      <c r="Q808" s="1">
        <v>205.465</v>
      </c>
      <c r="R808" s="11">
        <f t="shared" ca="1" si="40"/>
        <v>1.2023934925093633E-3</v>
      </c>
      <c r="S808" s="5" t="str">
        <f t="shared" si="41"/>
        <v>MY9_Solar</v>
      </c>
      <c r="T808" s="1" t="s">
        <v>879</v>
      </c>
      <c r="U808" s="5" t="s">
        <v>783</v>
      </c>
      <c r="V808" s="1" t="s">
        <v>880</v>
      </c>
    </row>
    <row r="809" spans="14:22">
      <c r="N809" s="2" t="s">
        <v>1730</v>
      </c>
      <c r="O809" s="2" t="s">
        <v>42</v>
      </c>
      <c r="P809" s="2" t="s">
        <v>925</v>
      </c>
      <c r="Q809" s="1">
        <v>221.27</v>
      </c>
      <c r="R809" s="11">
        <f t="shared" ca="1" si="40"/>
        <v>1.2948852996254683E-3</v>
      </c>
      <c r="S809" s="5" t="str">
        <f t="shared" si="41"/>
        <v>MY9_Solar</v>
      </c>
      <c r="T809" s="1" t="s">
        <v>879</v>
      </c>
      <c r="U809" s="5" t="s">
        <v>783</v>
      </c>
      <c r="V809" s="1" t="s">
        <v>880</v>
      </c>
    </row>
    <row r="810" spans="14:22">
      <c r="N810" s="2" t="s">
        <v>1731</v>
      </c>
      <c r="O810" s="2" t="s">
        <v>42</v>
      </c>
      <c r="P810" s="2" t="s">
        <v>925</v>
      </c>
      <c r="Q810" s="1">
        <v>221.27</v>
      </c>
      <c r="R810" s="11">
        <f t="shared" ca="1" si="40"/>
        <v>1.2948852996254683E-3</v>
      </c>
      <c r="S810" s="5" t="str">
        <f t="shared" si="41"/>
        <v>MY9_Solar</v>
      </c>
      <c r="T810" s="1" t="s">
        <v>879</v>
      </c>
      <c r="U810" s="5" t="s">
        <v>783</v>
      </c>
      <c r="V810" s="1" t="s">
        <v>880</v>
      </c>
    </row>
    <row r="811" spans="14:22">
      <c r="N811" s="2" t="s">
        <v>1732</v>
      </c>
      <c r="O811" s="2" t="s">
        <v>42</v>
      </c>
      <c r="P811" s="2" t="s">
        <v>925</v>
      </c>
      <c r="Q811" s="1">
        <v>173.85499999999999</v>
      </c>
      <c r="R811" s="11">
        <f t="shared" ca="1" si="40"/>
        <v>1.0174098782771534E-3</v>
      </c>
      <c r="S811" s="5" t="str">
        <f t="shared" si="41"/>
        <v>MY9_Solar</v>
      </c>
      <c r="T811" s="1" t="s">
        <v>879</v>
      </c>
      <c r="U811" s="5" t="s">
        <v>783</v>
      </c>
      <c r="V811" s="1" t="s">
        <v>880</v>
      </c>
    </row>
    <row r="812" spans="14:22">
      <c r="N812" s="2" t="s">
        <v>1733</v>
      </c>
      <c r="O812" s="2" t="s">
        <v>42</v>
      </c>
      <c r="P812" s="2" t="s">
        <v>925</v>
      </c>
      <c r="Q812" s="1">
        <v>252.88</v>
      </c>
      <c r="R812" s="11">
        <f t="shared" ca="1" si="40"/>
        <v>1.479868913857678E-3</v>
      </c>
      <c r="S812" s="5" t="str">
        <f t="shared" si="41"/>
        <v>MY9_Solar</v>
      </c>
      <c r="T812" s="1" t="s">
        <v>879</v>
      </c>
      <c r="U812" s="5" t="s">
        <v>783</v>
      </c>
      <c r="V812" s="1" t="s">
        <v>880</v>
      </c>
    </row>
    <row r="813" spans="14:22">
      <c r="N813" s="351" t="s">
        <v>1734</v>
      </c>
      <c r="O813" s="2" t="s">
        <v>42</v>
      </c>
      <c r="P813" s="2" t="s">
        <v>925</v>
      </c>
      <c r="Q813" s="1">
        <v>252.88</v>
      </c>
      <c r="R813" s="11">
        <f t="shared" ca="1" si="40"/>
        <v>1.479868913857678E-3</v>
      </c>
      <c r="S813" s="5" t="str">
        <f t="shared" si="41"/>
        <v>MY9_Solar</v>
      </c>
      <c r="T813" s="1" t="s">
        <v>879</v>
      </c>
      <c r="U813" s="5" t="s">
        <v>783</v>
      </c>
      <c r="V813" s="1" t="s">
        <v>880</v>
      </c>
    </row>
    <row r="814" spans="14:22">
      <c r="N814" s="351" t="s">
        <v>1735</v>
      </c>
      <c r="O814" s="2" t="s">
        <v>42</v>
      </c>
      <c r="P814" s="2" t="s">
        <v>925</v>
      </c>
      <c r="Q814" s="1">
        <v>252.88</v>
      </c>
      <c r="R814" s="11">
        <f t="shared" ca="1" si="40"/>
        <v>1.479868913857678E-3</v>
      </c>
      <c r="S814" s="5" t="str">
        <f t="shared" si="41"/>
        <v>MY9_Solar</v>
      </c>
      <c r="T814" s="1" t="s">
        <v>879</v>
      </c>
      <c r="U814" s="5" t="s">
        <v>783</v>
      </c>
      <c r="V814" s="1" t="s">
        <v>880</v>
      </c>
    </row>
    <row r="815" spans="14:22">
      <c r="N815" s="351" t="s">
        <v>1736</v>
      </c>
      <c r="O815" s="2" t="s">
        <v>42</v>
      </c>
      <c r="P815" s="2" t="s">
        <v>925</v>
      </c>
      <c r="Q815" s="1">
        <v>284.49</v>
      </c>
      <c r="R815" s="11">
        <f t="shared" ca="1" si="40"/>
        <v>1.6648525280898877E-3</v>
      </c>
      <c r="S815" s="5" t="str">
        <f t="shared" si="41"/>
        <v>MY9_Solar</v>
      </c>
      <c r="T815" s="1" t="s">
        <v>879</v>
      </c>
      <c r="U815" s="5" t="s">
        <v>783</v>
      </c>
      <c r="V815" s="1" t="s">
        <v>880</v>
      </c>
    </row>
    <row r="816" spans="14:22">
      <c r="N816" s="351" t="s">
        <v>1737</v>
      </c>
      <c r="O816" s="2" t="s">
        <v>42</v>
      </c>
      <c r="P816" s="2" t="s">
        <v>925</v>
      </c>
      <c r="Q816" s="1">
        <v>205.465</v>
      </c>
      <c r="R816" s="11">
        <f t="shared" ca="1" si="40"/>
        <v>1.2023934925093633E-3</v>
      </c>
      <c r="S816" s="5" t="str">
        <f t="shared" si="41"/>
        <v>MY9_Solar</v>
      </c>
      <c r="T816" s="1" t="s">
        <v>879</v>
      </c>
      <c r="U816" s="5" t="s">
        <v>783</v>
      </c>
      <c r="V816" s="1" t="s">
        <v>880</v>
      </c>
    </row>
    <row r="817" spans="14:22">
      <c r="N817" s="351" t="s">
        <v>1738</v>
      </c>
      <c r="O817" s="2" t="s">
        <v>42</v>
      </c>
      <c r="P817" s="2" t="s">
        <v>925</v>
      </c>
      <c r="Q817" s="1">
        <v>205.465</v>
      </c>
      <c r="R817" s="11">
        <f t="shared" ca="1" si="40"/>
        <v>1.2023934925093633E-3</v>
      </c>
      <c r="S817" s="5" t="str">
        <f t="shared" si="41"/>
        <v>MY9_Solar</v>
      </c>
      <c r="T817" s="1" t="s">
        <v>879</v>
      </c>
      <c r="U817" s="5" t="s">
        <v>783</v>
      </c>
      <c r="V817" s="1" t="s">
        <v>880</v>
      </c>
    </row>
    <row r="818" spans="14:22">
      <c r="N818" s="351" t="s">
        <v>1739</v>
      </c>
      <c r="O818" s="2" t="s">
        <v>42</v>
      </c>
      <c r="P818" s="2" t="s">
        <v>925</v>
      </c>
      <c r="Q818" s="1">
        <v>221.27</v>
      </c>
      <c r="R818" s="11">
        <f t="shared" ca="1" si="40"/>
        <v>1.2948852996254683E-3</v>
      </c>
      <c r="S818" s="5" t="str">
        <f t="shared" si="41"/>
        <v>MY9_Solar</v>
      </c>
      <c r="T818" s="1" t="s">
        <v>879</v>
      </c>
      <c r="U818" s="5" t="s">
        <v>783</v>
      </c>
      <c r="V818" s="1" t="s">
        <v>880</v>
      </c>
    </row>
    <row r="819" spans="14:22">
      <c r="N819" s="351" t="s">
        <v>1895</v>
      </c>
      <c r="O819" s="2" t="s">
        <v>42</v>
      </c>
      <c r="P819" s="2" t="s">
        <v>925</v>
      </c>
      <c r="Q819" s="1">
        <v>252.88</v>
      </c>
      <c r="R819" s="11">
        <f t="shared" ca="1" si="40"/>
        <v>1.479868913857678E-3</v>
      </c>
      <c r="S819" s="5" t="str">
        <f t="shared" si="41"/>
        <v>MY9_Solar</v>
      </c>
      <c r="T819" s="1" t="s">
        <v>879</v>
      </c>
      <c r="U819" s="5" t="s">
        <v>783</v>
      </c>
      <c r="V819" s="1" t="s">
        <v>880</v>
      </c>
    </row>
    <row r="820" spans="14:22">
      <c r="N820" s="351" t="s">
        <v>1896</v>
      </c>
      <c r="O820" s="2" t="s">
        <v>42</v>
      </c>
      <c r="P820" s="2" t="s">
        <v>925</v>
      </c>
      <c r="Q820" s="1">
        <v>252.88</v>
      </c>
      <c r="R820" s="11">
        <f t="shared" ca="1" si="40"/>
        <v>1.479868913857678E-3</v>
      </c>
      <c r="S820" s="5" t="str">
        <f t="shared" si="41"/>
        <v>MY9_Solar</v>
      </c>
      <c r="T820" s="1" t="s">
        <v>879</v>
      </c>
      <c r="U820" s="5" t="s">
        <v>783</v>
      </c>
      <c r="V820" s="1" t="s">
        <v>880</v>
      </c>
    </row>
    <row r="821" spans="14:22">
      <c r="N821" s="351" t="s">
        <v>1897</v>
      </c>
      <c r="O821" s="2" t="s">
        <v>42</v>
      </c>
      <c r="P821" s="2" t="s">
        <v>925</v>
      </c>
      <c r="Q821" s="1">
        <v>221.27</v>
      </c>
      <c r="R821" s="11">
        <f t="shared" ca="1" si="40"/>
        <v>1.2948852996254683E-3</v>
      </c>
      <c r="S821" s="5" t="str">
        <f t="shared" si="41"/>
        <v>MY9_Solar</v>
      </c>
      <c r="T821" s="1" t="s">
        <v>879</v>
      </c>
      <c r="U821" s="5" t="s">
        <v>783</v>
      </c>
      <c r="V821" s="1" t="s">
        <v>880</v>
      </c>
    </row>
    <row r="822" spans="14:22">
      <c r="N822" s="351" t="s">
        <v>1898</v>
      </c>
      <c r="O822" s="2" t="s">
        <v>42</v>
      </c>
      <c r="P822" s="2" t="s">
        <v>925</v>
      </c>
      <c r="Q822" s="1">
        <v>205.465</v>
      </c>
      <c r="R822" s="11">
        <f t="shared" ca="1" si="40"/>
        <v>1.2023934925093633E-3</v>
      </c>
      <c r="S822" s="5" t="str">
        <f t="shared" si="41"/>
        <v>MY9_Solar</v>
      </c>
      <c r="T822" s="1" t="s">
        <v>879</v>
      </c>
      <c r="U822" s="5" t="s">
        <v>783</v>
      </c>
      <c r="V822" s="1" t="s">
        <v>880</v>
      </c>
    </row>
    <row r="823" spans="14:22">
      <c r="N823" s="351" t="s">
        <v>1899</v>
      </c>
      <c r="O823" s="2" t="s">
        <v>42</v>
      </c>
      <c r="P823" s="2" t="s">
        <v>925</v>
      </c>
      <c r="Q823" s="1">
        <v>252.88</v>
      </c>
      <c r="R823" s="11">
        <f t="shared" ca="1" si="40"/>
        <v>1.479868913857678E-3</v>
      </c>
      <c r="S823" s="5" t="str">
        <f t="shared" si="41"/>
        <v>MY9_Solar</v>
      </c>
      <c r="T823" s="1" t="s">
        <v>879</v>
      </c>
      <c r="U823" s="5" t="s">
        <v>783</v>
      </c>
      <c r="V823" s="1" t="s">
        <v>880</v>
      </c>
    </row>
    <row r="824" spans="14:22">
      <c r="N824" s="351" t="s">
        <v>1900</v>
      </c>
      <c r="O824" s="2" t="s">
        <v>42</v>
      </c>
      <c r="P824" s="2" t="s">
        <v>925</v>
      </c>
      <c r="Q824" s="1">
        <v>252.88</v>
      </c>
      <c r="R824" s="11">
        <f t="shared" ca="1" si="40"/>
        <v>1.479868913857678E-3</v>
      </c>
      <c r="S824" s="5" t="str">
        <f t="shared" si="41"/>
        <v>MY9_Solar</v>
      </c>
      <c r="T824" s="1" t="s">
        <v>879</v>
      </c>
      <c r="U824" s="5" t="s">
        <v>783</v>
      </c>
      <c r="V824" s="1" t="s">
        <v>880</v>
      </c>
    </row>
    <row r="825" spans="14:22">
      <c r="N825" s="2" t="s">
        <v>1740</v>
      </c>
      <c r="O825" s="2" t="s">
        <v>42</v>
      </c>
      <c r="P825" s="2" t="s">
        <v>925</v>
      </c>
      <c r="Q825" s="1">
        <v>126.44</v>
      </c>
      <c r="R825" s="11">
        <f t="shared" ca="1" si="40"/>
        <v>7.3993445692883898E-4</v>
      </c>
      <c r="S825" s="5" t="str">
        <f t="shared" si="41"/>
        <v>MY9_Solar</v>
      </c>
      <c r="T825" s="1" t="s">
        <v>879</v>
      </c>
      <c r="U825" s="5" t="s">
        <v>783</v>
      </c>
      <c r="V825" s="1" t="s">
        <v>880</v>
      </c>
    </row>
    <row r="826" spans="14:22">
      <c r="N826" s="2" t="s">
        <v>1741</v>
      </c>
      <c r="O826" s="2" t="s">
        <v>42</v>
      </c>
      <c r="P826" s="2" t="s">
        <v>925</v>
      </c>
      <c r="Q826" s="1">
        <v>110.63500000000001</v>
      </c>
      <c r="R826" s="11">
        <f t="shared" ca="1" si="40"/>
        <v>6.4744264981273414E-4</v>
      </c>
      <c r="S826" s="5" t="str">
        <f t="shared" si="41"/>
        <v>MY9_Solar</v>
      </c>
      <c r="T826" s="1" t="s">
        <v>879</v>
      </c>
      <c r="U826" s="5" t="s">
        <v>783</v>
      </c>
      <c r="V826" s="1" t="s">
        <v>880</v>
      </c>
    </row>
    <row r="827" spans="14:22">
      <c r="N827" s="2" t="s">
        <v>1742</v>
      </c>
      <c r="O827" s="2" t="s">
        <v>42</v>
      </c>
      <c r="P827" s="2" t="s">
        <v>925</v>
      </c>
      <c r="Q827" s="1">
        <v>252.88</v>
      </c>
      <c r="R827" s="11">
        <f t="shared" ca="1" si="40"/>
        <v>1.479868913857678E-3</v>
      </c>
      <c r="S827" s="5" t="str">
        <f t="shared" si="41"/>
        <v>MY9_Solar</v>
      </c>
      <c r="T827" s="1" t="s">
        <v>879</v>
      </c>
      <c r="U827" s="5" t="s">
        <v>783</v>
      </c>
      <c r="V827" s="1" t="s">
        <v>880</v>
      </c>
    </row>
    <row r="828" spans="14:22">
      <c r="N828" s="2" t="s">
        <v>1743</v>
      </c>
      <c r="O828" s="2" t="s">
        <v>42</v>
      </c>
      <c r="P828" s="2" t="s">
        <v>925</v>
      </c>
      <c r="Q828" s="1">
        <v>284.49</v>
      </c>
      <c r="R828" s="11">
        <f t="shared" ca="1" si="40"/>
        <v>1.6648525280898877E-3</v>
      </c>
      <c r="S828" s="5" t="str">
        <f t="shared" si="41"/>
        <v>MY9_Solar</v>
      </c>
      <c r="T828" s="1" t="s">
        <v>879</v>
      </c>
      <c r="U828" s="5" t="s">
        <v>783</v>
      </c>
      <c r="V828" s="1" t="s">
        <v>880</v>
      </c>
    </row>
    <row r="829" spans="14:22">
      <c r="N829" s="2" t="s">
        <v>1744</v>
      </c>
      <c r="O829" s="2" t="s">
        <v>42</v>
      </c>
      <c r="P829" s="2" t="s">
        <v>925</v>
      </c>
      <c r="Q829" s="1">
        <v>252.88</v>
      </c>
      <c r="R829" s="11">
        <f t="shared" ref="R829:R864" ca="1" si="42">Q829/$AC$4</f>
        <v>1.479868913857678E-3</v>
      </c>
      <c r="S829" s="5" t="str">
        <f t="shared" si="41"/>
        <v>MY9_Solar</v>
      </c>
      <c r="T829" s="1" t="s">
        <v>879</v>
      </c>
      <c r="U829" s="5" t="s">
        <v>783</v>
      </c>
      <c r="V829" s="1" t="s">
        <v>880</v>
      </c>
    </row>
    <row r="830" spans="14:22">
      <c r="N830" s="2" t="s">
        <v>1745</v>
      </c>
      <c r="O830" s="2" t="s">
        <v>42</v>
      </c>
      <c r="P830" s="2" t="s">
        <v>925</v>
      </c>
      <c r="Q830" s="1">
        <v>284.49</v>
      </c>
      <c r="R830" s="11">
        <f t="shared" ca="1" si="42"/>
        <v>1.6648525280898877E-3</v>
      </c>
      <c r="S830" s="5" t="str">
        <f t="shared" si="41"/>
        <v>MY9_Solar</v>
      </c>
      <c r="T830" s="1" t="s">
        <v>879</v>
      </c>
      <c r="U830" s="5" t="s">
        <v>783</v>
      </c>
      <c r="V830" s="1" t="s">
        <v>880</v>
      </c>
    </row>
    <row r="831" spans="14:22">
      <c r="N831" s="351" t="s">
        <v>1746</v>
      </c>
      <c r="O831" s="2" t="s">
        <v>42</v>
      </c>
      <c r="P831" s="2" t="s">
        <v>925</v>
      </c>
      <c r="Q831" s="1">
        <v>205.465</v>
      </c>
      <c r="R831" s="11">
        <f t="shared" ca="1" si="42"/>
        <v>1.2023934925093633E-3</v>
      </c>
      <c r="S831" s="5" t="str">
        <f t="shared" si="41"/>
        <v>MY9_Solar</v>
      </c>
      <c r="T831" s="1" t="s">
        <v>879</v>
      </c>
      <c r="U831" s="5" t="s">
        <v>783</v>
      </c>
      <c r="V831" s="1" t="s">
        <v>880</v>
      </c>
    </row>
    <row r="832" spans="14:22">
      <c r="N832" s="351" t="s">
        <v>1747</v>
      </c>
      <c r="O832" s="2" t="s">
        <v>42</v>
      </c>
      <c r="P832" s="2" t="s">
        <v>925</v>
      </c>
      <c r="Q832" s="1">
        <v>221.27</v>
      </c>
      <c r="R832" s="11">
        <f t="shared" ca="1" si="42"/>
        <v>1.2948852996254683E-3</v>
      </c>
      <c r="S832" s="5" t="str">
        <f t="shared" si="41"/>
        <v>MY9_Solar</v>
      </c>
      <c r="T832" s="1" t="s">
        <v>879</v>
      </c>
      <c r="U832" s="5" t="s">
        <v>783</v>
      </c>
      <c r="V832" s="1" t="s">
        <v>880</v>
      </c>
    </row>
    <row r="833" spans="14:22">
      <c r="N833" s="351" t="s">
        <v>1748</v>
      </c>
      <c r="O833" s="2" t="s">
        <v>42</v>
      </c>
      <c r="P833" s="2" t="s">
        <v>925</v>
      </c>
      <c r="Q833" s="1">
        <v>252.88</v>
      </c>
      <c r="R833" s="11">
        <f t="shared" ca="1" si="42"/>
        <v>1.479868913857678E-3</v>
      </c>
      <c r="S833" s="5" t="str">
        <f t="shared" si="41"/>
        <v>MY9_Solar</v>
      </c>
      <c r="T833" s="1" t="s">
        <v>879</v>
      </c>
      <c r="U833" s="5" t="s">
        <v>783</v>
      </c>
      <c r="V833" s="1" t="s">
        <v>880</v>
      </c>
    </row>
    <row r="834" spans="14:22">
      <c r="N834" s="351" t="s">
        <v>1749</v>
      </c>
      <c r="O834" s="2" t="s">
        <v>42</v>
      </c>
      <c r="P834" s="2" t="s">
        <v>925</v>
      </c>
      <c r="Q834" s="1">
        <v>205.465</v>
      </c>
      <c r="R834" s="11">
        <f t="shared" ca="1" si="42"/>
        <v>1.2023934925093633E-3</v>
      </c>
      <c r="S834" s="5" t="str">
        <f t="shared" ref="S834:S897" si="43">_xlfn.XLOOKUP(O834,AE:AE,AG:AG)</f>
        <v>MY9_Solar</v>
      </c>
      <c r="T834" s="1" t="s">
        <v>879</v>
      </c>
      <c r="U834" s="5" t="s">
        <v>783</v>
      </c>
      <c r="V834" s="1" t="s">
        <v>880</v>
      </c>
    </row>
    <row r="835" spans="14:22">
      <c r="N835" s="351" t="s">
        <v>1750</v>
      </c>
      <c r="O835" s="2" t="s">
        <v>42</v>
      </c>
      <c r="P835" s="2" t="s">
        <v>925</v>
      </c>
      <c r="Q835" s="1">
        <v>221.27</v>
      </c>
      <c r="R835" s="11">
        <f t="shared" ca="1" si="42"/>
        <v>1.2948852996254683E-3</v>
      </c>
      <c r="S835" s="5" t="str">
        <f t="shared" si="43"/>
        <v>MY9_Solar</v>
      </c>
      <c r="T835" s="1" t="s">
        <v>879</v>
      </c>
      <c r="U835" s="5" t="s">
        <v>783</v>
      </c>
      <c r="V835" s="1" t="s">
        <v>880</v>
      </c>
    </row>
    <row r="836" spans="14:22">
      <c r="N836" s="351" t="s">
        <v>1751</v>
      </c>
      <c r="O836" s="2" t="s">
        <v>42</v>
      </c>
      <c r="P836" s="2" t="s">
        <v>925</v>
      </c>
      <c r="Q836" s="1">
        <v>189.66</v>
      </c>
      <c r="R836" s="11">
        <f t="shared" ca="1" si="42"/>
        <v>1.1099016853932584E-3</v>
      </c>
      <c r="S836" s="5" t="str">
        <f t="shared" si="43"/>
        <v>MY9_Solar</v>
      </c>
      <c r="T836" s="1" t="s">
        <v>879</v>
      </c>
      <c r="U836" s="5" t="s">
        <v>783</v>
      </c>
      <c r="V836" s="1" t="s">
        <v>880</v>
      </c>
    </row>
    <row r="837" spans="14:22">
      <c r="N837" s="351" t="s">
        <v>1901</v>
      </c>
      <c r="O837" s="2" t="s">
        <v>42</v>
      </c>
      <c r="P837" s="2" t="s">
        <v>925</v>
      </c>
      <c r="Q837" s="1">
        <v>221.27</v>
      </c>
      <c r="R837" s="11">
        <f t="shared" ca="1" si="42"/>
        <v>1.2948852996254683E-3</v>
      </c>
      <c r="S837" s="5" t="str">
        <f t="shared" si="43"/>
        <v>MY9_Solar</v>
      </c>
      <c r="T837" s="1" t="s">
        <v>879</v>
      </c>
      <c r="U837" s="5" t="s">
        <v>783</v>
      </c>
      <c r="V837" s="1" t="s">
        <v>880</v>
      </c>
    </row>
    <row r="838" spans="14:22">
      <c r="N838" s="351" t="s">
        <v>1902</v>
      </c>
      <c r="O838" s="2" t="s">
        <v>42</v>
      </c>
      <c r="P838" s="2" t="s">
        <v>925</v>
      </c>
      <c r="Q838" s="1">
        <v>252.88</v>
      </c>
      <c r="R838" s="11">
        <f t="shared" ca="1" si="42"/>
        <v>1.479868913857678E-3</v>
      </c>
      <c r="S838" s="5" t="str">
        <f t="shared" si="43"/>
        <v>MY9_Solar</v>
      </c>
      <c r="T838" s="1" t="s">
        <v>879</v>
      </c>
      <c r="U838" s="5" t="s">
        <v>783</v>
      </c>
      <c r="V838" s="1" t="s">
        <v>880</v>
      </c>
    </row>
    <row r="839" spans="14:22">
      <c r="N839" s="351" t="s">
        <v>1903</v>
      </c>
      <c r="O839" s="2" t="s">
        <v>42</v>
      </c>
      <c r="P839" s="2" t="s">
        <v>925</v>
      </c>
      <c r="Q839" s="1">
        <v>252.88</v>
      </c>
      <c r="R839" s="11">
        <f t="shared" ca="1" si="42"/>
        <v>1.479868913857678E-3</v>
      </c>
      <c r="S839" s="5" t="str">
        <f t="shared" si="43"/>
        <v>MY9_Solar</v>
      </c>
      <c r="T839" s="1" t="s">
        <v>879</v>
      </c>
      <c r="U839" s="5" t="s">
        <v>783</v>
      </c>
      <c r="V839" s="1" t="s">
        <v>880</v>
      </c>
    </row>
    <row r="840" spans="14:22">
      <c r="N840" s="351" t="s">
        <v>1904</v>
      </c>
      <c r="O840" s="2" t="s">
        <v>42</v>
      </c>
      <c r="P840" s="2" t="s">
        <v>925</v>
      </c>
      <c r="Q840" s="1">
        <v>189.66</v>
      </c>
      <c r="R840" s="11">
        <f t="shared" ca="1" si="42"/>
        <v>1.1099016853932584E-3</v>
      </c>
      <c r="S840" s="5" t="str">
        <f t="shared" si="43"/>
        <v>MY9_Solar</v>
      </c>
      <c r="T840" s="1" t="s">
        <v>879</v>
      </c>
      <c r="U840" s="5" t="s">
        <v>783</v>
      </c>
      <c r="V840" s="1" t="s">
        <v>880</v>
      </c>
    </row>
    <row r="841" spans="14:22">
      <c r="N841" s="351" t="s">
        <v>1905</v>
      </c>
      <c r="O841" s="2" t="s">
        <v>42</v>
      </c>
      <c r="P841" s="2" t="s">
        <v>925</v>
      </c>
      <c r="Q841" s="1">
        <v>205.465</v>
      </c>
      <c r="R841" s="11">
        <f t="shared" ca="1" si="42"/>
        <v>1.2023934925093633E-3</v>
      </c>
      <c r="S841" s="5" t="str">
        <f t="shared" si="43"/>
        <v>MY9_Solar</v>
      </c>
      <c r="T841" s="1" t="s">
        <v>879</v>
      </c>
      <c r="U841" s="5" t="s">
        <v>783</v>
      </c>
      <c r="V841" s="1" t="s">
        <v>880</v>
      </c>
    </row>
    <row r="842" spans="14:22">
      <c r="N842" s="351" t="s">
        <v>1906</v>
      </c>
      <c r="O842" s="2" t="s">
        <v>42</v>
      </c>
      <c r="P842" s="2" t="s">
        <v>925</v>
      </c>
      <c r="Q842" s="1">
        <v>158.05000000000001</v>
      </c>
      <c r="R842" s="11">
        <f t="shared" ca="1" si="42"/>
        <v>9.2491807116104878E-4</v>
      </c>
      <c r="S842" s="5" t="str">
        <f t="shared" si="43"/>
        <v>MY9_Solar</v>
      </c>
      <c r="T842" s="1" t="s">
        <v>879</v>
      </c>
      <c r="U842" s="5" t="s">
        <v>783</v>
      </c>
      <c r="V842" s="1" t="s">
        <v>880</v>
      </c>
    </row>
    <row r="843" spans="14:22">
      <c r="N843" s="351" t="s">
        <v>1851</v>
      </c>
      <c r="O843" s="351" t="s">
        <v>120</v>
      </c>
      <c r="P843" s="351" t="s">
        <v>929</v>
      </c>
      <c r="Q843" s="1">
        <v>237.07499999999999</v>
      </c>
      <c r="R843" s="11">
        <f t="shared" ca="1" si="42"/>
        <v>1.387377106741573E-3</v>
      </c>
      <c r="S843" s="5" t="str">
        <f t="shared" si="43"/>
        <v>MY10_Solar</v>
      </c>
      <c r="T843" s="1" t="s">
        <v>879</v>
      </c>
      <c r="U843" s="5" t="s">
        <v>783</v>
      </c>
      <c r="V843" s="1" t="s">
        <v>880</v>
      </c>
    </row>
    <row r="844" spans="14:22">
      <c r="N844" s="351" t="s">
        <v>1852</v>
      </c>
      <c r="O844" s="351" t="s">
        <v>120</v>
      </c>
      <c r="P844" s="351" t="s">
        <v>929</v>
      </c>
      <c r="Q844" s="1">
        <v>237.07499999999999</v>
      </c>
      <c r="R844" s="11">
        <f t="shared" ca="1" si="42"/>
        <v>1.387377106741573E-3</v>
      </c>
      <c r="S844" s="5" t="str">
        <f t="shared" si="43"/>
        <v>MY10_Solar</v>
      </c>
      <c r="T844" s="1" t="s">
        <v>879</v>
      </c>
      <c r="U844" s="5" t="s">
        <v>783</v>
      </c>
      <c r="V844" s="1" t="s">
        <v>880</v>
      </c>
    </row>
    <row r="845" spans="14:22">
      <c r="N845" s="351" t="s">
        <v>1853</v>
      </c>
      <c r="O845" s="351" t="s">
        <v>120</v>
      </c>
      <c r="P845" s="351" t="s">
        <v>929</v>
      </c>
      <c r="Q845" s="1">
        <v>237.07499999999999</v>
      </c>
      <c r="R845" s="11">
        <f t="shared" ca="1" si="42"/>
        <v>1.387377106741573E-3</v>
      </c>
      <c r="S845" s="5" t="str">
        <f t="shared" si="43"/>
        <v>MY10_Solar</v>
      </c>
      <c r="T845" s="1" t="s">
        <v>879</v>
      </c>
      <c r="U845" s="5" t="s">
        <v>783</v>
      </c>
      <c r="V845" s="1" t="s">
        <v>880</v>
      </c>
    </row>
    <row r="846" spans="14:22">
      <c r="N846" s="351" t="s">
        <v>1854</v>
      </c>
      <c r="O846" s="351" t="s">
        <v>120</v>
      </c>
      <c r="P846" s="351" t="s">
        <v>929</v>
      </c>
      <c r="Q846" s="1">
        <v>158.05000000000001</v>
      </c>
      <c r="R846" s="11">
        <f t="shared" ca="1" si="42"/>
        <v>9.2491807116104878E-4</v>
      </c>
      <c r="S846" s="5" t="str">
        <f t="shared" si="43"/>
        <v>MY10_Solar</v>
      </c>
      <c r="T846" s="1" t="s">
        <v>879</v>
      </c>
      <c r="U846" s="5" t="s">
        <v>783</v>
      </c>
      <c r="V846" s="1" t="s">
        <v>880</v>
      </c>
    </row>
    <row r="847" spans="14:22">
      <c r="N847" s="351" t="s">
        <v>1855</v>
      </c>
      <c r="O847" s="351" t="s">
        <v>120</v>
      </c>
      <c r="P847" s="351" t="s">
        <v>929</v>
      </c>
      <c r="Q847" s="1">
        <v>126.44</v>
      </c>
      <c r="R847" s="11">
        <f t="shared" ca="1" si="42"/>
        <v>7.3993445692883898E-4</v>
      </c>
      <c r="S847" s="5" t="str">
        <f t="shared" si="43"/>
        <v>MY10_Solar</v>
      </c>
      <c r="T847" s="1" t="s">
        <v>879</v>
      </c>
      <c r="U847" s="5" t="s">
        <v>783</v>
      </c>
      <c r="V847" s="1" t="s">
        <v>880</v>
      </c>
    </row>
    <row r="848" spans="14:22">
      <c r="N848" s="351" t="s">
        <v>1856</v>
      </c>
      <c r="O848" s="351" t="s">
        <v>120</v>
      </c>
      <c r="P848" s="351" t="s">
        <v>929</v>
      </c>
      <c r="Q848" s="1">
        <v>158.05000000000001</v>
      </c>
      <c r="R848" s="11">
        <f t="shared" ca="1" si="42"/>
        <v>9.2491807116104878E-4</v>
      </c>
      <c r="S848" s="5" t="str">
        <f t="shared" si="43"/>
        <v>MY10_Solar</v>
      </c>
      <c r="T848" s="1" t="s">
        <v>879</v>
      </c>
      <c r="U848" s="5" t="s">
        <v>783</v>
      </c>
      <c r="V848" s="1" t="s">
        <v>880</v>
      </c>
    </row>
    <row r="849" spans="14:22">
      <c r="N849" s="351" t="s">
        <v>1857</v>
      </c>
      <c r="O849" s="351" t="s">
        <v>120</v>
      </c>
      <c r="P849" s="351" t="s">
        <v>929</v>
      </c>
      <c r="Q849" s="1">
        <v>189.66</v>
      </c>
      <c r="R849" s="11">
        <f t="shared" ca="1" si="42"/>
        <v>1.1099016853932584E-3</v>
      </c>
      <c r="S849" s="5" t="str">
        <f t="shared" si="43"/>
        <v>MY10_Solar</v>
      </c>
      <c r="T849" s="1" t="s">
        <v>879</v>
      </c>
      <c r="U849" s="5" t="s">
        <v>783</v>
      </c>
      <c r="V849" s="1" t="s">
        <v>880</v>
      </c>
    </row>
    <row r="850" spans="14:22">
      <c r="N850" s="351" t="s">
        <v>1858</v>
      </c>
      <c r="O850" s="351" t="s">
        <v>120</v>
      </c>
      <c r="P850" s="351" t="s">
        <v>929</v>
      </c>
      <c r="Q850" s="1">
        <v>0</v>
      </c>
      <c r="R850" s="11">
        <f t="shared" ca="1" si="42"/>
        <v>0</v>
      </c>
      <c r="S850" s="5" t="str">
        <f t="shared" si="43"/>
        <v>MY10_Solar</v>
      </c>
      <c r="T850" s="1" t="s">
        <v>879</v>
      </c>
      <c r="U850" s="5" t="s">
        <v>783</v>
      </c>
      <c r="V850" s="1" t="s">
        <v>880</v>
      </c>
    </row>
    <row r="851" spans="14:22">
      <c r="N851" s="351" t="s">
        <v>1859</v>
      </c>
      <c r="O851" s="351" t="s">
        <v>120</v>
      </c>
      <c r="P851" s="351" t="s">
        <v>929</v>
      </c>
      <c r="Q851" s="1">
        <v>0</v>
      </c>
      <c r="R851" s="11">
        <f t="shared" ca="1" si="42"/>
        <v>0</v>
      </c>
      <c r="S851" s="5" t="str">
        <f t="shared" si="43"/>
        <v>MY10_Solar</v>
      </c>
      <c r="T851" s="1" t="s">
        <v>879</v>
      </c>
      <c r="U851" s="5" t="s">
        <v>783</v>
      </c>
      <c r="V851" s="1" t="s">
        <v>880</v>
      </c>
    </row>
    <row r="852" spans="14:22">
      <c r="N852" s="351" t="s">
        <v>1860</v>
      </c>
      <c r="O852" s="351" t="s">
        <v>120</v>
      </c>
      <c r="P852" s="351" t="s">
        <v>929</v>
      </c>
      <c r="Q852" s="1">
        <v>0</v>
      </c>
      <c r="R852" s="11">
        <f t="shared" ca="1" si="42"/>
        <v>0</v>
      </c>
      <c r="S852" s="5" t="str">
        <f t="shared" si="43"/>
        <v>MY10_Solar</v>
      </c>
      <c r="T852" s="1" t="s">
        <v>879</v>
      </c>
      <c r="U852" s="5" t="s">
        <v>783</v>
      </c>
      <c r="V852" s="1" t="s">
        <v>880</v>
      </c>
    </row>
    <row r="853" spans="14:22">
      <c r="N853" s="351" t="s">
        <v>1861</v>
      </c>
      <c r="O853" s="351" t="s">
        <v>120</v>
      </c>
      <c r="P853" s="351" t="s">
        <v>929</v>
      </c>
      <c r="Q853" s="1">
        <v>0</v>
      </c>
      <c r="R853" s="11">
        <f t="shared" ca="1" si="42"/>
        <v>0</v>
      </c>
      <c r="S853" s="5" t="str">
        <f t="shared" si="43"/>
        <v>MY10_Solar</v>
      </c>
      <c r="T853" s="1" t="s">
        <v>879</v>
      </c>
      <c r="U853" s="5" t="s">
        <v>783</v>
      </c>
      <c r="V853" s="1" t="s">
        <v>880</v>
      </c>
    </row>
    <row r="854" spans="14:22">
      <c r="N854" s="351" t="s">
        <v>1862</v>
      </c>
      <c r="O854" s="351" t="s">
        <v>120</v>
      </c>
      <c r="P854" s="351" t="s">
        <v>929</v>
      </c>
      <c r="Q854" s="1">
        <v>0</v>
      </c>
      <c r="R854" s="11">
        <f t="shared" ca="1" si="42"/>
        <v>0</v>
      </c>
      <c r="S854" s="5" t="str">
        <f t="shared" si="43"/>
        <v>MY10_Solar</v>
      </c>
      <c r="T854" s="1" t="s">
        <v>879</v>
      </c>
      <c r="U854" s="5" t="s">
        <v>783</v>
      </c>
      <c r="V854" s="1" t="s">
        <v>880</v>
      </c>
    </row>
    <row r="855" spans="14:22">
      <c r="N855" s="351" t="s">
        <v>1863</v>
      </c>
      <c r="O855" s="351" t="s">
        <v>120</v>
      </c>
      <c r="P855" s="351" t="s">
        <v>929</v>
      </c>
      <c r="Q855" s="1">
        <v>0</v>
      </c>
      <c r="R855" s="11">
        <f t="shared" ca="1" si="42"/>
        <v>0</v>
      </c>
      <c r="S855" s="5" t="str">
        <f t="shared" si="43"/>
        <v>MY10_Solar</v>
      </c>
      <c r="T855" s="1" t="s">
        <v>879</v>
      </c>
      <c r="U855" s="5" t="s">
        <v>783</v>
      </c>
      <c r="V855" s="1" t="s">
        <v>880</v>
      </c>
    </row>
    <row r="856" spans="14:22">
      <c r="N856" s="351" t="s">
        <v>1864</v>
      </c>
      <c r="O856" s="351" t="s">
        <v>120</v>
      </c>
      <c r="P856" s="351" t="s">
        <v>929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879</v>
      </c>
      <c r="U856" s="5" t="s">
        <v>783</v>
      </c>
      <c r="V856" s="1" t="s">
        <v>880</v>
      </c>
    </row>
    <row r="857" spans="14:22">
      <c r="N857" s="351" t="s">
        <v>1865</v>
      </c>
      <c r="O857" s="351" t="s">
        <v>120</v>
      </c>
      <c r="P857" s="351" t="s">
        <v>929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879</v>
      </c>
      <c r="U857" s="5" t="s">
        <v>783</v>
      </c>
      <c r="V857" s="1" t="s">
        <v>880</v>
      </c>
    </row>
    <row r="858" spans="14:22">
      <c r="N858" s="351" t="s">
        <v>1866</v>
      </c>
      <c r="O858" s="351" t="s">
        <v>120</v>
      </c>
      <c r="P858" s="351" t="s">
        <v>929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879</v>
      </c>
      <c r="U858" s="5" t="s">
        <v>783</v>
      </c>
      <c r="V858" s="1" t="s">
        <v>880</v>
      </c>
    </row>
    <row r="859" spans="14:22">
      <c r="N859" s="351" t="s">
        <v>1867</v>
      </c>
      <c r="O859" s="351" t="s">
        <v>120</v>
      </c>
      <c r="P859" s="351" t="s">
        <v>929</v>
      </c>
      <c r="Q859" s="1">
        <v>221.27</v>
      </c>
      <c r="R859" s="11">
        <f t="shared" ca="1" si="42"/>
        <v>1.2948852996254683E-3</v>
      </c>
      <c r="S859" s="5" t="str">
        <f t="shared" si="43"/>
        <v>MY10_Solar</v>
      </c>
      <c r="T859" s="1" t="s">
        <v>879</v>
      </c>
      <c r="U859" s="5" t="s">
        <v>783</v>
      </c>
      <c r="V859" s="1" t="s">
        <v>880</v>
      </c>
    </row>
    <row r="860" spans="14:22">
      <c r="N860" s="351" t="s">
        <v>1868</v>
      </c>
      <c r="O860" s="351" t="s">
        <v>120</v>
      </c>
      <c r="P860" s="351" t="s">
        <v>929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879</v>
      </c>
      <c r="U860" s="5" t="s">
        <v>783</v>
      </c>
      <c r="V860" s="1" t="s">
        <v>880</v>
      </c>
    </row>
    <row r="861" spans="14:22">
      <c r="N861" s="351" t="s">
        <v>1869</v>
      </c>
      <c r="O861" s="351" t="s">
        <v>120</v>
      </c>
      <c r="P861" s="351" t="s">
        <v>929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879</v>
      </c>
      <c r="U861" s="5" t="s">
        <v>783</v>
      </c>
      <c r="V861" s="1" t="s">
        <v>880</v>
      </c>
    </row>
    <row r="862" spans="14:22">
      <c r="N862" s="351" t="s">
        <v>1870</v>
      </c>
      <c r="O862" s="351" t="s">
        <v>120</v>
      </c>
      <c r="P862" s="351" t="s">
        <v>929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879</v>
      </c>
      <c r="U862" s="5" t="s">
        <v>783</v>
      </c>
      <c r="V862" s="1" t="s">
        <v>880</v>
      </c>
    </row>
    <row r="863" spans="14:22">
      <c r="N863" s="351" t="s">
        <v>1871</v>
      </c>
      <c r="O863" s="351" t="s">
        <v>120</v>
      </c>
      <c r="P863" s="351" t="s">
        <v>929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879</v>
      </c>
      <c r="U863" s="5" t="s">
        <v>783</v>
      </c>
      <c r="V863" s="1" t="s">
        <v>880</v>
      </c>
    </row>
    <row r="864" spans="14:22">
      <c r="N864" s="351" t="s">
        <v>1872</v>
      </c>
      <c r="O864" s="351" t="s">
        <v>120</v>
      </c>
      <c r="P864" s="351" t="s">
        <v>929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879</v>
      </c>
      <c r="U864" s="5" t="s">
        <v>783</v>
      </c>
      <c r="V864" s="1" t="s">
        <v>880</v>
      </c>
    </row>
    <row r="865" spans="14:22">
      <c r="N865" s="351" t="s">
        <v>1873</v>
      </c>
      <c r="O865" s="351" t="s">
        <v>120</v>
      </c>
      <c r="P865" s="351" t="s">
        <v>929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879</v>
      </c>
      <c r="U865" s="5" t="s">
        <v>783</v>
      </c>
      <c r="V865" s="1" t="s">
        <v>880</v>
      </c>
    </row>
    <row r="866" spans="14:22">
      <c r="N866" s="351" t="s">
        <v>1874</v>
      </c>
      <c r="O866" s="351" t="s">
        <v>120</v>
      </c>
      <c r="P866" s="351" t="s">
        <v>929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879</v>
      </c>
      <c r="U866" s="5" t="s">
        <v>783</v>
      </c>
      <c r="V866" s="1" t="s">
        <v>880</v>
      </c>
    </row>
    <row r="867" spans="14:22">
      <c r="N867" s="351" t="s">
        <v>1875</v>
      </c>
      <c r="O867" s="351" t="s">
        <v>120</v>
      </c>
      <c r="P867" s="351" t="s">
        <v>929</v>
      </c>
      <c r="Q867" s="1">
        <v>127.6</v>
      </c>
      <c r="R867" s="11">
        <f t="shared" ca="1" si="44"/>
        <v>7.4672284644194758E-4</v>
      </c>
      <c r="S867" s="5" t="str">
        <f t="shared" si="43"/>
        <v>MY10_Solar</v>
      </c>
      <c r="T867" s="1" t="s">
        <v>879</v>
      </c>
      <c r="U867" s="5" t="s">
        <v>783</v>
      </c>
      <c r="V867" s="1" t="s">
        <v>880</v>
      </c>
    </row>
    <row r="868" spans="14:22">
      <c r="N868" s="351" t="s">
        <v>1876</v>
      </c>
      <c r="O868" s="351" t="s">
        <v>120</v>
      </c>
      <c r="P868" s="351" t="s">
        <v>929</v>
      </c>
      <c r="Q868" s="1">
        <v>191.4</v>
      </c>
      <c r="R868" s="11">
        <f t="shared" ca="1" si="44"/>
        <v>1.1200842696629215E-3</v>
      </c>
      <c r="S868" s="5" t="str">
        <f t="shared" si="43"/>
        <v>MY10_Solar</v>
      </c>
      <c r="T868" s="1" t="s">
        <v>879</v>
      </c>
      <c r="U868" s="5" t="s">
        <v>783</v>
      </c>
      <c r="V868" s="1" t="s">
        <v>880</v>
      </c>
    </row>
    <row r="869" spans="14:22">
      <c r="N869" s="351" t="s">
        <v>1877</v>
      </c>
      <c r="O869" s="351" t="s">
        <v>120</v>
      </c>
      <c r="P869" s="351" t="s">
        <v>929</v>
      </c>
      <c r="Q869" s="1">
        <v>223.3</v>
      </c>
      <c r="R869" s="11">
        <f t="shared" ca="1" si="44"/>
        <v>1.3067649812734082E-3</v>
      </c>
      <c r="S869" s="5" t="str">
        <f t="shared" si="43"/>
        <v>MY10_Solar</v>
      </c>
      <c r="T869" s="1" t="s">
        <v>879</v>
      </c>
      <c r="U869" s="5" t="s">
        <v>783</v>
      </c>
      <c r="V869" s="1" t="s">
        <v>880</v>
      </c>
    </row>
    <row r="870" spans="14:22">
      <c r="N870" s="351" t="s">
        <v>1878</v>
      </c>
      <c r="O870" s="351" t="s">
        <v>120</v>
      </c>
      <c r="P870" s="351" t="s">
        <v>929</v>
      </c>
      <c r="Q870" s="1">
        <v>159.5</v>
      </c>
      <c r="R870" s="11">
        <f t="shared" ca="1" si="44"/>
        <v>9.3340355805243442E-4</v>
      </c>
      <c r="S870" s="5" t="str">
        <f t="shared" si="43"/>
        <v>MY10_Solar</v>
      </c>
      <c r="T870" s="1" t="s">
        <v>879</v>
      </c>
      <c r="U870" s="5" t="s">
        <v>783</v>
      </c>
      <c r="V870" s="1" t="s">
        <v>880</v>
      </c>
    </row>
    <row r="871" spans="14:22">
      <c r="N871" s="351" t="s">
        <v>1879</v>
      </c>
      <c r="O871" s="351" t="s">
        <v>120</v>
      </c>
      <c r="P871" s="351" t="s">
        <v>929</v>
      </c>
      <c r="Q871" s="1">
        <v>191.4</v>
      </c>
      <c r="R871" s="11">
        <f t="shared" ca="1" si="44"/>
        <v>1.1200842696629215E-3</v>
      </c>
      <c r="S871" s="5" t="str">
        <f t="shared" si="43"/>
        <v>MY10_Solar</v>
      </c>
      <c r="T871" s="1" t="s">
        <v>879</v>
      </c>
      <c r="U871" s="5" t="s">
        <v>783</v>
      </c>
      <c r="V871" s="1" t="s">
        <v>880</v>
      </c>
    </row>
    <row r="872" spans="14:22">
      <c r="N872" s="351" t="s">
        <v>1880</v>
      </c>
      <c r="O872" s="351" t="s">
        <v>120</v>
      </c>
      <c r="P872" s="351" t="s">
        <v>929</v>
      </c>
      <c r="Q872" s="1">
        <v>127.6</v>
      </c>
      <c r="R872" s="11">
        <f t="shared" ca="1" si="44"/>
        <v>7.4672284644194758E-4</v>
      </c>
      <c r="S872" s="5" t="str">
        <f t="shared" si="43"/>
        <v>MY10_Solar</v>
      </c>
      <c r="T872" s="1" t="s">
        <v>879</v>
      </c>
      <c r="U872" s="5" t="s">
        <v>783</v>
      </c>
      <c r="V872" s="1" t="s">
        <v>880</v>
      </c>
    </row>
    <row r="873" spans="14:22">
      <c r="N873" s="351" t="s">
        <v>1881</v>
      </c>
      <c r="O873" s="351" t="s">
        <v>120</v>
      </c>
      <c r="P873" s="351" t="s">
        <v>929</v>
      </c>
      <c r="Q873" s="1">
        <v>191.4</v>
      </c>
      <c r="R873" s="11">
        <f t="shared" ca="1" si="44"/>
        <v>1.1200842696629215E-3</v>
      </c>
      <c r="S873" s="5" t="str">
        <f t="shared" si="43"/>
        <v>MY10_Solar</v>
      </c>
      <c r="T873" s="1" t="s">
        <v>879</v>
      </c>
      <c r="U873" s="5" t="s">
        <v>783</v>
      </c>
      <c r="V873" s="1" t="s">
        <v>880</v>
      </c>
    </row>
    <row r="874" spans="14:22">
      <c r="N874" s="351" t="s">
        <v>1882</v>
      </c>
      <c r="O874" s="351" t="s">
        <v>120</v>
      </c>
      <c r="P874" s="351" t="s">
        <v>929</v>
      </c>
      <c r="Q874" s="1">
        <v>191.4</v>
      </c>
      <c r="R874" s="11">
        <f t="shared" ca="1" si="44"/>
        <v>1.1200842696629215E-3</v>
      </c>
      <c r="S874" s="5" t="str">
        <f t="shared" si="43"/>
        <v>MY10_Solar</v>
      </c>
      <c r="T874" s="1" t="s">
        <v>879</v>
      </c>
      <c r="U874" s="5" t="s">
        <v>783</v>
      </c>
      <c r="V874" s="1" t="s">
        <v>880</v>
      </c>
    </row>
    <row r="875" spans="14:22">
      <c r="N875" s="351" t="s">
        <v>1883</v>
      </c>
      <c r="O875" s="351" t="s">
        <v>120</v>
      </c>
      <c r="P875" s="351" t="s">
        <v>929</v>
      </c>
      <c r="Q875" s="1">
        <v>223.3</v>
      </c>
      <c r="R875" s="11">
        <f t="shared" ca="1" si="44"/>
        <v>1.3067649812734082E-3</v>
      </c>
      <c r="S875" s="5" t="str">
        <f t="shared" si="43"/>
        <v>MY10_Solar</v>
      </c>
      <c r="T875" s="1" t="s">
        <v>879</v>
      </c>
      <c r="U875" s="5" t="s">
        <v>783</v>
      </c>
      <c r="V875" s="1" t="s">
        <v>880</v>
      </c>
    </row>
    <row r="876" spans="14:22">
      <c r="N876" s="351" t="s">
        <v>1884</v>
      </c>
      <c r="O876" s="351" t="s">
        <v>120</v>
      </c>
      <c r="P876" s="351" t="s">
        <v>929</v>
      </c>
      <c r="Q876" s="1">
        <v>191.4</v>
      </c>
      <c r="R876" s="11">
        <f t="shared" ca="1" si="44"/>
        <v>1.1200842696629215E-3</v>
      </c>
      <c r="S876" s="5" t="str">
        <f t="shared" si="43"/>
        <v>MY10_Solar</v>
      </c>
      <c r="T876" s="1" t="s">
        <v>879</v>
      </c>
      <c r="U876" s="5" t="s">
        <v>783</v>
      </c>
      <c r="V876" s="1" t="s">
        <v>880</v>
      </c>
    </row>
    <row r="877" spans="14:22">
      <c r="N877" s="351" t="s">
        <v>1885</v>
      </c>
      <c r="O877" s="351" t="s">
        <v>120</v>
      </c>
      <c r="P877" s="351" t="s">
        <v>929</v>
      </c>
      <c r="Q877" s="1">
        <v>159.5</v>
      </c>
      <c r="R877" s="11">
        <f t="shared" ca="1" si="44"/>
        <v>9.3340355805243442E-4</v>
      </c>
      <c r="S877" s="5" t="str">
        <f t="shared" si="43"/>
        <v>MY10_Solar</v>
      </c>
      <c r="T877" s="1" t="s">
        <v>879</v>
      </c>
      <c r="U877" s="5" t="s">
        <v>783</v>
      </c>
      <c r="V877" s="1" t="s">
        <v>880</v>
      </c>
    </row>
    <row r="878" spans="14:22">
      <c r="N878" s="351" t="s">
        <v>1886</v>
      </c>
      <c r="O878" s="351" t="s">
        <v>120</v>
      </c>
      <c r="P878" s="351" t="s">
        <v>929</v>
      </c>
      <c r="Q878" s="1">
        <v>255.2</v>
      </c>
      <c r="R878" s="11">
        <f t="shared" ca="1" si="44"/>
        <v>1.4934456928838952E-3</v>
      </c>
      <c r="S878" s="5" t="str">
        <f t="shared" si="43"/>
        <v>MY10_Solar</v>
      </c>
      <c r="T878" s="1" t="s">
        <v>879</v>
      </c>
      <c r="U878" s="5" t="s">
        <v>783</v>
      </c>
      <c r="V878" s="1" t="s">
        <v>880</v>
      </c>
    </row>
    <row r="879" spans="14:22">
      <c r="N879" s="2" t="s">
        <v>1752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2.449420646067416E-2</v>
      </c>
      <c r="S879" s="5" t="str">
        <f t="shared" si="43"/>
        <v>MY1_Solar</v>
      </c>
      <c r="T879" s="1" t="s">
        <v>879</v>
      </c>
      <c r="U879" s="5" t="s">
        <v>783</v>
      </c>
      <c r="V879" s="1" t="s">
        <v>880</v>
      </c>
    </row>
    <row r="880" spans="14:22">
      <c r="N880" s="2" t="s">
        <v>1753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4.8817006086142326E-2</v>
      </c>
      <c r="S880" s="5" t="str">
        <f t="shared" si="43"/>
        <v>MY2_Solar</v>
      </c>
      <c r="T880" s="1" t="s">
        <v>886</v>
      </c>
      <c r="U880" s="5" t="s">
        <v>783</v>
      </c>
      <c r="V880" s="1" t="s">
        <v>880</v>
      </c>
    </row>
    <row r="881" spans="14:22">
      <c r="N881" s="2" t="s">
        <v>1754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4.9470388576779024E-2</v>
      </c>
      <c r="S881" s="5" t="str">
        <f t="shared" si="43"/>
        <v>MY2_Solar</v>
      </c>
      <c r="T881" s="1" t="s">
        <v>886</v>
      </c>
      <c r="U881" s="5" t="s">
        <v>783</v>
      </c>
      <c r="V881" s="1" t="s">
        <v>880</v>
      </c>
    </row>
    <row r="882" spans="14:22">
      <c r="N882" s="2" t="s">
        <v>1755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4.8928165964419505E-2</v>
      </c>
      <c r="S882" s="5" t="str">
        <f t="shared" si="43"/>
        <v>MY2_Solar</v>
      </c>
      <c r="T882" s="1" t="s">
        <v>886</v>
      </c>
      <c r="U882" s="5" t="s">
        <v>783</v>
      </c>
      <c r="V882" s="1" t="s">
        <v>880</v>
      </c>
    </row>
    <row r="883" spans="14:22">
      <c r="N883" s="2" t="s">
        <v>1756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3.4591935861423229E-2</v>
      </c>
      <c r="S883" s="5" t="str">
        <f t="shared" si="43"/>
        <v>MY2_Solar</v>
      </c>
      <c r="T883" s="1" t="s">
        <v>886</v>
      </c>
      <c r="U883" s="5" t="s">
        <v>783</v>
      </c>
      <c r="V883" s="1" t="s">
        <v>880</v>
      </c>
    </row>
    <row r="884" spans="14:22">
      <c r="N884" s="2" t="s">
        <v>1757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4.3746079119850199E-2</v>
      </c>
      <c r="S884" s="5" t="str">
        <f t="shared" si="43"/>
        <v>MY3_Solar</v>
      </c>
      <c r="T884" s="1" t="s">
        <v>879</v>
      </c>
      <c r="U884" s="5" t="s">
        <v>783</v>
      </c>
      <c r="V884" s="1" t="s">
        <v>880</v>
      </c>
    </row>
    <row r="885" spans="14:22">
      <c r="N885" s="2" t="s">
        <v>1758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2.4828534644194759E-2</v>
      </c>
      <c r="S885" s="5" t="str">
        <f t="shared" si="43"/>
        <v>MY4_Solar</v>
      </c>
      <c r="T885" s="1" t="s">
        <v>886</v>
      </c>
      <c r="U885" s="5" t="s">
        <v>783</v>
      </c>
      <c r="V885" s="1" t="s">
        <v>880</v>
      </c>
    </row>
    <row r="886" spans="14:22">
      <c r="N886" s="2" t="s">
        <v>1759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9.3876638576778998E-2</v>
      </c>
      <c r="S886" s="5" t="str">
        <f t="shared" si="43"/>
        <v>MY3_Solar</v>
      </c>
      <c r="T886" s="1" t="s">
        <v>879</v>
      </c>
      <c r="U886" s="5" t="s">
        <v>783</v>
      </c>
      <c r="V886" s="1" t="s">
        <v>880</v>
      </c>
    </row>
    <row r="887" spans="14:22">
      <c r="N887" s="2" t="s">
        <v>1760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6.7018375468164804E-2</v>
      </c>
      <c r="S887" s="5" t="str">
        <f t="shared" si="43"/>
        <v>MY6_Solar</v>
      </c>
      <c r="T887" s="1" t="s">
        <v>892</v>
      </c>
      <c r="U887" s="5" t="s">
        <v>783</v>
      </c>
      <c r="V887" s="1" t="s">
        <v>880</v>
      </c>
    </row>
    <row r="888" spans="14:22">
      <c r="N888" s="2" t="s">
        <v>1761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5.180389747191011E-2</v>
      </c>
      <c r="S888" s="5" t="str">
        <f t="shared" si="43"/>
        <v>MY6_Solar</v>
      </c>
      <c r="T888" s="1" t="s">
        <v>892</v>
      </c>
      <c r="U888" s="5" t="s">
        <v>783</v>
      </c>
      <c r="V888" s="1" t="s">
        <v>880</v>
      </c>
    </row>
    <row r="889" spans="14:22">
      <c r="N889" s="2" t="s">
        <v>1762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5.4510767790262177E-2</v>
      </c>
      <c r="S889" s="5" t="str">
        <f t="shared" si="43"/>
        <v>MY6_Solar</v>
      </c>
      <c r="T889" s="1" t="s">
        <v>892</v>
      </c>
      <c r="U889" s="5" t="s">
        <v>783</v>
      </c>
      <c r="V889" s="1" t="s">
        <v>880</v>
      </c>
    </row>
    <row r="890" spans="14:22">
      <c r="N890" s="2" t="s">
        <v>1763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6.4871547284644199E-2</v>
      </c>
      <c r="S890" s="5" t="str">
        <f t="shared" si="43"/>
        <v>MY6_Solar</v>
      </c>
      <c r="T890" s="1" t="s">
        <v>892</v>
      </c>
      <c r="U890" s="5" t="s">
        <v>783</v>
      </c>
      <c r="V890" s="1" t="s">
        <v>880</v>
      </c>
    </row>
    <row r="891" spans="14:22">
      <c r="N891" s="2" t="s">
        <v>1764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8.6664823267790278E-2</v>
      </c>
      <c r="S891" s="5" t="str">
        <f t="shared" si="43"/>
        <v>MY7_Solar</v>
      </c>
      <c r="T891" s="1" t="s">
        <v>897</v>
      </c>
      <c r="U891" s="5" t="s">
        <v>783</v>
      </c>
      <c r="V891" s="1" t="s">
        <v>880</v>
      </c>
    </row>
    <row r="892" spans="14:22">
      <c r="N892" s="2" t="s">
        <v>1765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2.6730132256554309E-2</v>
      </c>
      <c r="S892" s="5" t="str">
        <f t="shared" si="43"/>
        <v>MY7_Solar</v>
      </c>
      <c r="T892" s="1" t="s">
        <v>897</v>
      </c>
      <c r="U892" s="5" t="s">
        <v>783</v>
      </c>
      <c r="V892" s="1" t="s">
        <v>880</v>
      </c>
    </row>
    <row r="893" spans="14:22">
      <c r="N893" s="2" t="s">
        <v>1766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897</v>
      </c>
      <c r="U893" s="5" t="s">
        <v>783</v>
      </c>
      <c r="V893" s="1" t="s">
        <v>880</v>
      </c>
    </row>
    <row r="894" spans="14:22">
      <c r="N894" s="2" t="s">
        <v>1767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897</v>
      </c>
      <c r="U894" s="5" t="s">
        <v>783</v>
      </c>
      <c r="V894" s="1" t="s">
        <v>880</v>
      </c>
    </row>
    <row r="895" spans="14:22">
      <c r="N895" s="2" t="s">
        <v>1768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897</v>
      </c>
      <c r="U895" s="5" t="s">
        <v>783</v>
      </c>
      <c r="V895" s="1" t="s">
        <v>880</v>
      </c>
    </row>
    <row r="896" spans="14:22">
      <c r="N896" s="2" t="s">
        <v>1769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879</v>
      </c>
      <c r="U896" s="5" t="s">
        <v>783</v>
      </c>
      <c r="V896" s="1" t="s">
        <v>880</v>
      </c>
    </row>
    <row r="897" spans="14:22">
      <c r="N897" s="2" t="s">
        <v>1770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879</v>
      </c>
      <c r="U897" s="5" t="s">
        <v>783</v>
      </c>
      <c r="V897" s="1" t="s">
        <v>880</v>
      </c>
    </row>
    <row r="898" spans="14:22">
      <c r="N898" s="351" t="s">
        <v>1887</v>
      </c>
      <c r="O898" s="351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897</v>
      </c>
      <c r="U898" s="5" t="s">
        <v>783</v>
      </c>
      <c r="V898" s="1" t="s">
        <v>880</v>
      </c>
    </row>
    <row r="899" spans="14:22">
      <c r="N899" s="2" t="s">
        <v>1771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2.449420646067416E-2</v>
      </c>
      <c r="S899" s="5" t="str">
        <f t="shared" si="46"/>
        <v>MY1_Solar</v>
      </c>
      <c r="T899" s="1" t="s">
        <v>879</v>
      </c>
      <c r="U899" s="5" t="s">
        <v>783</v>
      </c>
      <c r="V899" s="1" t="s">
        <v>880</v>
      </c>
    </row>
    <row r="900" spans="14:22">
      <c r="N900" s="2" t="s">
        <v>1772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4.8817006086142326E-2</v>
      </c>
      <c r="S900" s="5" t="str">
        <f t="shared" si="46"/>
        <v>MY2_Solar</v>
      </c>
      <c r="T900" s="1" t="s">
        <v>886</v>
      </c>
      <c r="U900" s="5" t="s">
        <v>783</v>
      </c>
      <c r="V900" s="1" t="s">
        <v>880</v>
      </c>
    </row>
    <row r="901" spans="14:22">
      <c r="N901" s="2" t="s">
        <v>1773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4.9470388576779024E-2</v>
      </c>
      <c r="S901" s="5" t="str">
        <f t="shared" si="46"/>
        <v>MY2_Solar</v>
      </c>
      <c r="T901" s="1" t="s">
        <v>886</v>
      </c>
      <c r="U901" s="5" t="s">
        <v>783</v>
      </c>
      <c r="V901" s="1" t="s">
        <v>880</v>
      </c>
    </row>
    <row r="902" spans="14:22">
      <c r="N902" s="2" t="s">
        <v>1774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4.8928165964419505E-2</v>
      </c>
      <c r="S902" s="5" t="str">
        <f t="shared" si="46"/>
        <v>MY2_Solar</v>
      </c>
      <c r="T902" s="1" t="s">
        <v>886</v>
      </c>
      <c r="U902" s="5" t="s">
        <v>783</v>
      </c>
      <c r="V902" s="1" t="s">
        <v>880</v>
      </c>
    </row>
    <row r="903" spans="14:22">
      <c r="N903" s="2" t="s">
        <v>1775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3.4591935861423229E-2</v>
      </c>
      <c r="S903" s="5" t="str">
        <f t="shared" si="46"/>
        <v>MY2_Solar</v>
      </c>
      <c r="T903" s="1" t="s">
        <v>886</v>
      </c>
      <c r="U903" s="5" t="s">
        <v>783</v>
      </c>
      <c r="V903" s="1" t="s">
        <v>880</v>
      </c>
    </row>
    <row r="904" spans="14:22">
      <c r="N904" s="2" t="s">
        <v>1776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4.3746079119850199E-2</v>
      </c>
      <c r="S904" s="5" t="str">
        <f t="shared" si="46"/>
        <v>MY3_Solar</v>
      </c>
      <c r="T904" s="1" t="s">
        <v>879</v>
      </c>
      <c r="U904" s="5" t="s">
        <v>783</v>
      </c>
      <c r="V904" s="1" t="s">
        <v>880</v>
      </c>
    </row>
    <row r="905" spans="14:22">
      <c r="N905" s="2" t="s">
        <v>1777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2.4828534644194759E-2</v>
      </c>
      <c r="S905" s="5" t="str">
        <f t="shared" si="46"/>
        <v>MY4_Solar</v>
      </c>
      <c r="T905" s="1" t="s">
        <v>886</v>
      </c>
      <c r="U905" s="5" t="s">
        <v>783</v>
      </c>
      <c r="V905" s="1" t="s">
        <v>880</v>
      </c>
    </row>
    <row r="906" spans="14:22">
      <c r="N906" s="2" t="s">
        <v>1778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9.3876638576778998E-2</v>
      </c>
      <c r="S906" s="5" t="str">
        <f t="shared" si="46"/>
        <v>MY3_Solar</v>
      </c>
      <c r="T906" s="1" t="s">
        <v>879</v>
      </c>
      <c r="U906" s="5" t="s">
        <v>783</v>
      </c>
      <c r="V906" s="1" t="s">
        <v>880</v>
      </c>
    </row>
    <row r="907" spans="14:22">
      <c r="N907" s="2" t="s">
        <v>1779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6.9911926498127386E-2</v>
      </c>
      <c r="S907" s="5" t="str">
        <f t="shared" si="46"/>
        <v>MY6_Solar</v>
      </c>
      <c r="T907" s="1" t="s">
        <v>892</v>
      </c>
      <c r="U907" s="5" t="s">
        <v>783</v>
      </c>
      <c r="V907" s="1" t="s">
        <v>880</v>
      </c>
    </row>
    <row r="908" spans="14:22">
      <c r="N908" s="2" t="s">
        <v>1780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6.5524929775280932E-2</v>
      </c>
      <c r="S908" s="5" t="str">
        <f t="shared" si="46"/>
        <v>MY6_Solar</v>
      </c>
      <c r="T908" s="1" t="s">
        <v>892</v>
      </c>
      <c r="U908" s="5" t="s">
        <v>783</v>
      </c>
      <c r="V908" s="1" t="s">
        <v>880</v>
      </c>
    </row>
    <row r="909" spans="14:22">
      <c r="N909" s="2" t="s">
        <v>1781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6.8138459737827714E-2</v>
      </c>
      <c r="S909" s="5" t="str">
        <f t="shared" si="46"/>
        <v>MY6_Solar</v>
      </c>
      <c r="T909" s="1" t="s">
        <v>892</v>
      </c>
      <c r="U909" s="5" t="s">
        <v>783</v>
      </c>
      <c r="V909" s="1" t="s">
        <v>880</v>
      </c>
    </row>
    <row r="910" spans="14:22">
      <c r="N910" s="2" t="s">
        <v>1782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6.8325140449438215E-2</v>
      </c>
      <c r="S910" s="5" t="str">
        <f t="shared" si="46"/>
        <v>MY6_Solar</v>
      </c>
      <c r="T910" s="1" t="s">
        <v>892</v>
      </c>
      <c r="U910" s="5" t="s">
        <v>783</v>
      </c>
      <c r="V910" s="1" t="s">
        <v>880</v>
      </c>
    </row>
    <row r="911" spans="14:22">
      <c r="N911" s="2" t="s">
        <v>1783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8.6664823267790278E-2</v>
      </c>
      <c r="S911" s="5" t="str">
        <f t="shared" si="46"/>
        <v>MY7_Solar</v>
      </c>
      <c r="T911" s="1" t="s">
        <v>897</v>
      </c>
      <c r="U911" s="5" t="s">
        <v>783</v>
      </c>
      <c r="V911" s="1" t="s">
        <v>880</v>
      </c>
    </row>
    <row r="912" spans="14:22">
      <c r="N912" s="2" t="s">
        <v>1784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2.6730132256554309E-2</v>
      </c>
      <c r="S912" s="5" t="str">
        <f t="shared" si="46"/>
        <v>MY7_Solar</v>
      </c>
      <c r="T912" s="1" t="s">
        <v>897</v>
      </c>
      <c r="U912" s="5" t="s">
        <v>783</v>
      </c>
      <c r="V912" s="1" t="s">
        <v>880</v>
      </c>
    </row>
    <row r="913" spans="14:22">
      <c r="N913" s="2" t="s">
        <v>1785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783</v>
      </c>
      <c r="V913" s="1" t="s">
        <v>880</v>
      </c>
    </row>
    <row r="914" spans="14:22">
      <c r="N914" s="2" t="s">
        <v>1786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2.449420646067416E-2</v>
      </c>
      <c r="S914" s="5" t="str">
        <f t="shared" si="46"/>
        <v>MY1_Solar</v>
      </c>
      <c r="T914" s="1" t="s">
        <v>879</v>
      </c>
      <c r="U914" s="5" t="s">
        <v>783</v>
      </c>
      <c r="V914" s="1" t="s">
        <v>880</v>
      </c>
    </row>
    <row r="915" spans="14:22">
      <c r="N915" s="2" t="s">
        <v>1787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4.8817006086142326E-2</v>
      </c>
      <c r="S915" s="5" t="str">
        <f t="shared" si="46"/>
        <v>MY2_Solar</v>
      </c>
      <c r="T915" s="1" t="s">
        <v>886</v>
      </c>
      <c r="U915" s="5" t="s">
        <v>783</v>
      </c>
      <c r="V915" s="1" t="s">
        <v>880</v>
      </c>
    </row>
    <row r="916" spans="14:22">
      <c r="N916" s="2" t="s">
        <v>1788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4.9470388576779024E-2</v>
      </c>
      <c r="S916" s="5" t="str">
        <f t="shared" si="46"/>
        <v>MY2_Solar</v>
      </c>
      <c r="T916" s="1" t="s">
        <v>886</v>
      </c>
      <c r="U916" s="5" t="s">
        <v>783</v>
      </c>
      <c r="V916" s="1" t="s">
        <v>880</v>
      </c>
    </row>
    <row r="917" spans="14:22">
      <c r="N917" s="2" t="s">
        <v>1789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4.8928165964419505E-2</v>
      </c>
      <c r="S917" s="5" t="str">
        <f t="shared" si="46"/>
        <v>MY2_Solar</v>
      </c>
      <c r="T917" s="1" t="s">
        <v>886</v>
      </c>
      <c r="U917" s="5" t="s">
        <v>783</v>
      </c>
      <c r="V917" s="1" t="s">
        <v>880</v>
      </c>
    </row>
    <row r="918" spans="14:22">
      <c r="N918" s="2" t="s">
        <v>1790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3.4591935861423229E-2</v>
      </c>
      <c r="S918" s="5" t="str">
        <f t="shared" si="46"/>
        <v>MY2_Solar</v>
      </c>
      <c r="T918" s="1" t="s">
        <v>886</v>
      </c>
      <c r="U918" s="5" t="s">
        <v>783</v>
      </c>
      <c r="V918" s="1" t="s">
        <v>880</v>
      </c>
    </row>
    <row r="919" spans="14:22">
      <c r="N919" s="2" t="s">
        <v>1791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4.3746079119850199E-2</v>
      </c>
      <c r="S919" s="5" t="str">
        <f t="shared" si="46"/>
        <v>MY3_Solar</v>
      </c>
      <c r="T919" s="1" t="s">
        <v>879</v>
      </c>
      <c r="U919" s="5" t="s">
        <v>783</v>
      </c>
      <c r="V919" s="1" t="s">
        <v>880</v>
      </c>
    </row>
    <row r="920" spans="14:22">
      <c r="N920" s="2" t="s">
        <v>1792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2.4828534644194759E-2</v>
      </c>
      <c r="S920" s="5" t="str">
        <f t="shared" si="46"/>
        <v>MY4_Solar</v>
      </c>
      <c r="T920" s="1" t="s">
        <v>886</v>
      </c>
      <c r="U920" s="5" t="s">
        <v>783</v>
      </c>
      <c r="V920" s="1" t="s">
        <v>880</v>
      </c>
    </row>
    <row r="921" spans="14:22">
      <c r="N921" s="2" t="s">
        <v>1793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9.3876638576778998E-2</v>
      </c>
      <c r="S921" s="5" t="str">
        <f t="shared" si="46"/>
        <v>MY3_Solar</v>
      </c>
      <c r="T921" s="1" t="s">
        <v>879</v>
      </c>
      <c r="U921" s="5" t="s">
        <v>783</v>
      </c>
      <c r="V921" s="1" t="s">
        <v>880</v>
      </c>
    </row>
    <row r="922" spans="14:22">
      <c r="N922" s="2" t="s">
        <v>1794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6.7018375468164804E-2</v>
      </c>
      <c r="S922" s="5" t="str">
        <f t="shared" si="46"/>
        <v>MY6_Solar</v>
      </c>
      <c r="T922" s="1" t="s">
        <v>892</v>
      </c>
      <c r="U922" s="5" t="s">
        <v>783</v>
      </c>
      <c r="V922" s="1" t="s">
        <v>880</v>
      </c>
    </row>
    <row r="923" spans="14:22">
      <c r="N923" s="2" t="s">
        <v>1795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5.180389747191011E-2</v>
      </c>
      <c r="S923" s="5" t="str">
        <f t="shared" si="46"/>
        <v>MY6_Solar</v>
      </c>
      <c r="T923" s="1" t="s">
        <v>892</v>
      </c>
      <c r="U923" s="5" t="s">
        <v>783</v>
      </c>
      <c r="V923" s="1" t="s">
        <v>880</v>
      </c>
    </row>
    <row r="924" spans="14:22">
      <c r="N924" s="2" t="s">
        <v>1796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5.4510767790262177E-2</v>
      </c>
      <c r="S924" s="5" t="str">
        <f t="shared" si="46"/>
        <v>MY6_Solar</v>
      </c>
      <c r="T924" s="1" t="s">
        <v>892</v>
      </c>
      <c r="U924" s="5" t="s">
        <v>783</v>
      </c>
      <c r="V924" s="1" t="s">
        <v>880</v>
      </c>
    </row>
    <row r="925" spans="14:22">
      <c r="N925" s="2" t="s">
        <v>1797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6.4871547284644199E-2</v>
      </c>
      <c r="S925" s="5" t="str">
        <f t="shared" si="46"/>
        <v>MY6_Solar</v>
      </c>
      <c r="T925" s="1" t="s">
        <v>892</v>
      </c>
      <c r="U925" s="5" t="s">
        <v>783</v>
      </c>
      <c r="V925" s="1" t="s">
        <v>880</v>
      </c>
    </row>
    <row r="926" spans="14:22">
      <c r="N926" s="2" t="s">
        <v>1798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8.6664823267790278E-2</v>
      </c>
      <c r="S926" s="5" t="str">
        <f t="shared" si="46"/>
        <v>MY7_Solar</v>
      </c>
      <c r="T926" s="1" t="s">
        <v>897</v>
      </c>
      <c r="U926" s="5" t="s">
        <v>783</v>
      </c>
      <c r="V926" s="1" t="s">
        <v>880</v>
      </c>
    </row>
    <row r="927" spans="14:22">
      <c r="N927" s="2" t="s">
        <v>1799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2.6730132256554309E-2</v>
      </c>
      <c r="S927" s="5" t="str">
        <f t="shared" si="46"/>
        <v>MY7_Solar</v>
      </c>
      <c r="T927" s="1" t="s">
        <v>897</v>
      </c>
      <c r="U927" s="5" t="s">
        <v>783</v>
      </c>
      <c r="V927" s="1" t="s">
        <v>880</v>
      </c>
    </row>
    <row r="928" spans="14:22">
      <c r="N928" s="2" t="s">
        <v>1800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783</v>
      </c>
      <c r="V928" s="1" t="s">
        <v>880</v>
      </c>
    </row>
    <row r="929" spans="14:22">
      <c r="N929" s="2" t="s">
        <v>370</v>
      </c>
      <c r="O929" s="2" t="s">
        <v>1801</v>
      </c>
      <c r="P929" s="2" t="s">
        <v>1801</v>
      </c>
      <c r="Q929" s="1">
        <v>28802.945</v>
      </c>
      <c r="R929" s="11">
        <f t="shared" ca="1" si="47"/>
        <v>0.16855656015917603</v>
      </c>
      <c r="S929" s="5" t="e">
        <f t="shared" si="46"/>
        <v>#N/A</v>
      </c>
      <c r="T929" s="1" t="s">
        <v>879</v>
      </c>
      <c r="U929" s="5" t="s">
        <v>783</v>
      </c>
      <c r="V929" s="1" t="s">
        <v>880</v>
      </c>
    </row>
    <row r="930" spans="14:22">
      <c r="N930" s="2" t="s">
        <v>372</v>
      </c>
      <c r="O930" s="2" t="s">
        <v>1801</v>
      </c>
      <c r="P930" s="2" t="s">
        <v>1801</v>
      </c>
      <c r="Q930" s="1">
        <v>35309.964999999997</v>
      </c>
      <c r="R930" s="11">
        <f t="shared" ca="1" si="47"/>
        <v>0.20663603113295878</v>
      </c>
      <c r="S930" s="5" t="e">
        <f t="shared" si="46"/>
        <v>#N/A</v>
      </c>
      <c r="T930" s="1" t="s">
        <v>886</v>
      </c>
      <c r="U930" s="5" t="s">
        <v>783</v>
      </c>
      <c r="V930" s="1" t="s">
        <v>880</v>
      </c>
    </row>
    <row r="931" spans="14:22">
      <c r="N931" s="2" t="s">
        <v>364</v>
      </c>
      <c r="O931" s="2" t="s">
        <v>1801</v>
      </c>
      <c r="P931" s="2" t="s">
        <v>1801</v>
      </c>
      <c r="Q931" s="1">
        <v>41597.599999999999</v>
      </c>
      <c r="R931" s="11">
        <f t="shared" ca="1" si="47"/>
        <v>0.24343164794007491</v>
      </c>
      <c r="S931" s="5" t="e">
        <f t="shared" si="46"/>
        <v>#N/A</v>
      </c>
      <c r="T931" s="1" t="s">
        <v>892</v>
      </c>
      <c r="U931" s="5" t="s">
        <v>783</v>
      </c>
      <c r="V931" s="1" t="s">
        <v>880</v>
      </c>
    </row>
    <row r="932" spans="14:22">
      <c r="N932" s="2" t="s">
        <v>374</v>
      </c>
      <c r="O932" s="2" t="s">
        <v>1801</v>
      </c>
      <c r="P932" s="2" t="s">
        <v>1801</v>
      </c>
      <c r="Q932" s="1">
        <v>19376.93</v>
      </c>
      <c r="R932" s="11">
        <f t="shared" ca="1" si="47"/>
        <v>0.11339495552434457</v>
      </c>
      <c r="S932" s="5" t="e">
        <f t="shared" si="46"/>
        <v>#N/A</v>
      </c>
      <c r="T932" s="1" t="s">
        <v>897</v>
      </c>
      <c r="U932" s="5" t="s">
        <v>783</v>
      </c>
      <c r="V932" s="1" t="s">
        <v>880</v>
      </c>
    </row>
    <row r="933" spans="14:22">
      <c r="N933" s="2" t="s">
        <v>911</v>
      </c>
      <c r="O933" s="2" t="s">
        <v>1801</v>
      </c>
      <c r="P933" s="2" t="s">
        <v>1801</v>
      </c>
      <c r="Q933" s="1">
        <f ca="1">$AC$4</f>
        <v>170880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783</v>
      </c>
      <c r="V933" s="1" t="s">
        <v>880</v>
      </c>
    </row>
    <row r="934" spans="14:22">
      <c r="N934" s="2" t="s">
        <v>915</v>
      </c>
      <c r="O934" s="2" t="s">
        <v>1801</v>
      </c>
      <c r="P934" s="2" t="s">
        <v>1801</v>
      </c>
      <c r="Q934" s="1">
        <f ca="1">$AC$4</f>
        <v>170880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783</v>
      </c>
      <c r="V934" s="1" t="s">
        <v>880</v>
      </c>
    </row>
    <row r="935" spans="14:22">
      <c r="N935" s="2" t="s">
        <v>922</v>
      </c>
      <c r="O935" s="2" t="s">
        <v>1801</v>
      </c>
      <c r="P935" s="2" t="s">
        <v>1801</v>
      </c>
      <c r="Q935" s="1">
        <f ca="1">$AC$4</f>
        <v>170880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783</v>
      </c>
      <c r="V935" s="1" t="s">
        <v>880</v>
      </c>
    </row>
    <row r="936" spans="14:22">
      <c r="N936" s="2" t="s">
        <v>877</v>
      </c>
      <c r="O936" s="2" t="s">
        <v>1801</v>
      </c>
      <c r="P936" s="2" t="s">
        <v>1801</v>
      </c>
      <c r="Q936" s="1">
        <v>15.66</v>
      </c>
      <c r="R936" s="11">
        <f t="shared" ca="1" si="47"/>
        <v>9.1643258426966299E-5</v>
      </c>
      <c r="S936" s="5" t="e">
        <f t="shared" si="46"/>
        <v>#N/A</v>
      </c>
      <c r="T936" s="1" t="e">
        <v>#N/A</v>
      </c>
      <c r="U936" s="5" t="s">
        <v>783</v>
      </c>
      <c r="V936" s="1" t="s">
        <v>880</v>
      </c>
    </row>
    <row r="937" spans="14:22">
      <c r="N937" s="2" t="s">
        <v>480</v>
      </c>
      <c r="O937" s="2" t="s">
        <v>1801</v>
      </c>
      <c r="P937" s="2" t="s">
        <v>1801</v>
      </c>
      <c r="Q937" s="1">
        <v>15.805000000000001</v>
      </c>
      <c r="R937" s="11">
        <f t="shared" ca="1" si="47"/>
        <v>9.2491807116104873E-5</v>
      </c>
      <c r="S937" s="5" t="e">
        <f t="shared" si="46"/>
        <v>#N/A</v>
      </c>
      <c r="T937" s="1" t="e">
        <v>#N/A</v>
      </c>
      <c r="U937" s="5" t="s">
        <v>783</v>
      </c>
      <c r="V937" s="1" t="s">
        <v>880</v>
      </c>
    </row>
    <row r="938" spans="14:22">
      <c r="N938" s="2" t="s">
        <v>461</v>
      </c>
      <c r="O938" s="2" t="s">
        <v>1801</v>
      </c>
      <c r="P938" s="2" t="s">
        <v>1801</v>
      </c>
      <c r="Q938" s="1">
        <v>15.950000000000001</v>
      </c>
      <c r="R938" s="11">
        <f t="shared" ca="1" si="47"/>
        <v>9.3340355805243447E-5</v>
      </c>
      <c r="S938" s="5" t="e">
        <f t="shared" si="46"/>
        <v>#N/A</v>
      </c>
      <c r="T938" s="1" t="e">
        <v>#N/A</v>
      </c>
      <c r="U938" s="5" t="s">
        <v>783</v>
      </c>
      <c r="V938" s="1" t="s">
        <v>880</v>
      </c>
    </row>
    <row r="939" spans="14:22">
      <c r="N939" s="2" t="s">
        <v>893</v>
      </c>
      <c r="O939" s="2" t="s">
        <v>1801</v>
      </c>
      <c r="P939" s="2" t="s">
        <v>1801</v>
      </c>
      <c r="Q939" s="1">
        <v>31.32</v>
      </c>
      <c r="R939" s="11">
        <f t="shared" ca="1" si="47"/>
        <v>1.832865168539326E-4</v>
      </c>
      <c r="S939" s="5" t="e">
        <f t="shared" si="46"/>
        <v>#N/A</v>
      </c>
      <c r="T939" s="1" t="e">
        <v>#N/A</v>
      </c>
      <c r="U939" s="5" t="s">
        <v>783</v>
      </c>
      <c r="V939" s="1" t="s">
        <v>880</v>
      </c>
    </row>
    <row r="940" spans="14:22">
      <c r="N940" s="2" t="s">
        <v>471</v>
      </c>
      <c r="O940" s="2" t="s">
        <v>1801</v>
      </c>
      <c r="P940" s="2" t="s">
        <v>1801</v>
      </c>
      <c r="Q940" s="1">
        <v>31.610000000000003</v>
      </c>
      <c r="R940" s="11">
        <f t="shared" ca="1" si="47"/>
        <v>1.8498361423220975E-4</v>
      </c>
      <c r="S940" s="5" t="e">
        <f t="shared" si="46"/>
        <v>#N/A</v>
      </c>
      <c r="T940" s="1" t="e">
        <v>#N/A</v>
      </c>
      <c r="U940" s="5" t="s">
        <v>783</v>
      </c>
      <c r="V940" s="1" t="s">
        <v>880</v>
      </c>
    </row>
    <row r="941" spans="14:22">
      <c r="N941" s="2" t="s">
        <v>406</v>
      </c>
      <c r="O941" s="2" t="s">
        <v>1801</v>
      </c>
      <c r="P941" s="2" t="s">
        <v>1801</v>
      </c>
      <c r="Q941" s="1">
        <v>31.900000000000002</v>
      </c>
      <c r="R941" s="11">
        <f t="shared" ca="1" si="47"/>
        <v>1.8668071161048689E-4</v>
      </c>
      <c r="S941" s="5" t="e">
        <f t="shared" si="46"/>
        <v>#N/A</v>
      </c>
      <c r="T941" s="1" t="e">
        <v>#N/A</v>
      </c>
      <c r="U941" s="5" t="s">
        <v>783</v>
      </c>
      <c r="V941" s="1" t="s">
        <v>880</v>
      </c>
    </row>
    <row r="942" spans="14:22">
      <c r="N942" s="2" t="s">
        <v>1802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2.449420646067416E-2</v>
      </c>
      <c r="S942" s="5" t="str">
        <f t="shared" si="46"/>
        <v>MY1_Solar</v>
      </c>
      <c r="T942" s="1" t="s">
        <v>879</v>
      </c>
      <c r="U942" s="5" t="s">
        <v>783</v>
      </c>
      <c r="V942" s="1" t="s">
        <v>880</v>
      </c>
    </row>
    <row r="943" spans="14:22">
      <c r="N943" s="2" t="s">
        <v>1803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0.18143583216292136</v>
      </c>
      <c r="S943" s="5" t="str">
        <f t="shared" si="46"/>
        <v>MY2_Solar</v>
      </c>
      <c r="T943" s="1" t="s">
        <v>886</v>
      </c>
      <c r="U943" s="5" t="s">
        <v>783</v>
      </c>
      <c r="V943" s="1" t="s">
        <v>880</v>
      </c>
    </row>
    <row r="944" spans="14:22">
      <c r="N944" s="2" t="s">
        <v>1804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9.2121839887640458E-2</v>
      </c>
      <c r="S944" s="5" t="str">
        <f t="shared" si="46"/>
        <v>MY3_Solar</v>
      </c>
      <c r="T944" s="1" t="s">
        <v>879</v>
      </c>
      <c r="U944" s="5" t="s">
        <v>783</v>
      </c>
      <c r="V944" s="1" t="s">
        <v>880</v>
      </c>
    </row>
    <row r="945" spans="14:22">
      <c r="N945" s="2" t="s">
        <v>1805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2.4828534644194756E-2</v>
      </c>
      <c r="S945" s="5" t="str">
        <f t="shared" si="46"/>
        <v>MY4_Solar</v>
      </c>
      <c r="T945" s="1" t="s">
        <v>886</v>
      </c>
      <c r="U945" s="5" t="s">
        <v>783</v>
      </c>
      <c r="V945" s="1" t="s">
        <v>880</v>
      </c>
    </row>
    <row r="946" spans="14:22">
      <c r="N946" s="2" t="s">
        <v>1806</v>
      </c>
      <c r="O946" s="350" t="s">
        <v>38</v>
      </c>
      <c r="P946" s="2" t="str">
        <f t="shared" si="49"/>
        <v>UTCL</v>
      </c>
      <c r="Q946" s="1">
        <v>47500</v>
      </c>
      <c r="R946" s="11">
        <f t="shared" ca="1" si="47"/>
        <v>0.27797284644194759</v>
      </c>
      <c r="S946" s="5" t="str">
        <f t="shared" si="46"/>
        <v>MY6_Solar</v>
      </c>
      <c r="T946" s="1" t="s">
        <v>892</v>
      </c>
      <c r="U946" s="5" t="s">
        <v>783</v>
      </c>
      <c r="V946" s="1" t="s">
        <v>880</v>
      </c>
    </row>
    <row r="947" spans="14:22">
      <c r="N947" s="2" t="s">
        <v>1807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0.13354400749063669</v>
      </c>
      <c r="S947" s="5" t="str">
        <f t="shared" si="46"/>
        <v>MY7_Solar</v>
      </c>
      <c r="T947" s="1" t="s">
        <v>897</v>
      </c>
      <c r="U947" s="5" t="s">
        <v>783</v>
      </c>
      <c r="V947" s="1" t="s">
        <v>880</v>
      </c>
    </row>
    <row r="948" spans="14:22">
      <c r="N948" s="2" t="s">
        <v>1808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897</v>
      </c>
      <c r="U948" s="5" t="s">
        <v>783</v>
      </c>
      <c r="V948" s="1" t="s">
        <v>880</v>
      </c>
    </row>
    <row r="949" spans="14:22">
      <c r="N949" s="2" t="s">
        <v>1848</v>
      </c>
      <c r="O949" s="350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897</v>
      </c>
      <c r="U949" s="5" t="s">
        <v>783</v>
      </c>
      <c r="V949" s="1" t="s">
        <v>880</v>
      </c>
    </row>
    <row r="950" spans="14:22">
      <c r="N950" s="2" t="s">
        <v>1849</v>
      </c>
      <c r="O950" s="350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879</v>
      </c>
      <c r="U950" s="5" t="s">
        <v>783</v>
      </c>
      <c r="V950" s="1" t="s">
        <v>880</v>
      </c>
    </row>
    <row r="951" spans="14:22">
      <c r="N951" s="2" t="s">
        <v>1850</v>
      </c>
      <c r="O951" s="350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897</v>
      </c>
      <c r="U951" s="5" t="s">
        <v>783</v>
      </c>
      <c r="V951" s="1" t="s">
        <v>880</v>
      </c>
    </row>
  </sheetData>
  <phoneticPr fontId="62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Props1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Kiran Kumar</cp:lastModifiedBy>
  <cp:revision/>
  <dcterms:created xsi:type="dcterms:W3CDTF">2022-12-28T09:03:00Z</dcterms:created>
  <dcterms:modified xsi:type="dcterms:W3CDTF">2025-07-26T03:53:26Z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