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1-07-2025\"/>
    </mc:Choice>
  </mc:AlternateContent>
  <xr:revisionPtr revIDLastSave="0" documentId="13_ncr:1_{DBE3D1E8-52D2-4C4B-AE84-20F0934D2EC6}" xr6:coauthVersionLast="47" xr6:coauthVersionMax="47" xr10:uidLastSave="{00000000-0000-0000-0000-000000000000}"/>
  <bookViews>
    <workbookView xWindow="-120" yWindow="-120" windowWidth="20730" windowHeight="11160" tabRatio="852" firstSheet="3" activeTab="13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10" i="15" l="1"/>
  <c r="H1210" i="15"/>
  <c r="G1210" i="15"/>
  <c r="C1210" i="15"/>
  <c r="Q1210" i="14"/>
  <c r="H1210" i="14"/>
  <c r="G1210" i="14"/>
  <c r="C1210" i="14"/>
  <c r="H118" i="1" l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P1205" i="6"/>
  <c r="K1204" i="7" s="1"/>
  <c r="Q1204" i="6"/>
  <c r="P1201" i="6"/>
  <c r="P1202" i="6"/>
  <c r="O1201" i="7" s="1"/>
  <c r="AE111" i="1"/>
  <c r="P1203" i="6"/>
  <c r="Q1205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P1206" i="6"/>
  <c r="L1205" i="7" s="1"/>
  <c r="U1204" i="7"/>
  <c r="P1200" i="6"/>
  <c r="M1199" i="7" s="1"/>
  <c r="Q1199" i="6"/>
  <c r="N1204" i="7"/>
  <c r="P1207" i="6"/>
  <c r="M1206" i="7" s="1"/>
  <c r="Q1206" i="6"/>
  <c r="R1205" i="7" s="1"/>
  <c r="T1203" i="7"/>
  <c r="R1203" i="7"/>
  <c r="U1203" i="7"/>
  <c r="S1203" i="7"/>
  <c r="Q1207" i="6"/>
  <c r="S1206" i="7" s="1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T1206" i="7"/>
  <c r="S1199" i="7"/>
  <c r="T1195" i="7"/>
  <c r="P1199" i="7"/>
  <c r="U1196" i="7"/>
  <c r="R1204" i="7"/>
  <c r="Q1200" i="7"/>
  <c r="Q1201" i="7"/>
  <c r="J1205" i="7"/>
  <c r="R1201" i="7"/>
  <c r="O1205" i="7"/>
  <c r="P1203" i="7"/>
  <c r="S1205" i="7"/>
  <c r="O1206" i="7"/>
  <c r="K1205" i="7"/>
  <c r="R1196" i="7"/>
  <c r="U1200" i="7"/>
  <c r="U1201" i="7"/>
  <c r="S1201" i="7"/>
  <c r="M1205" i="7"/>
  <c r="T1199" i="7"/>
  <c r="L1206" i="7"/>
  <c r="S1200" i="7"/>
  <c r="Q1206" i="7"/>
  <c r="K1199" i="7"/>
  <c r="J1199" i="7"/>
  <c r="P1204" i="7"/>
  <c r="T1204" i="7"/>
  <c r="O1199" i="7"/>
  <c r="R1206" i="7"/>
  <c r="T1205" i="7"/>
  <c r="J1206" i="7"/>
  <c r="U1206" i="7"/>
  <c r="Q1204" i="7"/>
  <c r="P1205" i="7"/>
  <c r="N1199" i="7"/>
  <c r="P1206" i="7"/>
  <c r="Q1199" i="7"/>
  <c r="U1199" i="7"/>
  <c r="S1204" i="7"/>
  <c r="J1203" i="7"/>
  <c r="M1203" i="7"/>
  <c r="O1203" i="7"/>
  <c r="Q1205" i="7"/>
  <c r="U1205" i="7"/>
  <c r="K1206" i="7"/>
  <c r="N1205" i="7"/>
  <c r="L1203" i="7"/>
  <c r="N1206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08" i="6"/>
  <c r="O1209" i="6"/>
  <c r="O1210" i="6"/>
  <c r="O1211" i="6"/>
  <c r="O1212" i="6"/>
  <c r="O1213" i="6"/>
  <c r="O1214" i="6"/>
  <c r="O1215" i="6"/>
  <c r="O1216" i="6"/>
  <c r="O1217" i="6"/>
  <c r="O1218" i="6"/>
  <c r="O1219" i="6"/>
  <c r="O1220" i="6"/>
  <c r="O1221" i="6"/>
  <c r="O1222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Q1219" i="6"/>
  <c r="P1235" i="6"/>
  <c r="Q1231" i="6"/>
  <c r="P1223" i="6"/>
  <c r="P1211" i="6"/>
  <c r="M1186" i="7"/>
  <c r="Q1232" i="6"/>
  <c r="R1183" i="7"/>
  <c r="Q1230" i="6"/>
  <c r="P1222" i="6"/>
  <c r="Q1218" i="6"/>
  <c r="P1210" i="6"/>
  <c r="J1197" i="7"/>
  <c r="T1181" i="7"/>
  <c r="R1182" i="7"/>
  <c r="O1184" i="7"/>
  <c r="S1181" i="7"/>
  <c r="P1221" i="6"/>
  <c r="L1196" i="7"/>
  <c r="Q1220" i="6"/>
  <c r="Q1208" i="6"/>
  <c r="Q1207" i="7" s="1"/>
  <c r="J1174" i="7"/>
  <c r="P1237" i="6"/>
  <c r="P1209" i="6"/>
  <c r="O1208" i="7" s="1"/>
  <c r="P1213" i="6"/>
  <c r="N1179" i="7"/>
  <c r="P1230" i="6"/>
  <c r="P1218" i="6"/>
  <c r="N1181" i="7"/>
  <c r="Q1233" i="6"/>
  <c r="Q1221" i="6"/>
  <c r="Q1209" i="6"/>
  <c r="Q1208" i="7" s="1"/>
  <c r="Q1236" i="6"/>
  <c r="Q1224" i="6"/>
  <c r="Q1212" i="6"/>
  <c r="P1187" i="7"/>
  <c r="K1167" i="7"/>
  <c r="P1227" i="6"/>
  <c r="P1215" i="6"/>
  <c r="M1190" i="7"/>
  <c r="P1225" i="6"/>
  <c r="L1188" i="7"/>
  <c r="L1164" i="7"/>
  <c r="P1228" i="6"/>
  <c r="Q1216" i="6"/>
  <c r="L1167" i="7"/>
  <c r="P1231" i="6"/>
  <c r="P1219" i="6"/>
  <c r="L1182" i="7"/>
  <c r="Q1234" i="6"/>
  <c r="Q1222" i="6"/>
  <c r="Q1210" i="6"/>
  <c r="U1185" i="7"/>
  <c r="P1234" i="6"/>
  <c r="K1185" i="7"/>
  <c r="P1232" i="6"/>
  <c r="P1220" i="6"/>
  <c r="P1208" i="6"/>
  <c r="M1207" i="7" s="1"/>
  <c r="Q1235" i="6"/>
  <c r="Q1223" i="6"/>
  <c r="Q1211" i="6"/>
  <c r="U1186" i="7"/>
  <c r="P1226" i="6"/>
  <c r="P1214" i="6"/>
  <c r="J1165" i="7"/>
  <c r="P1229" i="6"/>
  <c r="P1217" i="6"/>
  <c r="J1164" i="7"/>
  <c r="Q1225" i="6"/>
  <c r="P1216" i="6"/>
  <c r="Q1184" i="7"/>
  <c r="P1236" i="6"/>
  <c r="P1224" i="6"/>
  <c r="P1212" i="6"/>
  <c r="N1187" i="7"/>
  <c r="J1175" i="7"/>
  <c r="J1163" i="7"/>
  <c r="Q1229" i="6"/>
  <c r="Q1217" i="6"/>
  <c r="S1180" i="7"/>
  <c r="O1183" i="7"/>
  <c r="O1165" i="7"/>
  <c r="K1173" i="7"/>
  <c r="Q1228" i="6"/>
  <c r="Q1179" i="7"/>
  <c r="Q1215" i="6"/>
  <c r="P1190" i="7"/>
  <c r="K1169" i="7"/>
  <c r="Q1227" i="6"/>
  <c r="Q1226" i="6"/>
  <c r="Q1214" i="6"/>
  <c r="S1189" i="7"/>
  <c r="S1165" i="7"/>
  <c r="M1180" i="7"/>
  <c r="L1162" i="7"/>
  <c r="K1164" i="7"/>
  <c r="Q1237" i="6"/>
  <c r="J1167" i="7"/>
  <c r="U1188" i="7"/>
  <c r="O1189" i="7"/>
  <c r="Q1213" i="6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07" i="7" l="1"/>
  <c r="U1207" i="7"/>
  <c r="T1208" i="7"/>
  <c r="N1208" i="7"/>
  <c r="P1208" i="7"/>
  <c r="S1208" i="7"/>
  <c r="P1207" i="7"/>
  <c r="J1208" i="7"/>
  <c r="M1208" i="7"/>
  <c r="R1207" i="7"/>
  <c r="K1207" i="7"/>
  <c r="K1208" i="7"/>
  <c r="R1208" i="7"/>
  <c r="S1207" i="7"/>
  <c r="U1208" i="7"/>
  <c r="J1207" i="7"/>
  <c r="N1207" i="7"/>
  <c r="O1207" i="7"/>
  <c r="L1207" i="7"/>
  <c r="L1208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P16" i="11"/>
  <c r="M16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<sst xmlns="http://schemas.openxmlformats.org/spreadsheetml/2006/main" count="27278" uniqueCount="1697">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</sst>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43" fontId="53" fillId="0" borderId="0" applyFont="0" applyFill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9" fontId="53" fillId="0" borderId="0" applyFont="0" applyFill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32" fillId="2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32" fillId="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32" fillId="3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46" fillId="3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9" fontId="39" fillId="29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40" fillId="0" borderId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40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40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40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47" fillId="0" borderId="17" applyNumberFormat="0" applyFill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45" fillId="0" borderId="0" applyNumberFormat="0" applyFill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49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32" fillId="3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40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43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49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3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3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4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37" fillId="0" borderId="0" applyNumberFormat="0" applyFill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1" fillId="0" borderId="0" applyNumberFormat="0" applyFill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44" fillId="0" borderId="18" applyNumberFormat="0" applyFill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40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43" fontId="53" fillId="0" borderId="0" applyFont="0" applyFill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31" fillId="27" borderId="16" applyNumberForma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32" fillId="3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0" fillId="34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49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32" fillId="11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32" fillId="4" borderId="0" applyNumberFormat="0" applyBorder="0" applyAlignment="0" applyProtection="0"/>
    <xf numFmtId="0" fontId="53" fillId="0" borderId="0"/>
    <xf numFmtId="0" fontId="53" fillId="0" borderId="0"/>
    <xf numFmtId="0" fontId="32" fillId="36" borderId="0" applyNumberFormat="0" applyBorder="0" applyAlignment="0" applyProtection="0"/>
    <xf numFmtId="0" fontId="53" fillId="0" borderId="0"/>
    <xf numFmtId="0" fontId="32" fillId="36" borderId="0" applyNumberFormat="0" applyBorder="0" applyAlignment="0" applyProtection="0"/>
    <xf numFmtId="0" fontId="53" fillId="0" borderId="0"/>
    <xf numFmtId="0" fontId="53" fillId="0" borderId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8" borderId="0" applyNumberFormat="0" applyBorder="0" applyAlignment="0" applyProtection="0"/>
    <xf numFmtId="0" fontId="53" fillId="0" borderId="0"/>
    <xf numFmtId="0" fontId="32" fillId="3" borderId="0" applyNumberFormat="0" applyBorder="0" applyAlignment="0" applyProtection="0"/>
    <xf numFmtId="0" fontId="36" fillId="26" borderId="15" applyNumberFormat="0" applyAlignment="0" applyProtection="0"/>
    <xf numFmtId="43" fontId="53" fillId="0" borderId="0" applyFont="0" applyFill="0" applyBorder="0" applyAlignment="0" applyProtection="0"/>
    <xf numFmtId="43" fontId="53" fillId="0" borderId="0" applyFont="0" applyFill="0" applyBorder="0" applyAlignment="0" applyProtection="0"/>
    <xf numFmtId="43" fontId="53" fillId="0" borderId="0" applyFont="0" applyFill="0" applyBorder="0" applyAlignment="0" applyProtection="0"/>
    <xf numFmtId="0" fontId="48" fillId="31" borderId="0" applyNumberFormat="0" applyBorder="0" applyAlignment="0" applyProtection="0"/>
    <xf numFmtId="0" fontId="53" fillId="0" borderId="0"/>
    <xf numFmtId="0" fontId="42" fillId="0" borderId="19" applyNumberFormat="0" applyFill="0" applyAlignment="0" applyProtection="0"/>
    <xf numFmtId="0" fontId="38" fillId="0" borderId="20" applyNumberFormat="0" applyFill="0" applyAlignment="0" applyProtection="0"/>
    <xf numFmtId="0" fontId="37" fillId="0" borderId="21" applyNumberFormat="0" applyFill="0" applyAlignment="0" applyProtection="0"/>
    <xf numFmtId="0" fontId="53" fillId="21" borderId="13" applyNumberFormat="0" applyFont="0" applyAlignment="0" applyProtection="0"/>
    <xf numFmtId="0" fontId="52" fillId="32" borderId="15" applyNumberFormat="0" applyAlignment="0" applyProtection="0"/>
    <xf numFmtId="0" fontId="50" fillId="34" borderId="0" applyNumberFormat="0" applyBorder="0" applyAlignment="0" applyProtection="0"/>
    <xf numFmtId="0" fontId="40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3" fillId="0" borderId="0"/>
    <xf numFmtId="0" fontId="53" fillId="0" borderId="0"/>
    <xf numFmtId="165" fontId="53" fillId="0" borderId="0"/>
    <xf numFmtId="0" fontId="43" fillId="0" borderId="0"/>
    <xf numFmtId="0" fontId="41" fillId="0" borderId="0"/>
    <xf numFmtId="0" fontId="53" fillId="0" borderId="0"/>
    <xf numFmtId="0" fontId="41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41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35" fillId="26" borderId="14" applyNumberFormat="0" applyAlignment="0" applyProtection="0"/>
    <xf numFmtId="9" fontId="4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</cellStyleXfs>
  <cellXfs count="28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7" fillId="3" borderId="1" xfId="23226" applyFont="1" applyFill="1" applyBorder="1" applyAlignment="1">
      <alignment horizontal="center" vertical="center" wrapText="1"/>
    </xf>
    <xf numFmtId="168" fontId="27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27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27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7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28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28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28" fillId="3" borderId="7" xfId="23226" applyFont="1" applyFill="1" applyBorder="1" applyAlignment="1">
      <alignment horizontal="center" vertical="center" wrapText="1"/>
    </xf>
    <xf numFmtId="168" fontId="28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28" fillId="3" borderId="3" xfId="23226" applyFont="1" applyFill="1" applyBorder="1" applyAlignment="1">
      <alignment horizontal="center" vertical="center" wrapText="1"/>
    </xf>
    <xf numFmtId="0" fontId="28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28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27" fillId="3" borderId="12" xfId="23226" applyFont="1" applyFill="1" applyBorder="1" applyAlignment="1">
      <alignment horizontal="center" vertical="center" wrapText="1"/>
    </xf>
    <xf numFmtId="168" fontId="27" fillId="3" borderId="3" xfId="23226" applyNumberFormat="1" applyFont="1" applyFill="1" applyBorder="1" applyAlignment="1">
      <alignment horizontal="center" vertical="center" wrapText="1"/>
    </xf>
    <xf numFmtId="0" fontId="27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1" fillId="8" borderId="1" xfId="0" applyFont="1" applyFill="1" applyBorder="1" applyAlignment="1">
      <alignment vertical="center"/>
    </xf>
    <xf numFmtId="0" fontId="31" fillId="8" borderId="1" xfId="0" applyFont="1" applyFill="1" applyBorder="1" applyAlignment="1">
      <alignment horizontal="center" vertical="center" wrapText="1"/>
    </xf>
    <xf numFmtId="17" fontId="32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1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4" fillId="5" borderId="1" xfId="0" applyFont="1" applyFill="1" applyBorder="1" applyAlignment="1">
      <alignment horizontal="center"/>
    </xf>
    <xf numFmtId="17" fontId="54" fillId="5" borderId="1" xfId="0" applyNumberFormat="1" applyFont="1" applyFill="1" applyBorder="1"/>
    <xf numFmtId="15" fontId="54" fillId="5" borderId="1" xfId="0" applyNumberFormat="1" applyFont="1" applyFill="1" applyBorder="1"/>
    <xf numFmtId="0" fontId="54" fillId="5" borderId="10" xfId="0" applyFont="1" applyFill="1" applyBorder="1" applyAlignment="1">
      <alignment horizontal="center"/>
    </xf>
    <xf numFmtId="17" fontId="54" fillId="5" borderId="10" xfId="0" applyNumberFormat="1" applyFont="1" applyFill="1" applyBorder="1"/>
    <xf numFmtId="15" fontId="54" fillId="5" borderId="10" xfId="0" applyNumberFormat="1" applyFont="1" applyFill="1" applyBorder="1"/>
    <xf numFmtId="0" fontId="55" fillId="0" borderId="0" xfId="0" applyFont="1" applyAlignment="1">
      <alignment horizontal="center"/>
    </xf>
    <xf numFmtId="0" fontId="33" fillId="13" borderId="22" xfId="0" applyFont="1" applyFill="1" applyBorder="1"/>
    <xf numFmtId="168" fontId="34" fillId="13" borderId="23" xfId="14686" applyNumberFormat="1" applyFont="1" applyFill="1" applyBorder="1" applyAlignment="1">
      <alignment horizontal="left" vertical="center"/>
    </xf>
    <xf numFmtId="168" fontId="34" fillId="13" borderId="24" xfId="14686" applyNumberFormat="1" applyFont="1" applyFill="1" applyBorder="1" applyAlignment="1">
      <alignment horizontal="left" vertical="center"/>
    </xf>
    <xf numFmtId="0" fontId="54" fillId="5" borderId="8" xfId="0" applyFont="1" applyFill="1" applyBorder="1" applyAlignment="1">
      <alignment horizontal="center"/>
    </xf>
    <xf numFmtId="0" fontId="54" fillId="5" borderId="25" xfId="0" applyFont="1" applyFill="1" applyBorder="1" applyAlignment="1">
      <alignment horizontal="center"/>
    </xf>
    <xf numFmtId="15" fontId="54" fillId="5" borderId="8" xfId="0" applyNumberFormat="1" applyFont="1" applyFill="1" applyBorder="1"/>
    <xf numFmtId="0" fontId="58" fillId="14" borderId="29" xfId="0" applyFont="1" applyFill="1" applyBorder="1"/>
    <xf numFmtId="0" fontId="58" fillId="14" borderId="32" xfId="0" applyFont="1" applyFill="1" applyBorder="1"/>
    <xf numFmtId="0" fontId="58" fillId="14" borderId="26" xfId="0" applyFont="1" applyFill="1" applyBorder="1" applyAlignment="1">
      <alignment horizontal="center" vertical="center" wrapText="1"/>
    </xf>
    <xf numFmtId="0" fontId="58" fillId="14" borderId="27" xfId="0" applyFont="1" applyFill="1" applyBorder="1" applyAlignment="1">
      <alignment horizontal="center" vertical="center" wrapText="1"/>
    </xf>
    <xf numFmtId="0" fontId="60" fillId="13" borderId="29" xfId="0" applyFont="1" applyFill="1" applyBorder="1" applyAlignment="1">
      <alignment horizontal="center" vertical="center"/>
    </xf>
    <xf numFmtId="0" fontId="60" fillId="13" borderId="30" xfId="0" applyFont="1" applyFill="1" applyBorder="1"/>
    <xf numFmtId="1" fontId="59" fillId="13" borderId="30" xfId="14686" applyNumberFormat="1" applyFont="1" applyFill="1" applyBorder="1" applyAlignment="1">
      <alignment horizontal="center" vertical="center"/>
    </xf>
    <xf numFmtId="3" fontId="60" fillId="13" borderId="30" xfId="0" applyNumberFormat="1" applyFont="1" applyFill="1" applyBorder="1" applyAlignment="1">
      <alignment horizontal="center"/>
    </xf>
    <xf numFmtId="10" fontId="60" fillId="13" borderId="30" xfId="34037" applyNumberFormat="1" applyFont="1" applyFill="1" applyBorder="1" applyAlignment="1">
      <alignment horizontal="center"/>
    </xf>
    <xf numFmtId="1" fontId="60" fillId="0" borderId="30" xfId="0" applyNumberFormat="1" applyFont="1" applyBorder="1" applyAlignment="1">
      <alignment horizontal="center"/>
    </xf>
    <xf numFmtId="1" fontId="60" fillId="13" borderId="30" xfId="0" applyNumberFormat="1" applyFont="1" applyFill="1" applyBorder="1" applyAlignment="1">
      <alignment horizontal="center"/>
    </xf>
    <xf numFmtId="164" fontId="59" fillId="13" borderId="30" xfId="96" applyNumberFormat="1" applyFont="1" applyFill="1" applyBorder="1" applyAlignment="1">
      <alignment horizontal="center" vertical="center"/>
    </xf>
    <xf numFmtId="164" fontId="60" fillId="13" borderId="30" xfId="96" applyNumberFormat="1" applyFont="1" applyFill="1" applyBorder="1" applyAlignment="1">
      <alignment horizontal="center"/>
    </xf>
    <xf numFmtId="164" fontId="59" fillId="13" borderId="30" xfId="34037" applyNumberFormat="1" applyFont="1" applyFill="1" applyBorder="1" applyAlignment="1">
      <alignment horizontal="center" vertical="center"/>
    </xf>
    <xf numFmtId="0" fontId="60" fillId="13" borderId="32" xfId="0" applyFont="1" applyFill="1" applyBorder="1" applyAlignment="1">
      <alignment horizontal="center" vertical="center"/>
    </xf>
    <xf numFmtId="0" fontId="60" fillId="13" borderId="36" xfId="0" applyFont="1" applyFill="1" applyBorder="1"/>
    <xf numFmtId="164" fontId="60" fillId="13" borderId="36" xfId="96" applyNumberFormat="1" applyFont="1" applyFill="1" applyBorder="1" applyAlignment="1">
      <alignment horizontal="center"/>
    </xf>
    <xf numFmtId="10" fontId="60" fillId="13" borderId="36" xfId="34037" applyNumberFormat="1" applyFont="1" applyFill="1" applyBorder="1" applyAlignment="1">
      <alignment horizontal="center"/>
    </xf>
    <xf numFmtId="0" fontId="26" fillId="0" borderId="0" xfId="34038"/>
    <xf numFmtId="0" fontId="26" fillId="0" borderId="1" xfId="34038" applyBorder="1"/>
    <xf numFmtId="14" fontId="26" fillId="0" borderId="1" xfId="34038" applyNumberFormat="1" applyBorder="1"/>
    <xf numFmtId="1" fontId="26" fillId="0" borderId="1" xfId="34038" applyNumberFormat="1" applyBorder="1"/>
    <xf numFmtId="43" fontId="0" fillId="0" borderId="0" xfId="34039" applyFont="1"/>
    <xf numFmtId="3" fontId="26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5" fillId="0" borderId="0" xfId="0" applyFont="1"/>
    <xf numFmtId="10" fontId="60" fillId="13" borderId="30" xfId="96" applyNumberFormat="1" applyFont="1" applyFill="1" applyBorder="1" applyAlignment="1">
      <alignment horizontal="center" vertical="center"/>
    </xf>
    <xf numFmtId="10" fontId="60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0" fillId="13" borderId="30" xfId="0" applyFont="1" applyFill="1" applyBorder="1" applyAlignment="1">
      <alignment horizontal="left" vertical="top"/>
    </xf>
    <xf numFmtId="0" fontId="29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4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4" fillId="5" borderId="1" xfId="0" applyNumberFormat="1" applyFont="1" applyFill="1" applyBorder="1" applyAlignment="1">
      <alignment horizontal="center"/>
    </xf>
    <xf numFmtId="2" fontId="54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2" fillId="8" borderId="1" xfId="0" applyNumberFormat="1" applyFont="1" applyFill="1" applyBorder="1" applyAlignment="1">
      <alignment horizontal="center"/>
    </xf>
    <xf numFmtId="0" fontId="31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59" fillId="13" borderId="30" xfId="96" applyNumberFormat="1" applyFont="1" applyFill="1" applyBorder="1" applyAlignment="1">
      <alignment horizontal="center" vertical="center"/>
    </xf>
    <xf numFmtId="2" fontId="60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1" fillId="0" borderId="39" xfId="96" applyNumberFormat="1" applyFont="1" applyFill="1" applyBorder="1" applyAlignment="1">
      <alignment horizontal="center" vertical="center"/>
    </xf>
    <xf numFmtId="10" fontId="31" fillId="0" borderId="40" xfId="96" applyNumberFormat="1" applyFont="1" applyFill="1" applyBorder="1" applyAlignment="1">
      <alignment horizontal="center" vertical="center"/>
    </xf>
    <xf numFmtId="10" fontId="31" fillId="0" borderId="41" xfId="96" applyNumberFormat="1" applyFont="1" applyFill="1" applyBorder="1" applyAlignment="1">
      <alignment horizontal="center" vertical="center"/>
    </xf>
    <xf numFmtId="168" fontId="28" fillId="0" borderId="38" xfId="23226" applyNumberFormat="1" applyFont="1" applyBorder="1" applyAlignment="1">
      <alignment horizontal="center" vertical="center" wrapText="1"/>
    </xf>
    <xf numFmtId="0" fontId="28" fillId="0" borderId="38" xfId="23226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4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8" fillId="14" borderId="28" xfId="0" applyFont="1" applyFill="1" applyBorder="1" applyAlignment="1" applyProtection="1">
      <alignment horizontal="center" vertical="center" wrapText="1"/>
      <protection locked="0"/>
    </xf>
    <xf numFmtId="0" fontId="60" fillId="13" borderId="31" xfId="0" applyFont="1" applyFill="1" applyBorder="1" applyAlignment="1" applyProtection="1">
      <alignment vertical="top"/>
      <protection locked="0"/>
    </xf>
    <xf numFmtId="0" fontId="60" fillId="13" borderId="31" xfId="0" applyFont="1" applyFill="1" applyBorder="1" applyProtection="1">
      <protection locked="0"/>
    </xf>
    <xf numFmtId="1" fontId="60" fillId="13" borderId="31" xfId="0" applyNumberFormat="1" applyFont="1" applyFill="1" applyBorder="1" applyProtection="1">
      <protection locked="0"/>
    </xf>
    <xf numFmtId="0" fontId="60" fillId="13" borderId="31" xfId="0" applyFont="1" applyFill="1" applyBorder="1" applyAlignment="1" applyProtection="1">
      <alignment wrapText="1"/>
      <protection locked="0"/>
    </xf>
    <xf numFmtId="0" fontId="60" fillId="0" borderId="31" xfId="0" applyFont="1" applyBorder="1" applyAlignment="1" applyProtection="1">
      <alignment wrapText="1"/>
      <protection locked="0"/>
    </xf>
    <xf numFmtId="0" fontId="60" fillId="0" borderId="31" xfId="0" applyFont="1" applyBorder="1" applyProtection="1">
      <protection locked="0"/>
    </xf>
    <xf numFmtId="0" fontId="60" fillId="13" borderId="37" xfId="0" applyFont="1" applyFill="1" applyBorder="1" applyProtection="1">
      <protection locked="0"/>
    </xf>
    <xf numFmtId="0" fontId="64" fillId="5" borderId="8" xfId="0" applyFont="1" applyFill="1" applyBorder="1" applyAlignment="1">
      <alignment horizontal="center"/>
    </xf>
    <xf numFmtId="2" fontId="64" fillId="5" borderId="8" xfId="0" applyNumberFormat="1" applyFont="1" applyFill="1" applyBorder="1" applyAlignment="1">
      <alignment horizontal="center"/>
    </xf>
    <xf numFmtId="15" fontId="64" fillId="5" borderId="8" xfId="0" applyNumberFormat="1" applyFont="1" applyFill="1" applyBorder="1"/>
    <xf numFmtId="0" fontId="64" fillId="5" borderId="1" xfId="0" applyFont="1" applyFill="1" applyBorder="1" applyAlignment="1">
      <alignment horizontal="center"/>
    </xf>
    <xf numFmtId="164" fontId="65" fillId="0" borderId="1" xfId="96" applyNumberFormat="1" applyFont="1" applyBorder="1" applyAlignment="1">
      <alignment horizontal="center"/>
    </xf>
    <xf numFmtId="164" fontId="65" fillId="0" borderId="6" xfId="96" applyNumberFormat="1" applyFont="1" applyBorder="1" applyAlignment="1">
      <alignment horizontal="center"/>
    </xf>
    <xf numFmtId="17" fontId="54" fillId="5" borderId="8" xfId="0" applyNumberFormat="1" applyFont="1" applyFill="1" applyBorder="1" applyAlignment="1">
      <alignment horizontal="center"/>
    </xf>
    <xf numFmtId="17" fontId="54" fillId="5" borderId="25" xfId="0" applyNumberFormat="1" applyFont="1" applyFill="1" applyBorder="1" applyAlignment="1">
      <alignment horizontal="center"/>
    </xf>
    <xf numFmtId="15" fontId="54" fillId="5" borderId="25" xfId="0" applyNumberFormat="1" applyFont="1" applyFill="1" applyBorder="1"/>
    <xf numFmtId="2" fontId="54" fillId="5" borderId="25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left" vertic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 vertical="center" wrapText="1"/>
    </xf>
    <xf numFmtId="0" fontId="25" fillId="0" borderId="0" xfId="0" applyFont="1" applyAlignment="1">
      <alignment horizontal="right"/>
    </xf>
    <xf numFmtId="0" fontId="25" fillId="5" borderId="25" xfId="0" applyFont="1" applyFill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23" fillId="0" borderId="0" xfId="0" applyFont="1"/>
    <xf numFmtId="0" fontId="22" fillId="0" borderId="0" xfId="0" applyFont="1"/>
    <xf numFmtId="0" fontId="21" fillId="0" borderId="0" xfId="0" applyFont="1"/>
    <xf numFmtId="0" fontId="66" fillId="5" borderId="8" xfId="0" applyFont="1" applyFill="1" applyBorder="1" applyAlignment="1">
      <alignment horizontal="center"/>
    </xf>
    <xf numFmtId="2" fontId="66" fillId="5" borderId="8" xfId="0" applyNumberFormat="1" applyFont="1" applyFill="1" applyBorder="1" applyAlignment="1">
      <alignment horizontal="center"/>
    </xf>
    <xf numFmtId="0" fontId="66" fillId="5" borderId="1" xfId="0" applyFont="1" applyFill="1" applyBorder="1" applyAlignment="1">
      <alignment horizontal="center"/>
    </xf>
    <xf numFmtId="15" fontId="66" fillId="5" borderId="1" xfId="0" applyNumberFormat="1" applyFont="1" applyFill="1" applyBorder="1"/>
    <xf numFmtId="0" fontId="20" fillId="0" borderId="0" xfId="0" applyFont="1"/>
    <xf numFmtId="0" fontId="19" fillId="0" borderId="0" xfId="0" applyFont="1"/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/>
    <xf numFmtId="17" fontId="66" fillId="5" borderId="8" xfId="0" applyNumberFormat="1" applyFont="1" applyFill="1" applyBorder="1" applyAlignment="1">
      <alignment horizontal="center"/>
    </xf>
    <xf numFmtId="164" fontId="67" fillId="0" borderId="1" xfId="96" applyNumberFormat="1" applyFont="1" applyBorder="1" applyAlignment="1">
      <alignment horizontal="center"/>
    </xf>
    <xf numFmtId="164" fontId="67" fillId="0" borderId="6" xfId="96" applyNumberFormat="1" applyFont="1" applyBorder="1" applyAlignment="1">
      <alignment horizontal="center"/>
    </xf>
    <xf numFmtId="0" fontId="66" fillId="5" borderId="10" xfId="0" applyFont="1" applyFill="1" applyBorder="1" applyAlignment="1">
      <alignment horizontal="center"/>
    </xf>
    <xf numFmtId="15" fontId="66" fillId="5" borderId="10" xfId="0" applyNumberFormat="1" applyFont="1" applyFill="1" applyBorder="1"/>
    <xf numFmtId="0" fontId="22" fillId="0" borderId="0" xfId="0" applyFont="1" applyAlignment="1">
      <alignment horizontal="left"/>
    </xf>
    <xf numFmtId="0" fontId="17" fillId="0" borderId="0" xfId="0" applyFont="1"/>
    <xf numFmtId="0" fontId="21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0" fontId="68" fillId="5" borderId="1" xfId="0" applyFont="1" applyFill="1" applyBorder="1" applyAlignment="1">
      <alignment horizontal="center"/>
    </xf>
    <xf numFmtId="164" fontId="69" fillId="0" borderId="1" xfId="96" applyNumberFormat="1" applyFont="1" applyBorder="1" applyAlignment="1">
      <alignment horizontal="center"/>
    </xf>
    <xf numFmtId="164" fontId="69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3" fillId="0" borderId="0" xfId="0" applyFont="1"/>
    <xf numFmtId="164" fontId="54" fillId="0" borderId="1" xfId="96" applyNumberFormat="1" applyFont="1" applyBorder="1" applyAlignment="1">
      <alignment horizontal="center"/>
    </xf>
    <xf numFmtId="0" fontId="12" fillId="0" borderId="0" xfId="0" applyFont="1"/>
    <xf numFmtId="0" fontId="55" fillId="0" borderId="0" xfId="0" applyFont="1" applyAlignment="1">
      <alignment horizontal="left"/>
    </xf>
    <xf numFmtId="0" fontId="11" fillId="40" borderId="25" xfId="0" applyFont="1" applyFill="1" applyBorder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9" fillId="0" borderId="0" xfId="0" applyFont="1" applyAlignment="1">
      <alignment horizontal="center" vertical="center" wrapText="1"/>
    </xf>
    <xf numFmtId="0" fontId="44" fillId="0" borderId="0" xfId="0" applyFont="1"/>
    <xf numFmtId="0" fontId="9" fillId="0" borderId="0" xfId="0" applyFont="1"/>
    <xf numFmtId="0" fontId="8" fillId="0" borderId="0" xfId="0" applyFont="1"/>
    <xf numFmtId="0" fontId="70" fillId="5" borderId="1" xfId="0" applyFont="1" applyFill="1" applyBorder="1" applyAlignment="1">
      <alignment horizontal="center"/>
    </xf>
    <xf numFmtId="17" fontId="70" fillId="5" borderId="1" xfId="0" applyNumberFormat="1" applyFont="1" applyFill="1" applyBorder="1"/>
    <xf numFmtId="164" fontId="71" fillId="0" borderId="1" xfId="96" applyNumberFormat="1" applyFont="1" applyBorder="1" applyAlignment="1">
      <alignment horizontal="center"/>
    </xf>
    <xf numFmtId="164" fontId="71" fillId="0" borderId="6" xfId="96" applyNumberFormat="1" applyFont="1" applyBorder="1" applyAlignment="1">
      <alignment horizontal="center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59" fillId="13" borderId="33" xfId="14686" applyNumberFormat="1" applyFont="1" applyFill="1" applyBorder="1" applyAlignment="1">
      <alignment horizontal="left" vertical="center"/>
    </xf>
    <xf numFmtId="168" fontId="59" fillId="13" borderId="34" xfId="14686" applyNumberFormat="1" applyFont="1" applyFill="1" applyBorder="1" applyAlignment="1">
      <alignment horizontal="left" vertical="center"/>
    </xf>
    <xf numFmtId="168" fontId="59" fillId="13" borderId="35" xfId="14686" applyNumberFormat="1" applyFont="1" applyFill="1" applyBorder="1" applyAlignment="1">
      <alignment horizontal="left" vertical="center"/>
    </xf>
    <xf numFmtId="0" fontId="57" fillId="14" borderId="26" xfId="0" applyFont="1" applyFill="1" applyBorder="1" applyAlignment="1">
      <alignment horizontal="center"/>
    </xf>
    <xf numFmtId="0" fontId="57" fillId="14" borderId="27" xfId="0" applyFont="1" applyFill="1" applyBorder="1" applyAlignment="1">
      <alignment horizontal="center"/>
    </xf>
    <xf numFmtId="0" fontId="57" fillId="14" borderId="28" xfId="0" applyFont="1" applyFill="1" applyBorder="1" applyAlignment="1">
      <alignment horizontal="center"/>
    </xf>
    <xf numFmtId="167" fontId="59" fillId="13" borderId="30" xfId="14686" applyNumberFormat="1" applyFont="1" applyFill="1" applyBorder="1" applyAlignment="1" applyProtection="1">
      <alignment horizontal="left" vertical="center"/>
      <protection locked="0"/>
    </xf>
    <xf numFmtId="167" fontId="59" fillId="13" borderId="31" xfId="14686" applyNumberFormat="1" applyFont="1" applyFill="1" applyBorder="1" applyAlignment="1" applyProtection="1">
      <alignment horizontal="left" vertical="center"/>
      <protection locked="0"/>
    </xf>
    <xf numFmtId="168" fontId="59" fillId="13" borderId="30" xfId="14686" applyNumberFormat="1" applyFont="1" applyFill="1" applyBorder="1" applyAlignment="1" applyProtection="1">
      <alignment horizontal="left" vertical="center"/>
      <protection locked="0"/>
    </xf>
    <xf numFmtId="168" fontId="59" fillId="13" borderId="31" xfId="14686" applyNumberFormat="1" applyFont="1" applyFill="1" applyBorder="1" applyAlignment="1" applyProtection="1">
      <alignment horizontal="left" vertical="center"/>
      <protection locked="0"/>
    </xf>
    <xf numFmtId="0" fontId="60" fillId="13" borderId="30" xfId="0" applyFont="1" applyFill="1" applyBorder="1" applyAlignment="1">
      <alignment horizontal="left"/>
    </xf>
    <xf numFmtId="0" fontId="60" fillId="13" borderId="31" xfId="0" applyFont="1" applyFill="1" applyBorder="1" applyAlignment="1">
      <alignment horizontal="left"/>
    </xf>
    <xf numFmtId="168" fontId="59" fillId="13" borderId="30" xfId="14686" applyNumberFormat="1" applyFont="1" applyFill="1" applyBorder="1" applyAlignment="1">
      <alignment horizontal="left" vertical="center"/>
    </xf>
    <xf numFmtId="168" fontId="59" fillId="13" borderId="31" xfId="14686" applyNumberFormat="1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18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8" totalsRowShown="0">
  <autoFilter ref="A3:AL118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8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0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0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opLeftCell="A2" zoomScale="98" zoomScaleNormal="98" workbookViewId="0">
      <selection activeCell="H6" sqref="H6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73" t="s">
        <v>0</v>
      </c>
      <c r="B1" s="274"/>
      <c r="C1" s="274"/>
      <c r="D1" s="274"/>
      <c r="E1" s="274"/>
      <c r="F1" s="275"/>
    </row>
    <row r="2" spans="1:6" ht="16.5" thickTop="1" thickBot="1">
      <c r="A2" s="115" t="s">
        <v>1</v>
      </c>
      <c r="B2" s="276">
        <v>45839</v>
      </c>
      <c r="C2" s="276"/>
      <c r="D2" s="276"/>
      <c r="E2" s="276"/>
      <c r="F2" s="277"/>
    </row>
    <row r="3" spans="1:6" ht="16.5" thickTop="1" thickBot="1">
      <c r="A3" s="115" t="s">
        <v>2</v>
      </c>
      <c r="B3" s="278">
        <v>45859</v>
      </c>
      <c r="C3" s="278"/>
      <c r="D3" s="278"/>
      <c r="E3" s="278"/>
      <c r="F3" s="279"/>
    </row>
    <row r="4" spans="1:6" ht="16.5" thickTop="1" thickBot="1">
      <c r="A4" s="115" t="s">
        <v>3</v>
      </c>
      <c r="B4" s="280" t="s">
        <v>4</v>
      </c>
      <c r="C4" s="280"/>
      <c r="D4" s="280"/>
      <c r="E4" s="280"/>
      <c r="F4" s="281"/>
    </row>
    <row r="5" spans="1:6" ht="16.5" thickTop="1" thickBot="1">
      <c r="A5" s="115" t="s">
        <v>5</v>
      </c>
      <c r="B5" s="282">
        <v>45748</v>
      </c>
      <c r="C5" s="282"/>
      <c r="D5" s="282"/>
      <c r="E5" s="282"/>
      <c r="F5" s="283"/>
    </row>
    <row r="6" spans="1:6" ht="16.5" thickTop="1" thickBot="1">
      <c r="A6" s="116" t="s">
        <v>6</v>
      </c>
      <c r="B6" s="270">
        <v>46112</v>
      </c>
      <c r="C6" s="271"/>
      <c r="D6" s="271"/>
      <c r="E6" s="271"/>
      <c r="F6" s="272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29.163839999994281</v>
      </c>
      <c r="E9" s="123">
        <f>-(C9-D9)/C9</f>
        <v>-7.195798757565787E-2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659.92770995354977</v>
      </c>
      <c r="D10" s="124">
        <f>'Monthly KPI'!$F$4</f>
        <v>671.46255999999698</v>
      </c>
      <c r="E10" s="123">
        <f t="shared" ref="E10:E26" si="0">-(C10-D10)/C10</f>
        <v>1.7478960001935849E-2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4940.9249634083299</v>
      </c>
      <c r="D11" s="125">
        <f>'Annual KPI'!$F$4</f>
        <v>4612.8835399999925</v>
      </c>
      <c r="E11" s="123">
        <f t="shared" si="0"/>
        <v>-6.6392715096415686E-2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0.11565242219470465</v>
      </c>
      <c r="E12" s="123">
        <f t="shared" si="0"/>
        <v>-7.19579875756578E-2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0.12461981316188862</v>
      </c>
      <c r="D13" s="127">
        <f>'Monthly KPI'!J4</f>
        <v>0.126798037891594</v>
      </c>
      <c r="E13" s="123">
        <f t="shared" si="0"/>
        <v>1.7478960001935866E-2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0.17494448724264358</v>
      </c>
      <c r="D14" s="127">
        <f>'Annual KPI'!J4</f>
        <v>0.16332944774345423</v>
      </c>
      <c r="E14" s="123">
        <f t="shared" si="0"/>
        <v>-6.6392715096415603E-2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0.75221087606311965</v>
      </c>
      <c r="E15" s="142">
        <f t="shared" si="0"/>
        <v>7.3773842631346231E-2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0.70053008017012441</v>
      </c>
      <c r="D16" s="127">
        <f>'Monthly KPI'!$H$4</f>
        <v>0.73858666393947858</v>
      </c>
      <c r="E16" s="123">
        <f t="shared" si="0"/>
        <v>5.4325409924027943E-2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0.68151506525234851</v>
      </c>
      <c r="D17" s="127">
        <f>'Annual KPI'!$H$4</f>
        <v>0.71365277933505478</v>
      </c>
      <c r="E17" s="123">
        <f t="shared" si="0"/>
        <v>4.7156278300035014E-2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3.69</v>
      </c>
      <c r="E18" s="123">
        <f t="shared" si="0"/>
        <v>-0.13571929620661993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89.658371012903245</v>
      </c>
      <c r="D19" s="180">
        <f>'Monthly KPI'!$D$4</f>
        <v>86.524999999999991</v>
      </c>
      <c r="E19" s="123">
        <f t="shared" si="0"/>
        <v>-3.4947891396022716E-2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690.00790398390313</v>
      </c>
      <c r="D20" s="180">
        <f>'Annual KPI'!$D$4</f>
        <v>615.18650000000036</v>
      </c>
      <c r="E20" s="123">
        <f t="shared" si="0"/>
        <v>-0.10843557523313276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0.99546452670515739</v>
      </c>
      <c r="E22" s="123">
        <f t="shared" si="0"/>
        <v>4.6686101020843978E-4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0.99359033820217968</v>
      </c>
      <c r="E23" s="123">
        <f t="shared" si="0"/>
        <v>-1.416745525447554E-3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0.99946031929887746</v>
      </c>
      <c r="E25" s="123">
        <f t="shared" si="0"/>
        <v>2.4677224662762957E-3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0.99105539881775406</v>
      </c>
      <c r="E26" s="123">
        <f t="shared" si="0"/>
        <v>-5.9624886481905058E-3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690.00790398390313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4940.9249634083299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0.32120955034714888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21</v>
      </c>
      <c r="R41" s="45">
        <f t="shared" si="27"/>
        <v>89.658371012903245</v>
      </c>
      <c r="S41" s="45">
        <f>SUMIF($F$2:F41,F41,$R$2:R41)</f>
        <v>690.00790398390313</v>
      </c>
      <c r="T41" s="26">
        <f t="shared" si="28"/>
        <v>31.425129045407132</v>
      </c>
      <c r="U41" s="45">
        <f t="shared" si="29"/>
        <v>659.92770995354977</v>
      </c>
      <c r="V41" s="45">
        <f>SUMIF($F$2:F41,F41,$U$2:U41)</f>
        <v>4940.9249634083299</v>
      </c>
      <c r="W41" s="176">
        <f t="shared" si="30"/>
        <v>0.12461981316188862</v>
      </c>
      <c r="X41" s="176">
        <f t="shared" si="5"/>
        <v>0.12461981316188862</v>
      </c>
      <c r="Y41" s="176">
        <f t="shared" si="6"/>
        <v>0.17494448724264358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690.00790398390313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4940.9249634083299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0.17494448724264358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690.00790398390313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4940.9249634083299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0.17494448724264358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690.00790398390313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4940.9249634083299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0.17494448724264358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690.00790398390313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4940.9249634083299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0.17494448724264358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690.00790398390313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4940.9249634083299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0.17494448724264358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690.00790398390313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4940.9249634083299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0.17494448724264358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690.00790398390313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4940.9249634083299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0.17494448724264358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690.00790398390313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4940.9249634083299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0.17494448724264358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45859</v>
      </c>
      <c r="D7" s="136">
        <f>'Daily Dashboard'!C9</f>
        <v>31.425129045407132</v>
      </c>
      <c r="E7" s="136">
        <f>'Daily Dashboard'!D9</f>
        <v>29.163839999994281</v>
      </c>
      <c r="F7" s="136">
        <f>D7-E7</f>
        <v>2.2612890454128518</v>
      </c>
    </row>
    <row r="8" spans="2:6">
      <c r="B8" s="134" t="s">
        <v>40</v>
      </c>
      <c r="C8" s="135">
        <f t="shared" ref="C8:C30" si="0">$C$7</f>
        <v>45859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45859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45859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45859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45859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45859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45859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45859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45859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45859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45859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45859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45859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45859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45859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45859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45859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45859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45859</v>
      </c>
      <c r="D26" s="138">
        <f>'Daily Dashboard'!$D$9</f>
        <v>29.163839999994281</v>
      </c>
      <c r="E26" s="138">
        <f>'Daily Dashboard'!$D$9</f>
        <v>29.163839999994281</v>
      </c>
      <c r="F26" s="138">
        <f>'Daily Dashboard'!$D$9</f>
        <v>29.163839999994281</v>
      </c>
    </row>
    <row r="27" spans="2:7">
      <c r="B27" s="134" t="s">
        <v>58</v>
      </c>
      <c r="C27" s="135">
        <f t="shared" si="0"/>
        <v>45859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45859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45859</v>
      </c>
      <c r="D29" s="134">
        <v>0</v>
      </c>
      <c r="E29" s="136">
        <f>-(F7+G30)+(SUM(G21:G23))</f>
        <v>2.2613934100043518</v>
      </c>
      <c r="F29" s="136">
        <f>E29</f>
        <v>2.2613934100043518</v>
      </c>
    </row>
    <row r="30" spans="2:7">
      <c r="B30" s="134" t="s">
        <v>61</v>
      </c>
      <c r="C30" s="135">
        <f t="shared" si="0"/>
        <v>45859</v>
      </c>
      <c r="D30" s="134">
        <f>'Daily Dashboard'!C18</f>
        <v>4.2694462387096781</v>
      </c>
      <c r="E30" s="134">
        <f>'Daily Dashboard'!D18</f>
        <v>3.69</v>
      </c>
      <c r="F30" s="134">
        <f>E30-D30</f>
        <v>-0.57944623870967815</v>
      </c>
      <c r="G30" s="133">
        <f>(F30/D30)*D7</f>
        <v>-4.2649963972448663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45859</v>
      </c>
    </row>
    <row r="2" spans="1:16" ht="20.45" customHeight="1">
      <c r="A2" s="284" t="s">
        <v>63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21</v>
      </c>
      <c r="C4" s="81">
        <f>_xlfn.XLOOKUP($A4,'Modelling New'!$D:$D,'Modelling New'!R:R)</f>
        <v>89.658371012903245</v>
      </c>
      <c r="D4" s="181">
        <f>SUMIF('Daily KPI'!$D:$D,A4,'Daily KPI'!I:I)</f>
        <v>86.524999999999991</v>
      </c>
      <c r="E4" s="81">
        <f>_xlfn.XLOOKUP($A4,'Modelling New'!$D:$D,'Modelling New'!U:U)</f>
        <v>659.92770995354977</v>
      </c>
      <c r="F4" s="82">
        <f>SUMIF('Daily KPI'!$D:$D,'Monthly KPI'!$A4,'Daily KPI'!AA:AA)/1000</f>
        <v>671.46255999999698</v>
      </c>
      <c r="G4" s="83">
        <f>IFERROR(E4/C4/'Modelling New'!$AP$1,"")</f>
        <v>0.70053008017012441</v>
      </c>
      <c r="H4" s="84">
        <f>IFERROR(F4/D4/'Modelling New'!$AP$1,"")</f>
        <v>0.73858666393947858</v>
      </c>
      <c r="I4" s="83">
        <f>IFERROR(E4/(B4*24*'Modelling New'!$AP$1),"")</f>
        <v>0.12461981316188862</v>
      </c>
      <c r="J4" s="84">
        <f>IFERROR(F4/(B4*24*'Modelling New'!$AP$1),"")</f>
        <v>0.126798037891594</v>
      </c>
      <c r="K4" s="159">
        <f>_xlfn.XLOOKUP($A4,'Modelling New'!D:D,'Modelling New'!AE:AE)</f>
        <v>0.997</v>
      </c>
      <c r="L4" s="84">
        <f>IFERROR(AVERAGEIF('Daily KPI'!$D:$D,'Monthly KPI'!$A4,'Daily KPI'!R:R),"")</f>
        <v>0.99946031929887746</v>
      </c>
      <c r="M4" s="83">
        <f>_xlfn.XLOOKUP($A4,'Modelling New'!D:D,'Modelling New'!AD:AD)</f>
        <v>0.995</v>
      </c>
      <c r="N4" s="84">
        <f>IFERROR(AVERAGEIF('Daily KPI'!$D:$D,'Monthly KPI'!$A4,'Daily KPI'!O:O),"")</f>
        <v>0.99546452670515739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45853</v>
      </c>
      <c r="D7" s="85"/>
      <c r="F7" s="85"/>
    </row>
    <row r="8" spans="1:16">
      <c r="A8" s="95" t="s">
        <v>137</v>
      </c>
      <c r="B8" s="96">
        <f>B1</f>
        <v>45859</v>
      </c>
    </row>
    <row r="9" spans="1:16" ht="21">
      <c r="A9" s="284" t="s">
        <v>63</v>
      </c>
      <c r="B9" s="284"/>
      <c r="C9" s="284"/>
      <c r="D9" s="284"/>
      <c r="E9" s="284"/>
      <c r="F9" s="284"/>
      <c r="G9" s="284"/>
      <c r="H9" s="284"/>
      <c r="I9" s="284"/>
      <c r="J9" s="284"/>
      <c r="K9" s="284"/>
      <c r="L9" s="284"/>
      <c r="M9" s="284"/>
      <c r="N9" s="284"/>
      <c r="O9" s="284"/>
      <c r="P9" s="284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26.835000000000001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208.9555399999897</v>
      </c>
      <c r="G11" s="83">
        <f>IFERROR(E11/C11/'Modelling New'!$AP$1,"")</f>
        <v>0.70053008017012464</v>
      </c>
      <c r="H11" s="84">
        <f>IFERROR(F11/D11/'Modelling New'!$AP$1,"")</f>
        <v>0.74109444529235546</v>
      </c>
      <c r="I11" s="83">
        <f>IFERROR(E11/(B11*24*'Modelling New'!$AP$1),"")</f>
        <v>0.12461981316188864</v>
      </c>
      <c r="J11" s="84">
        <f>IFERROR(F11/(B11*24*'Modelling New'!$AP$1),"")</f>
        <v>0.11837660380607357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0.99838095789663217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0.99904336638723434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I90" activePane="bottomRight" state="frozen"/>
      <selection activeCell="I9" sqref="I9"/>
      <selection pane="topRight" activeCell="I9" sqref="I9"/>
      <selection pane="bottomLeft" activeCell="I9" sqref="I9"/>
      <selection pane="bottomRight" activeCell="U100" sqref="U10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54235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53893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49194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40482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46883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30661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51196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42695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50173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53234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49687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52795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48867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54147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52068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54092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46808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51167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50324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56566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50070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51579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36513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46107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53685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48034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53244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48596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54705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47907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54162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50174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51819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30886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49594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53263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55317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56763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60376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57616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56735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52295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59587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57526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53536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55683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50584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48886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50672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30557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48440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23247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27334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31363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42418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39983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22845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27658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29675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31929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28074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31705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24404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41184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53154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46599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40194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53894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54911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57121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58895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55744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35220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42814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35337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35668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31579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30633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25311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33762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29336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34349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40659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47760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46582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7264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39386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29608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24215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34482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31473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35660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47284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47160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22912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33427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26824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41656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22188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31174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34776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42326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40266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26496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40824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35045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34830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37310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28280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31405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40356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31978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18862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31791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29679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t="str" cm="1">
        <f t="array" ref="F117">IFERROR(_xlfn.XLOOKUP(Table13[[#This Row],[Date]],Raw_Data[[#All],[Date]],Raw_Data[[#All],[Operating Hours]]),"")</f>
        <v/>
      </c>
      <c r="G117" s="148" t="str">
        <f>IFERROR(_xlfn.XLOOKUP($A117,'Raw Data'!$G:$G,'Raw Data'!S:S)/1000,"")</f>
        <v/>
      </c>
      <c r="H117" s="148"/>
      <c r="I117" s="148" t="str">
        <f>IFERROR(_xlfn.XLOOKUP($A117,'Raw Data'!$G:$G,'Raw Data'!AF:AF)/1000,"")</f>
        <v/>
      </c>
      <c r="J117" s="148"/>
      <c r="K117" s="149" t="str">
        <f>IFERROR(_xlfn.XLOOKUP($A117,'Raw Data'!$G:$G,'Raw Data'!W:W),"")</f>
        <v/>
      </c>
      <c r="L117" s="148" t="str">
        <f>IFERROR(_xlfn.XLOOKUP($A117,'Raw Data'!$G:$G,'Raw Data'!X:X),"")</f>
        <v/>
      </c>
      <c r="M117" s="148" t="str">
        <f>IFERROR(_xlfn.XLOOKUP($A117,'Raw Data'!$G:$G,'Raw Data'!Y:Y),"")</f>
        <v/>
      </c>
      <c r="N117" s="148" t="str">
        <f>IFERROR(_xlfn.XLOOKUP($A117,'Raw Data'!$G:$G,'Raw Data'!Z:Z),"")</f>
        <v/>
      </c>
      <c r="O117" s="188" t="str">
        <f>IFERROR(1-SUMIF('Plant BD'!$H:$H,$A117,'Plant BD'!$AE:$AE)/($AA117+SUMIF('Plant BD'!$H:$H,$A117,'Plant BD'!$AE:$AE)),"")</f>
        <v/>
      </c>
      <c r="P117" s="188"/>
      <c r="Q117" s="189"/>
      <c r="R117" s="188" t="str">
        <f>IFERROR(1-SUMIF('Grid BD'!$H:$H,$A117,'Grid BD'!$AD:$AD)/($AA117+SUMIF('Grid BD'!$H:$H,$A117,'Grid BD'!$AD:$AD)),"")</f>
        <v/>
      </c>
      <c r="S117" s="17"/>
      <c r="T117" s="189" t="str">
        <f>IFERROR(1-SUMIF(Tracker_BD!H:H,$A117,Tracker_BD!AI:AI)/$F117,"")</f>
        <v/>
      </c>
      <c r="U117" s="190" t="str">
        <f t="shared" si="7"/>
        <v/>
      </c>
      <c r="V117" s="17"/>
      <c r="W117" s="176" t="str">
        <f t="shared" si="8"/>
        <v/>
      </c>
      <c r="X117" s="17" t="str">
        <f>IFERROR(_xlfn.XLOOKUP($A117,'Raw Data'!$G:$G,'Raw Data'!AB:AB),"")</f>
        <v/>
      </c>
      <c r="Y117" s="17" t="str">
        <f>IFERROR(_xlfn.XLOOKUP($A117,'Raw Data'!$G:$G,'Raw Data'!AC:AC),"")</f>
        <v/>
      </c>
      <c r="Z117" s="45" t="str">
        <f>IFERROR(_xlfn.XLOOKUP($A117,'Raw Data'!$G:$G,'Raw Data'!AD:AD),"")</f>
        <v/>
      </c>
      <c r="AA117" s="45" t="str">
        <f>IFERROR(_xlfn.XLOOKUP($A117,'Raw Data'!$G:$G,'Raw Data'!AE:AE),"")</f>
        <v/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t="str" cm="1">
        <f t="array" ref="F118">IFERROR(_xlfn.XLOOKUP(Table13[[#This Row],[Date]],Raw_Data[[#All],[Date]],Raw_Data[[#All],[Operating Hours]]),"")</f>
        <v/>
      </c>
      <c r="G118" s="26" t="str">
        <f>IFERROR(_xlfn.XLOOKUP($A118,'Raw Data'!$G:$G,'Raw Data'!S:S)/1000,"")</f>
        <v/>
      </c>
      <c r="H118" s="26"/>
      <c r="I118" s="26" t="str">
        <f>IFERROR(_xlfn.XLOOKUP($A118,'Raw Data'!$G:$G,'Raw Data'!AF:AF)/1000,"")</f>
        <v/>
      </c>
      <c r="J118" s="26"/>
      <c r="K118" s="149" t="str">
        <f>IFERROR(_xlfn.XLOOKUP($A118,'Raw Data'!$G:$G,'Raw Data'!W:W),"")</f>
        <v/>
      </c>
      <c r="L118" s="148" t="str">
        <f>IFERROR(_xlfn.XLOOKUP($A118,'Raw Data'!$G:$G,'Raw Data'!X:X),"")</f>
        <v/>
      </c>
      <c r="M118" s="148" t="str">
        <f>IFERROR(_xlfn.XLOOKUP($A118,'Raw Data'!$G:$G,'Raw Data'!Y:Y),"")</f>
        <v/>
      </c>
      <c r="N118" s="148" t="str">
        <f>IFERROR(_xlfn.XLOOKUP($A118,'Raw Data'!$G:$G,'Raw Data'!Z:Z),"")</f>
        <v/>
      </c>
      <c r="O118" s="188" t="str">
        <f>IFERROR(1-SUMIF('Plant BD'!$H:$H,$A118,'Plant BD'!$AE:$AE)/($AA118+SUMIF('Plant BD'!$H:$H,$A118,'Plant BD'!$AE:$AE)),"")</f>
        <v/>
      </c>
      <c r="P118" s="188"/>
      <c r="Q118" s="189"/>
      <c r="R118" s="191" t="str">
        <f>IFERROR(1-SUMIF('Grid BD'!$H:$H,$A118,'Grid BD'!$AD:$AD)/($AA118+SUMIF('Grid BD'!$H:$H,$A118,'Grid BD'!$AD:$AD)),"")</f>
        <v/>
      </c>
      <c r="S118" s="17"/>
      <c r="T118" s="189" t="str">
        <f>IFERROR(1-SUMIF(Tracker_BD!H:H,$A118,Tracker_BD!AI:AI)/$F118,"")</f>
        <v/>
      </c>
      <c r="U118" s="190" t="str">
        <f t="shared" si="7"/>
        <v/>
      </c>
      <c r="V118" s="17"/>
      <c r="W118" s="176" t="str">
        <f t="shared" si="8"/>
        <v/>
      </c>
      <c r="X118" s="17" t="str">
        <f>IFERROR(_xlfn.XLOOKUP($A118,'Raw Data'!$G:$G,'Raw Data'!AB:AB),"")</f>
        <v/>
      </c>
      <c r="Y118" s="17" t="str">
        <f>IFERROR(_xlfn.XLOOKUP($A118,'Raw Data'!$G:$G,'Raw Data'!AC:AC),"")</f>
        <v/>
      </c>
      <c r="Z118" s="45" t="str">
        <f>IFERROR(_xlfn.XLOOKUP($A118,'Raw Data'!$G:$G,'Raw Data'!AD:AD),"")</f>
        <v/>
      </c>
      <c r="AA118" s="45" t="str">
        <f>IFERROR(_xlfn.XLOOKUP($A118,'Raw Data'!$G:$G,'Raw Data'!AE:AE),"")</f>
        <v/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t="str" cm="1">
        <f t="array" ref="F119">IFERROR(_xlfn.XLOOKUP(Table13[[#This Row],[Date]],Raw_Data[[#All],[Date]],Raw_Data[[#All],[Operating Hours]]),"")</f>
        <v/>
      </c>
      <c r="G119" s="148" t="str">
        <f>IFERROR(_xlfn.XLOOKUP($A119,'Raw Data'!$G:$G,'Raw Data'!S:S)/1000,"")</f>
        <v/>
      </c>
      <c r="H119" s="148"/>
      <c r="I119" s="148" t="str">
        <f>IFERROR(_xlfn.XLOOKUP($A119,'Raw Data'!$G:$G,'Raw Data'!AF:AF)/1000,"")</f>
        <v/>
      </c>
      <c r="J119" s="148"/>
      <c r="K119" s="149" t="str">
        <f>IFERROR(_xlfn.XLOOKUP($A119,'Raw Data'!$G:$G,'Raw Data'!W:W),"")</f>
        <v/>
      </c>
      <c r="L119" s="148" t="str">
        <f>IFERROR(_xlfn.XLOOKUP($A119,'Raw Data'!$G:$G,'Raw Data'!X:X),"")</f>
        <v/>
      </c>
      <c r="M119" s="148" t="str">
        <f>IFERROR(_xlfn.XLOOKUP($A119,'Raw Data'!$G:$G,'Raw Data'!Y:Y),"")</f>
        <v/>
      </c>
      <c r="N119" s="148" t="str">
        <f>IFERROR(_xlfn.XLOOKUP($A119,'Raw Data'!$G:$G,'Raw Data'!Z:Z),"")</f>
        <v/>
      </c>
      <c r="O119" s="188" t="str">
        <f>IFERROR(1-SUMIF('Plant BD'!$H:$H,$A119,'Plant BD'!$AE:$AE)/($AA119+SUMIF('Plant BD'!$H:$H,$A119,'Plant BD'!$AE:$AE)),"")</f>
        <v/>
      </c>
      <c r="P119" s="188"/>
      <c r="Q119" s="189"/>
      <c r="R119" s="188" t="str">
        <f>IFERROR(1-SUMIF('Grid BD'!$H:$H,$A119,'Grid BD'!$AD:$AD)/($AA119+SUMIF('Grid BD'!$H:$H,$A119,'Grid BD'!$AD:$AD)),"")</f>
        <v/>
      </c>
      <c r="S119" s="17"/>
      <c r="T119" s="189" t="str">
        <f>IFERROR(1-SUMIF(Tracker_BD!H:H,$A119,Tracker_BD!AI:AI)/$F119,"")</f>
        <v/>
      </c>
      <c r="U119" s="190" t="str">
        <f t="shared" si="7"/>
        <v/>
      </c>
      <c r="V119" s="17"/>
      <c r="W119" s="176" t="str">
        <f t="shared" si="8"/>
        <v/>
      </c>
      <c r="X119" s="17" t="str">
        <f>IFERROR(_xlfn.XLOOKUP($A119,'Raw Data'!$G:$G,'Raw Data'!AB:AB),"")</f>
        <v/>
      </c>
      <c r="Y119" s="17" t="str">
        <f>IFERROR(_xlfn.XLOOKUP($A119,'Raw Data'!$G:$G,'Raw Data'!AC:AC),"")</f>
        <v/>
      </c>
      <c r="Z119" s="45" t="str">
        <f>IFERROR(_xlfn.XLOOKUP($A119,'Raw Data'!$G:$G,'Raw Data'!AD:AD),"")</f>
        <v/>
      </c>
      <c r="AA119" s="45" t="str">
        <f>IFERROR(_xlfn.XLOOKUP($A119,'Raw Data'!$G:$G,'Raw Data'!AE:AE),"")</f>
        <v/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t="str" cm="1">
        <f t="array" ref="F120">IFERROR(_xlfn.XLOOKUP(Table13[[#This Row],[Date]],Raw_Data[[#All],[Date]],Raw_Data[[#All],[Operating Hours]]),"")</f>
        <v/>
      </c>
      <c r="G120" s="26" t="str">
        <f>IFERROR(_xlfn.XLOOKUP($A120,'Raw Data'!$G:$G,'Raw Data'!S:S)/1000,"")</f>
        <v/>
      </c>
      <c r="H120" s="26"/>
      <c r="I120" s="26" t="str">
        <f>IFERROR(_xlfn.XLOOKUP($A120,'Raw Data'!$G:$G,'Raw Data'!AF:AF)/1000,"")</f>
        <v/>
      </c>
      <c r="J120" s="26"/>
      <c r="K120" s="149" t="str">
        <f>IFERROR(_xlfn.XLOOKUP($A120,'Raw Data'!$G:$G,'Raw Data'!W:W),"")</f>
        <v/>
      </c>
      <c r="L120" s="148" t="str">
        <f>IFERROR(_xlfn.XLOOKUP($A120,'Raw Data'!$G:$G,'Raw Data'!X:X),"")</f>
        <v/>
      </c>
      <c r="M120" s="148" t="str">
        <f>IFERROR(_xlfn.XLOOKUP($A120,'Raw Data'!$G:$G,'Raw Data'!Y:Y),"")</f>
        <v/>
      </c>
      <c r="N120" s="148" t="str">
        <f>IFERROR(_xlfn.XLOOKUP($A120,'Raw Data'!$G:$G,'Raw Data'!Z:Z),"")</f>
        <v/>
      </c>
      <c r="O120" s="188" t="str">
        <f>IFERROR(1-SUMIF('Plant BD'!$H:$H,$A120,'Plant BD'!$AE:$AE)/($AA120+SUMIF('Plant BD'!$H:$H,$A120,'Plant BD'!$AE:$AE)),"")</f>
        <v/>
      </c>
      <c r="P120" s="188"/>
      <c r="Q120" s="189"/>
      <c r="R120" s="191" t="str">
        <f>IFERROR(1-SUMIF('Grid BD'!$H:$H,$A120,'Grid BD'!$AD:$AD)/($AA120+SUMIF('Grid BD'!$H:$H,$A120,'Grid BD'!$AD:$AD)),"")</f>
        <v/>
      </c>
      <c r="S120" s="17"/>
      <c r="T120" s="189" t="str">
        <f>IFERROR(1-SUMIF(Tracker_BD!H:H,$A120,Tracker_BD!AI:AI)/$F120,"")</f>
        <v/>
      </c>
      <c r="U120" s="190" t="str">
        <f t="shared" si="7"/>
        <v/>
      </c>
      <c r="V120" s="17"/>
      <c r="W120" s="176" t="str">
        <f t="shared" si="8"/>
        <v/>
      </c>
      <c r="X120" s="17" t="str">
        <f>IFERROR(_xlfn.XLOOKUP($A120,'Raw Data'!$G:$G,'Raw Data'!AB:AB),"")</f>
        <v/>
      </c>
      <c r="Y120" s="17" t="str">
        <f>IFERROR(_xlfn.XLOOKUP($A120,'Raw Data'!$G:$G,'Raw Data'!AC:AC),"")</f>
        <v/>
      </c>
      <c r="Z120" s="45" t="str">
        <f>IFERROR(_xlfn.XLOOKUP($A120,'Raw Data'!$G:$G,'Raw Data'!AD:AD),"")</f>
        <v/>
      </c>
      <c r="AA120" s="45" t="str">
        <f>IFERROR(_xlfn.XLOOKUP($A120,'Raw Data'!$G:$G,'Raw Data'!AE:AE),"")</f>
        <v/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45859</v>
      </c>
      <c r="C1" s="80">
        <f>'Daily Dashboard'!$B$2</f>
        <v>45839</v>
      </c>
    </row>
    <row r="2" spans="1:16" ht="21">
      <c r="A2" s="284" t="s">
        <v>63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112</v>
      </c>
      <c r="C4" s="89">
        <f>_xlfn.XLOOKUP($C$1,'Modelling New'!$D:$D,'Modelling New'!$S:$S)</f>
        <v>690.00790398390313</v>
      </c>
      <c r="D4" s="90">
        <f>IFERROR(SUMIFS('Daily KPI'!$I:$I,'Daily KPI'!$B:$B,'Annual KPI'!$A4,'Daily KPI'!$A:$A,"&lt;="&amp;'Annual KPI'!$B$1),"")</f>
        <v>615.18650000000036</v>
      </c>
      <c r="E4" s="89">
        <f>_xlfn.XLOOKUP($C$1,'Modelling New'!$D:$D,'Modelling New'!$V:$V)</f>
        <v>4940.9249634083299</v>
      </c>
      <c r="F4" s="90">
        <f>IFERROR(SUMIFS('Daily KPI'!$AA:$AA,'Daily KPI'!$B:$B,'Annual KPI'!$A4,'Daily KPI'!$A:$A,"&lt;="&amp;'Annual KPI'!$B$1)/1000,"")</f>
        <v>4612.8835399999925</v>
      </c>
      <c r="G4" s="91">
        <f>IFERROR(E4/C4/'Modelling New'!$AP$1,"")</f>
        <v>0.68151506525234851</v>
      </c>
      <c r="H4" s="92">
        <f>IFERROR(F4/D4/'Modelling New'!$AP$1,"")</f>
        <v>0.71365277933505478</v>
      </c>
      <c r="I4" s="91">
        <f>IFERROR(E4/(B4*24*'Modelling New'!$AP$1),"")</f>
        <v>0.17494448724264358</v>
      </c>
      <c r="J4" s="92">
        <f>IFERROR(F4/(B4*24*'Modelling New'!$AP$1),"")</f>
        <v>0.16332944774345423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0.99105539881775406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0.99359033820217968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4" t="s">
        <v>63</v>
      </c>
      <c r="B7" s="284"/>
      <c r="C7" s="284"/>
      <c r="D7" s="284"/>
      <c r="E7" s="284"/>
      <c r="F7" s="284"/>
      <c r="G7" s="284"/>
      <c r="H7" s="284"/>
      <c r="I7" s="284"/>
      <c r="J7" s="284"/>
      <c r="K7" s="284"/>
      <c r="L7" s="284"/>
      <c r="M7" s="284"/>
      <c r="N7" s="284"/>
      <c r="O7" s="284"/>
      <c r="P7" s="284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21</v>
      </c>
      <c r="C12" s="81">
        <f>_xlfn.XLOOKUP($A12,'Modelling New'!$D:$D,'Modelling New'!$R:$R)</f>
        <v>89.658371012903245</v>
      </c>
      <c r="D12" s="82">
        <f>SUMIF('Daily KPI'!$D:$D,$A12,'Daily KPI'!$I:$I)</f>
        <v>86.524999999999991</v>
      </c>
      <c r="E12" s="81">
        <f>_xlfn.XLOOKUP($A12,'Modelling New'!$D:$D,'Modelling New'!$U:$U)</f>
        <v>659.92770995354977</v>
      </c>
      <c r="F12" s="82">
        <f>SUMIF('Daily KPI'!$D:$D,$A12,'Daily KPI'!$AA:$AA)/1000</f>
        <v>671.46255999999698</v>
      </c>
      <c r="G12" s="83">
        <f>IFERROR(E12/C12/'Modelling New'!$AP$1,"")</f>
        <v>0.70053008017012441</v>
      </c>
      <c r="H12" s="84">
        <f>IFERROR(F12/D12/'Modelling New'!$AP$1,"")</f>
        <v>0.73858666393947858</v>
      </c>
      <c r="I12" s="83">
        <f>IFERROR(E12/(B12*24*'Modelling New'!$AP$1),"")</f>
        <v>0.12461981316188862</v>
      </c>
      <c r="J12" s="84">
        <f>IFERROR(F12/(B12*24*'Modelling New'!$AP$1),"")</f>
        <v>0.126798037891594</v>
      </c>
      <c r="K12" s="83">
        <f>_xlfn.XLOOKUP($A12,'Modelling New'!$D:$D,'Modelling New'!AE:AE)</f>
        <v>0.997</v>
      </c>
      <c r="L12" s="84">
        <f>IFERROR(AVERAGEIF('Daily KPI'!$D:$D,$A12,'Daily KPI'!$R:$R),"")</f>
        <v>0.99946031929887746</v>
      </c>
      <c r="M12" s="83">
        <v>0.995</v>
      </c>
      <c r="N12" s="84">
        <f>IFERROR(AVERAGEIF('Daily KPI'!$D:$D,$A12,'Daily KPI'!O:O),"")</f>
        <v>0.99546452670515739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18"/>
  <sheetViews>
    <sheetView topLeftCell="A2" zoomScale="95" zoomScaleNormal="95" workbookViewId="0">
      <pane xSplit="7" ySplit="2" topLeftCell="AA104" activePane="bottomRight" state="frozen"/>
      <selection activeCell="I9" sqref="I9"/>
      <selection pane="topRight" activeCell="I9" sqref="I9"/>
      <selection pane="bottomLeft" activeCell="I9" sqref="I9"/>
      <selection pane="bottomRight" activeCell="AK118" sqref="AK118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8431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54235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8420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53893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7870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49194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6361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40482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7430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46883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4880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30661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8441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51196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7430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42695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8644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50173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8781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53234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7770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49687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8230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52795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7620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48867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8500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54147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8002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52068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8382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54092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7280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46808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8902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51167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7990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50324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8920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56566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7814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50070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8054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51579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5680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36513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7693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46107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8442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53685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7550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48034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8260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53244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7640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48596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8683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54705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7731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47907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8620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54162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7970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50174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8300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51819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5010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30886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7884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49594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8481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53263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8774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55317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9000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56763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9532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60376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9080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57616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8820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56735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8171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52295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9140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59587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8964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57526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8380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53536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8911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55683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8060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50584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7830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48886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8170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50672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4850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30557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7830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48440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3643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23247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4291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27334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4980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31363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6730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42418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6440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39983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4060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22845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4640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27658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4760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29675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5132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31929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4442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28074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5050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31705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3874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24404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6570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41184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8572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53154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7414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46599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6422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40194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8620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53894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8840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54911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9113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57121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9362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58895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8740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55744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5530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35220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6742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42814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5582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35337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5680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35668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5034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31579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4842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30633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3981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25311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5360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33762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4662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29336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5380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34349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6420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40659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7540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47760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7281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46582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1140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7264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6190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39386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4632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29608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3787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24215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5390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34482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4910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31473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5591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35660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7461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47284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7394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47160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3590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22912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5200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33427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4160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26824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6502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41656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3468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22188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4829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31174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5502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34776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6608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42326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6314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40266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4238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26496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6480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40824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5531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35045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5420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34830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5800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37310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4332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28280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4805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31405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6310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40356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4937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31978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2858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18862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4904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31791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>(J117-I117)*24</f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285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4614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285">
        <f>SUM(Raw_Data[[#This Row],[IC1_Inv1]:[IC2_Inv2]])</f>
        <v>29679</v>
      </c>
      <c r="AC118" s="285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285">
        <f>Raw_Data[[#This Row],[Export  (kWh)]]-Raw_Data[[#This Row],[Import (kWh)]]</f>
        <v>29163.839999994281</v>
      </c>
      <c r="AF118" s="285">
        <f>IFERROR(AVERAGE(Raw_Data[[#This Row],[POA1(Wh/m2)]:[POA2(Wh/m2)]]),"")</f>
        <v>3690</v>
      </c>
      <c r="AG118" s="285">
        <f>IFERROR(Raw_Data[[#This Row],[Avg. POA without Exclusion (W/m2)2]]-Raw_Data[[#This Row],[Avg. POA Lost (W/m2)]],"")</f>
        <v>3690</v>
      </c>
      <c r="AH118" s="285">
        <v>120495.20239999999</v>
      </c>
      <c r="AI118" s="33">
        <f>(J118-I118)*24</f>
        <v>12.383333333333335</v>
      </c>
    </row>
  </sheetData>
  <phoneticPr fontId="6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91" activePane="bottomRight" state="frozen"/>
      <selection activeCell="I9" sqref="I9"/>
      <selection pane="topRight" activeCell="I9" sqref="I9"/>
      <selection pane="bottomLeft" activeCell="I9" sqref="I9"/>
      <selection pane="bottomRight" activeCell="A1203" sqref="A1203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5.0506502764648449</v>
      </c>
      <c r="P1096" s="61">
        <f t="shared" si="188"/>
        <v>5.1618542307596131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5.0440606485391992</v>
      </c>
      <c r="P1097" s="61">
        <f t="shared" si="188"/>
        <v>5.1280511481098001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4.7145792522569474</v>
      </c>
      <c r="P1098" s="61">
        <f t="shared" si="188"/>
        <v>4.6831736669373916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3.8106021122752787</v>
      </c>
      <c r="P1099" s="61">
        <f>IFERROR(AVERAGEIF(J1099:O1099,"&gt;"&amp;0,J1099:O1099),"")</f>
        <v>3.8533222412514117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4.450994135231146</v>
      </c>
      <c r="P1100" s="61">
        <f t="shared" ref="P1100" si="192">IFERROR(AVERAGEIF(J1100:O1100,"&gt;"&amp;0,J1100:O1100),"")</f>
        <v>4.462502509862678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2.9233985706497974</v>
      </c>
      <c r="P1101" s="61">
        <f t="shared" ref="P1101:P1102" si="194">IFERROR(AVERAGEIF(J1101:O1101,"&gt;"&amp;0,J1101:O1101),"")</f>
        <v>2.9176971659022404</v>
      </c>
      <c r="Q1101" s="61">
        <f t="shared" ref="Q1101:Q1102" si="195">MAXA(J1101:O1101)</f>
        <v>3.0026548375172228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5.0566408473063396</v>
      </c>
      <c r="P1102" s="61">
        <f t="shared" si="194"/>
        <v>4.8781713729000247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4.450994135231146</v>
      </c>
      <c r="P1103" s="61">
        <f t="shared" ref="P1103:P1104" si="196">IFERROR(AVERAGEIF(J1103:O1103,"&gt;"&amp;0,J1103:O1103),"")</f>
        <v>4.0721136769216182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5.1782494353886985</v>
      </c>
      <c r="P1104" s="61">
        <f t="shared" si="196"/>
        <v>4.7827391076714312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5.2603202559171862</v>
      </c>
      <c r="P1105" s="61">
        <f t="shared" ref="P1105" si="198">IFERROR(AVERAGEIF(J1105:O1105,"&gt;"&amp;0,J1105:O1105),"")</f>
        <v>5.0726594408200425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4.6546735438419926</v>
      </c>
      <c r="P1106" s="61">
        <f t="shared" ref="P1106:P1113" si="200">IFERROR(AVERAGEIF(J1106:O1106,"&gt;"&amp;0,J1106:O1106),"")</f>
        <v>4.7284846966189882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4.9302398025507852</v>
      </c>
      <c r="P1107" s="61">
        <f t="shared" si="200"/>
        <v>5.0232960877351189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4.5648149812195609</v>
      </c>
      <c r="P1108" s="61">
        <f t="shared" si="200"/>
        <v>4.6512439728567339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5.0919852152711629</v>
      </c>
      <c r="P1109" s="61">
        <f t="shared" si="200"/>
        <v>5.151828325567509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4.7936547873646882</v>
      </c>
      <c r="P1110" s="61">
        <f t="shared" si="200"/>
        <v>4.9541008622595086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5.0212964793415162</v>
      </c>
      <c r="P1111" s="61">
        <f t="shared" si="200"/>
        <v>5.1477374582856967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4.3611355726087142</v>
      </c>
      <c r="P1112" s="61">
        <f t="shared" si="200"/>
        <v>4.4536913784483225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5.3328061630992822</v>
      </c>
      <c r="P1113" s="61">
        <f t="shared" si="200"/>
        <v>4.882520433317624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4.7864661023548933</v>
      </c>
      <c r="P1114" s="61">
        <f t="shared" ref="P1114:P1117" si="202">IFERROR(AVERAGEIF(J1114:O1114,"&gt;"&amp;0,J1114:O1114),"")</f>
        <v>4.7912584936442615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5.3435891906139741</v>
      </c>
      <c r="P1115" s="61">
        <f t="shared" si="202"/>
        <v>5.3805436629671251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4.6810320555445726</v>
      </c>
      <c r="P1116" s="61">
        <f t="shared" si="202"/>
        <v>4.7639499844665067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4.8248057557404644</v>
      </c>
      <c r="P1117" s="61">
        <f t="shared" si="202"/>
        <v>4.9093819618073367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3.4026442379694362</v>
      </c>
      <c r="P1118" s="61">
        <f t="shared" ref="P1118:P1119" si="204">IFERROR(AVERAGEIF(J1118:O1118,"&gt;"&amp;0,J1118:O1118),"")</f>
        <v>3.4751991455943343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4.6085461483624774</v>
      </c>
      <c r="P1119" s="61">
        <f t="shared" si="204"/>
        <v>4.3946929958833829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5.0572399043904896</v>
      </c>
      <c r="P1120" s="61">
        <f t="shared" ref="P1120:P1121" si="206">IFERROR(AVERAGEIF(J1120:O1120,"&gt;"&amp;0,J1120:O1120),"")</f>
        <v>5.1101625455392856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4.5228809853290919</v>
      </c>
      <c r="P1121" s="61">
        <f t="shared" si="206"/>
        <v>4.5720650684390653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4.9482115150752719</v>
      </c>
      <c r="P1122" s="61">
        <f t="shared" ref="P1122" si="209">IFERROR(AVERAGEIF(J1122:O1122,"&gt;"&amp;0,J1122:O1122),"")</f>
        <v>5.0670481681942734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4.5767961229025511</v>
      </c>
      <c r="P1123" s="61">
        <f t="shared" ref="P1123" si="211">IFERROR(AVERAGEIF(J1123:O1123,"&gt;"&amp;0,J1123:O1123),"")</f>
        <v>4.6263639475715479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5.2016126616705307</v>
      </c>
      <c r="P1124" s="61">
        <f t="shared" ref="P1124" si="213">IFERROR(AVERAGEIF(J1124:O1124,"&gt;"&amp;0,J1124:O1124),"")</f>
        <v>5.2071312673592498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4.6313103175601604</v>
      </c>
      <c r="P1125" s="61">
        <f t="shared" ref="P1125" si="215">IFERROR(AVERAGEIF(J1125:O1125,"&gt;"&amp;0,J1125:O1125),"")</f>
        <v>4.5612836233517067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5.1638720653691088</v>
      </c>
      <c r="P1126" s="61">
        <f t="shared" ref="P1126" si="217">IFERROR(AVERAGEIF(J1126:O1126,"&gt;"&amp;0,J1126:O1126),"")</f>
        <v>5.155619537524271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4.7744849606719022</v>
      </c>
      <c r="P1127" s="61">
        <f t="shared" ref="P1127" si="219">IFERROR(AVERAGEIF(J1127:O1127,"&gt;"&amp;0,J1127:O1127),"")</f>
        <v>4.776008236847777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4.9721737984412533</v>
      </c>
      <c r="P1128" s="61">
        <f t="shared" ref="P1128" si="221">IFERROR(AVERAGEIF(J1128:O1128,"&gt;"&amp;0,J1128:O1128),"")</f>
        <v>4.9324215841747057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3.0012759915892384</v>
      </c>
      <c r="P1129" s="61">
        <f t="shared" ref="P1129" si="224">IFERROR(AVERAGEIF(J1129:O1129,"&gt;"&amp;0,J1129:O1129),"")</f>
        <v>2.9410949592828461</v>
      </c>
      <c r="Q1129" s="61">
        <f t="shared" ref="Q1129" si="225">MAXA(J1129:O1129)</f>
        <v>3.0012759915892384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4.7229660514350416</v>
      </c>
      <c r="P1130" s="61">
        <f t="shared" ref="P1130" si="226">IFERROR(AVERAGEIF(J1130:O1130,"&gt;"&amp;0,J1130:O1130),"")</f>
        <v>4.7214409313004229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5.0806031306723218</v>
      </c>
      <c r="P1131" s="61">
        <f t="shared" ref="P1131" si="229">IFERROR(AVERAGEIF(J1131:O1131,"&gt;"&amp;0,J1131:O1131),"")</f>
        <v>5.0708671463826933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5.25612685632814</v>
      </c>
      <c r="P1132" s="61">
        <f t="shared" ref="P1132" si="231">IFERROR(AVERAGEIF(J1132:O1132,"&gt;"&amp;0,J1132:O1132),"")</f>
        <v>5.2658904778103039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5.3915137573459377</v>
      </c>
      <c r="P1133" s="61">
        <f t="shared" ref="P1133" si="233">IFERROR(AVERAGEIF(J1133:O1133,"&gt;"&amp;0,J1133:O1133),"")</f>
        <v>5.4034668770003185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5.7102121261134977</v>
      </c>
      <c r="P1134" s="61">
        <f t="shared" ref="P1134" si="237">IFERROR(AVERAGEIF(J1134:O1134,"&gt;"&amp;0,J1134:O1134),"")</f>
        <v>5.7473029902893282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5.4394383240779014</v>
      </c>
      <c r="P1135" s="61">
        <f t="shared" ref="P1135:P1137" si="239">IFERROR(AVERAGEIF(J1135:O1135,"&gt;"&amp;0,J1135:O1135),"")</f>
        <v>5.484308065167216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5.2836834821990193</v>
      </c>
      <c r="P1136" s="61">
        <f t="shared" si="239"/>
        <v>5.3992904804487933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4.8948954345859619</v>
      </c>
      <c r="P1137" s="61">
        <f t="shared" si="239"/>
        <v>4.977499074247401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5.4753817491268748</v>
      </c>
      <c r="P1138" s="61">
        <f t="shared" ref="P1138" si="241">IFERROR(AVERAGEIF(J1138:O1138,"&gt;"&amp;0,J1138:O1138),"")</f>
        <v>5.6709658942314931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5.3699477023165541</v>
      </c>
      <c r="P1139" s="61">
        <f t="shared" ref="P1139:P1141" si="243">IFERROR(AVERAGEIF(J1139:O1139,"&gt;"&amp;0,J1139:O1139),"")</f>
        <v>5.4733400247001525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5.0200983651732178</v>
      </c>
      <c r="P1140" s="61">
        <f t="shared" si="243"/>
        <v>5.0954423330172194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5.3381976768566277</v>
      </c>
      <c r="P1141" s="61">
        <f t="shared" si="243"/>
        <v>5.301410038744689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4.8284000982453623</v>
      </c>
      <c r="P1142" s="61">
        <f t="shared" ref="P1142" si="245">IFERROR(AVERAGEIF(J1142:O1142,"&gt;"&amp;0,J1142:O1142),"")</f>
        <v>4.815074948598288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4.690616968890966</v>
      </c>
      <c r="P1143" s="61">
        <f t="shared" ref="P1143:P1144" si="247">IFERROR(AVERAGEIF(J1143:O1143,"&gt;"&amp;0,J1143:O1143),"")</f>
        <v>4.6535248646873315</v>
      </c>
      <c r="Q1143" s="61">
        <f t="shared" ref="Q1143:Q1144" si="248">MAXA(J1143:O1143)</f>
        <v>4.690616968890966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4.8942963775018127</v>
      </c>
      <c r="P1144" s="61">
        <f t="shared" si="247"/>
        <v>4.8236264731787264</v>
      </c>
      <c r="Q1144" s="61">
        <f t="shared" si="248"/>
        <v>4.8942963775018127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2.9054268581253107</v>
      </c>
      <c r="P1145" s="61">
        <f t="shared" ref="P1145" si="249">IFERROR(AVERAGEIF(J1145:O1145,"&gt;"&amp;0,J1145:O1145),"")</f>
        <v>2.9087229722331878</v>
      </c>
      <c r="Q1145" s="61">
        <f t="shared" ref="Q1145" si="250">MAXA(J1145:O1145)</f>
        <v>2.9403529991488599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4.690616968890966</v>
      </c>
      <c r="P1146" s="61">
        <f t="shared" ref="P1146" si="252">IFERROR(AVERAGEIF(J1146:O1146,"&gt;"&amp;0,J1146:O1146),"")</f>
        <v>4.6077254769471097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2.1823649575568056</v>
      </c>
      <c r="P1147" s="61">
        <f t="shared" ref="P1147" si="254">IFERROR(AVERAGEIF(J1147:O1147,"&gt;"&amp;0,J1147:O1147),"")</f>
        <v>2.2125826433791396</v>
      </c>
      <c r="Q1147" s="61">
        <f t="shared" ref="Q1147" si="255">MAXA(J1147:O1147)</f>
        <v>2.2572010930430499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2.5705539480857134</v>
      </c>
      <c r="P1148" s="61">
        <f t="shared" ref="P1148" si="256">IFERROR(AVERAGEIF(J1148:O1148,"&gt;"&amp;0,J1148:O1148),"")</f>
        <v>2.6016401557066478</v>
      </c>
      <c r="Q1148" s="61">
        <f t="shared" ref="Q1148" si="257">MAXA(J1148:O1148)</f>
        <v>2.691170541593872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2.9833042790647522</v>
      </c>
      <c r="P1149" s="61">
        <f t="shared" ref="P1149" si="258">IFERROR(AVERAGEIF(J1149:O1149,"&gt;"&amp;0,J1149:O1149),"")</f>
        <v>2.9854904071485819</v>
      </c>
      <c r="Q1149" s="61">
        <f t="shared" ref="Q1149" si="259">MAXA(J1149:O1149)</f>
        <v>3.0361062581194287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4.0316541763264624</v>
      </c>
      <c r="P1150" s="61">
        <f t="shared" ref="P1150" si="260">IFERROR(AVERAGEIF(J1150:O1150,"&gt;"&amp;0,J1150:O1150),"")</f>
        <v>4.0388103802430733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3.8579276219230931</v>
      </c>
      <c r="P1151" s="61">
        <f t="shared" ref="P1151:P1152" si="262">IFERROR(AVERAGEIF(J1151:O1151,"&gt;"&amp;0,J1151:O1151),"")</f>
        <v>3.8080149654477373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2.4321717616471674</v>
      </c>
      <c r="P1152" s="61">
        <f t="shared" si="262"/>
        <v>2.1794007832582252</v>
      </c>
      <c r="Q1152" s="61">
        <f t="shared" si="263"/>
        <v>2.4321717616471674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2.7796248704539055</v>
      </c>
      <c r="P1153" s="61">
        <f t="shared" ref="P1153:P1155" si="265">IFERROR(AVERAGEIF(J1153:O1153,"&gt;"&amp;0,J1153:O1153),"")</f>
        <v>2.6366758247567899</v>
      </c>
      <c r="Q1153" s="61">
        <f t="shared" ref="Q1153:Q1155" si="266">MAXA(J1153:O1153)</f>
        <v>2.7796248704539055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2.8515117205518514</v>
      </c>
      <c r="P1154" s="61">
        <f t="shared" si="265"/>
        <v>2.8244141610375313</v>
      </c>
      <c r="Q1154" s="61">
        <f t="shared" si="266"/>
        <v>2.8725977691170543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3.0743609558554836</v>
      </c>
      <c r="P1155" s="61">
        <f t="shared" si="265"/>
        <v>3.0403040753004773</v>
      </c>
      <c r="Q1155" s="61">
        <f t="shared" si="266"/>
        <v>3.0851439833701755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2.6610115677922952</v>
      </c>
      <c r="P1156" s="61">
        <f t="shared" ref="P1156:P1157" si="267">IFERROR(AVERAGEIF(J1156:O1156,"&gt;"&amp;0,J1156:O1156),"")</f>
        <v>2.6727228984304277</v>
      </c>
      <c r="Q1156" s="61">
        <f t="shared" ref="Q1156:Q1157" si="268">MAXA(J1156:O1156)</f>
        <v>2.7225283340052862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3.0252382749552207</v>
      </c>
      <c r="P1157" s="61">
        <f t="shared" si="267"/>
        <v>3.0184848111822817</v>
      </c>
      <c r="Q1157" s="61">
        <f t="shared" si="268"/>
        <v>3.0637048985672837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2.3207471439953515</v>
      </c>
      <c r="P1158" s="61">
        <f t="shared" ref="P1158" si="269">IFERROR(AVERAGEIF(J1158:O1158,"&gt;"&amp;0,J1158:O1158),"")</f>
        <v>2.3233762062779491</v>
      </c>
      <c r="Q1158" s="61">
        <f t="shared" ref="Q1158" si="270">MAXA(J1158:O1158)</f>
        <v>2.3647135241678985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3.9358050428625346</v>
      </c>
      <c r="P1159" s="61">
        <f t="shared" ref="P1159" si="271">IFERROR(AVERAGEIF(J1159:O1159,"&gt;"&amp;0,J1159:O1159),"")</f>
        <v>3.9206790125340003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5.1351173253299311</v>
      </c>
      <c r="P1160" s="61">
        <f t="shared" ref="P1160:P1161" si="273">IFERROR(AVERAGEIF(J1160:O1160,"&gt;"&amp;0,J1160:O1160),"")</f>
        <v>5.0617798797500937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4.4414092218847534</v>
      </c>
      <c r="P1161" s="61">
        <f t="shared" si="273"/>
        <v>4.4367481564883109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3.8471445944084013</v>
      </c>
      <c r="P1162" s="61">
        <f t="shared" ref="P1162:P1163" si="275">IFERROR(AVERAGEIF(J1162:O1162,"&gt;"&amp;0,J1162:O1162),"")</f>
        <v>3.8274297287587031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5.1638720653691088</v>
      </c>
      <c r="P1163" s="61">
        <f t="shared" si="275"/>
        <v>5.1305949430790152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5.2956646238820095</v>
      </c>
      <c r="P1164" s="61">
        <f t="shared" ref="P1164:P1166" si="278">IFERROR(AVERAGEIF(J1164:O1164,"&gt;"&amp;0,J1164:O1164),"")</f>
        <v>5.2269187919809701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5.4592072078548366</v>
      </c>
      <c r="P1165" s="61">
        <f t="shared" si="278"/>
        <v>5.4361345730652042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5.6083724218080739</v>
      </c>
      <c r="P1166" s="61">
        <f t="shared" si="278"/>
        <v>5.6023644698788102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5.2357589154670547</v>
      </c>
      <c r="P1167" s="61">
        <f t="shared" ref="P1167" si="280">IFERROR(AVERAGEIF(J1167:O1167,"&gt;"&amp;0,J1167:O1167),"")</f>
        <v>5.3055666669739034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3.312785675347004</v>
      </c>
      <c r="P1168" s="61">
        <f t="shared" ref="P1168:P1173" si="282">IFERROR(AVERAGEIF(J1168:O1168,"&gt;"&amp;0,J1168:O1168),"")</f>
        <v>3.35118353330774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4.0388428613362573</v>
      </c>
      <c r="P1169" s="61">
        <f t="shared" si="282"/>
        <v>4.0751266475163908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3.3439366437227802</v>
      </c>
      <c r="P1170" s="61">
        <f t="shared" si="282"/>
        <v>3.363341126655337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3.4026442379694362</v>
      </c>
      <c r="P1171" s="61">
        <f t="shared" si="282"/>
        <v>3.3958335098804078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3.0156533616088277</v>
      </c>
      <c r="P1172" s="61">
        <f t="shared" si="282"/>
        <v>3.0059771598066116</v>
      </c>
      <c r="Q1172" s="61">
        <f t="shared" si="283"/>
        <v>3.0447826324114984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2.9006344014521144</v>
      </c>
      <c r="P1173" s="61">
        <f t="shared" si="282"/>
        <v>2.9150785638028189</v>
      </c>
      <c r="Q1173" s="61">
        <f t="shared" si="283"/>
        <v>2.9868297271872062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2.384846251999353</v>
      </c>
      <c r="P1174" s="61">
        <f t="shared" ref="P1174:P1175" si="284">IFERROR(AVERAGEIF(J1174:O1174,"&gt;"&amp;0,J1174:O1174),"")</f>
        <v>2.4090547231034338</v>
      </c>
      <c r="Q1174" s="61">
        <f t="shared" ref="Q1174:Q1175" si="285">MAXA(J1174:O1174)</f>
        <v>2.447027729247861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3.2109459710415806</v>
      </c>
      <c r="P1175" s="61">
        <f t="shared" si="284"/>
        <v>3.2141934836061985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2.7928041263051955</v>
      </c>
      <c r="P1176" s="61">
        <f t="shared" ref="P1176" si="286">IFERROR(AVERAGEIF(J1176:O1176,"&gt;"&amp;0,J1176:O1176),"")</f>
        <v>2.7926949506592713</v>
      </c>
      <c r="Q1176" s="61">
        <f t="shared" ref="Q1176" si="287">MAXA(J1176:O1176)</f>
        <v>2.8239550946809722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3.2229271127245718</v>
      </c>
      <c r="P1177" s="61">
        <f t="shared" ref="P1177:P1179" si="288">IFERROR(AVERAGEIF(J1177:O1177,"&gt;"&amp;0,J1177:O1177),"")</f>
        <v>3.269158837305334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3.845946480240102</v>
      </c>
      <c r="P1178" s="61">
        <f t="shared" si="288"/>
        <v>3.870468807241902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4.5168904144875963</v>
      </c>
      <c r="P1179" s="61">
        <f t="shared" si="288"/>
        <v>4.5455760024146672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4.3617346296928634</v>
      </c>
      <c r="P1180" s="61">
        <f t="shared" ref="P1180" si="290">IFERROR(AVERAGEIF(J1180:O1180,"&gt;"&amp;0,J1180:O1180),"")</f>
        <v>4.4336529488096099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0.68292507593048546</v>
      </c>
      <c r="P1181" s="61">
        <f t="shared" ref="P1181:P1182" si="292">IFERROR(AVERAGEIF(J1181:O1181,"&gt;"&amp;0,J1181:O1181),"")</f>
        <v>0.69128090665821273</v>
      </c>
      <c r="Q1181" s="61">
        <f t="shared" ref="Q1181:Q1182" si="293">MAXA(J1181:O1181)</f>
        <v>0.71455844651720946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3.7081633508857061</v>
      </c>
      <c r="P1182" s="61">
        <f t="shared" si="292"/>
        <v>3.7485576182892668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2.7748324137807092</v>
      </c>
      <c r="P1183" s="61">
        <f t="shared" ref="P1183:P1190" si="294">IFERROR(AVERAGEIF(J1183:O1183,"&gt;"&amp;0,J1183:O1183),"")</f>
        <v>2.8180387785106049</v>
      </c>
      <c r="Q1183" s="61">
        <f t="shared" ref="Q1183:Q1190" si="295">MAXA(J1183:O1183)</f>
        <v>2.8694834330763377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2.2686291776743408</v>
      </c>
      <c r="P1184" s="61">
        <f t="shared" si="294"/>
        <v>2.3053441429182624</v>
      </c>
      <c r="Q1184" s="61">
        <f t="shared" si="295"/>
        <v>2.3914358799249982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3.2289176835660669</v>
      </c>
      <c r="P1185" s="61">
        <f t="shared" si="294"/>
        <v>3.2816391530085647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2.9413702831742836</v>
      </c>
      <c r="P1186" s="61">
        <f t="shared" si="294"/>
        <v>2.9953401775542718</v>
      </c>
      <c r="Q1186" s="61">
        <f t="shared" si="295"/>
        <v>3.037818473722361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3.3493281574801261</v>
      </c>
      <c r="P1187" s="61">
        <f t="shared" si="294"/>
        <v>3.3931984187342867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4.4695649048397819</v>
      </c>
      <c r="P1188" s="61">
        <f t="shared" si="294"/>
        <v>4.5008879259586951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4.4294280802017623</v>
      </c>
      <c r="P1189" s="61">
        <f t="shared" si="294"/>
        <v>4.4890999228978909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2.1506149320968797</v>
      </c>
      <c r="P1190" s="61">
        <f t="shared" si="294"/>
        <v>2.1806225925379668</v>
      </c>
      <c r="Q1190" s="61">
        <f t="shared" si="295"/>
        <v>2.2118442861622545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3.1150968375776529</v>
      </c>
      <c r="P1191" s="61">
        <f t="shared" ref="P1191" si="296">IFERROR(AVERAGEIF(J1191:O1191,"&gt;"&amp;0,J1191:O1191),"")</f>
        <v>3.1814327149336541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2.4920774700621222</v>
      </c>
      <c r="P1192" s="61">
        <f t="shared" ref="P1192:P1194" si="298">IFERROR(AVERAGEIF(J1192:O1192,"&gt;"&amp;0,J1192:O1192),"")</f>
        <v>2.5528634451340548</v>
      </c>
      <c r="Q1192" s="61">
        <f t="shared" ref="Q1192:Q1194" si="299">MAXA(J1192:O1192)</f>
        <v>2.5999077452090411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3.8950691611403649</v>
      </c>
      <c r="P1193" s="61">
        <f t="shared" si="298"/>
        <v>3.9647496351355787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2.8928466593581703</v>
      </c>
      <c r="P1194" s="61">
        <f t="shared" si="298"/>
        <v>2.9666762972338461</v>
      </c>
      <c r="Q1194" s="61">
        <f t="shared" si="299"/>
        <v>3.0114599620197811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3.2960120769908166</v>
      </c>
      <c r="P1195" s="61">
        <f t="shared" ref="P1195" si="301">IFERROR(AVERAGEIF(J1195:O1195,"&gt;"&amp;0,J1195:O1195),"")</f>
        <v>3.3112040212645604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3.9585692120602172</v>
      </c>
      <c r="P1196" s="61">
        <f t="shared" ref="P1196:P1207" si="303">IFERROR(AVERAGEIF(J1196:O1196,"&gt;"&amp;0,J1196:O1196),"")</f>
        <v>4.0283275187311718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3.7824464293202502</v>
      </c>
      <c r="P1197" s="61">
        <f t="shared" si="303"/>
        <v>3.8327643242991489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2.538803922625787</v>
      </c>
      <c r="P1198" s="61">
        <f t="shared" si="303"/>
        <v>2.522593189961833</v>
      </c>
      <c r="Q1198" s="61">
        <f t="shared" si="304"/>
        <v>2.5718989383147428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3.881889905289075</v>
      </c>
      <c r="P1199" s="61">
        <f t="shared" si="303"/>
        <v>3.8861245153589539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3.3133847324311536</v>
      </c>
      <c r="P1200" s="61">
        <f t="shared" si="303"/>
        <v>3.3355175856652721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3.2468893960905536</v>
      </c>
      <c r="P1201" s="61">
        <f t="shared" ref="P1201:P1205" si="306">IFERROR(AVERAGEIF(J1201:O1201,"&gt;"&amp;0,J1201:O1201),"")</f>
        <v>3.3140737712608868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3.4745310880673821</v>
      </c>
      <c r="P1202" s="61">
        <f t="shared" si="306"/>
        <v>3.5491366288199511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0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2.9575448244463214</v>
      </c>
      <c r="P1203" s="61">
        <f t="shared" si="306"/>
        <v>3.0425678423098304</v>
      </c>
      <c r="Q1203" s="61">
        <f t="shared" si="307"/>
        <v>3.0965820006271558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0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1.7121051464994099</v>
      </c>
      <c r="P1204" s="61">
        <f t="shared" si="306"/>
        <v>1.7943318991971167</v>
      </c>
      <c r="Q1204" s="61">
        <f t="shared" si="307"/>
        <v>1.8540294763248668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0</v>
      </c>
      <c r="J1205" s="178">
        <f>'Raw Data'!K117/J$1</f>
        <v>2.9186061139766011</v>
      </c>
      <c r="K1205" s="61">
        <f>'Raw Data'!L117/K$1</f>
        <v>3.1091474390443463</v>
      </c>
      <c r="L1205" s="61">
        <f>'Raw Data'!M117/L$1</f>
        <v>3.1206603055144919</v>
      </c>
      <c r="M1205" s="61">
        <f>'Raw Data'!N117/M$1</f>
        <v>3.0821879445732656</v>
      </c>
      <c r="N1205" s="61">
        <f>'Raw Data'!O117/N$1</f>
        <v>2.9713695864243741</v>
      </c>
      <c r="O1205" s="61">
        <f>'Raw Data'!P117/O$1</f>
        <v>2.9377759406693866</v>
      </c>
      <c r="P1205" s="61">
        <f t="shared" si="306"/>
        <v>3.0232912217004109</v>
      </c>
      <c r="Q1205" s="61">
        <f t="shared" si="307"/>
        <v>3.1206603055144919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0</v>
      </c>
      <c r="J1206" s="178">
        <f>'Raw Data'!K120/J$1</f>
        <v>0</v>
      </c>
      <c r="K1206" s="61">
        <f>'Raw Data'!L120/K$1</f>
        <v>0</v>
      </c>
      <c r="L1206" s="61">
        <f>'Raw Data'!M120/L$1</f>
        <v>0</v>
      </c>
      <c r="M1206" s="61">
        <f>'Raw Data'!N120/M$1</f>
        <v>0</v>
      </c>
      <c r="N1206" s="61">
        <f>'Raw Data'!O120/N$1</f>
        <v>0</v>
      </c>
      <c r="O1206" s="61">
        <f>'Raw Data'!P120/O$1</f>
        <v>0</v>
      </c>
      <c r="P1206" s="61" t="str">
        <f t="shared" si="303"/>
        <v/>
      </c>
      <c r="Q1206" s="61">
        <f t="shared" si="304"/>
        <v>0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0</v>
      </c>
      <c r="J1207" s="178">
        <f>'Raw Data'!K121/J$1</f>
        <v>0</v>
      </c>
      <c r="K1207" s="61">
        <f>'Raw Data'!L121/K$1</f>
        <v>0</v>
      </c>
      <c r="L1207" s="61">
        <f>'Raw Data'!M121/L$1</f>
        <v>0</v>
      </c>
      <c r="M1207" s="61">
        <f>'Raw Data'!N121/M$1</f>
        <v>0</v>
      </c>
      <c r="N1207" s="61">
        <f>'Raw Data'!O121/N$1</f>
        <v>0</v>
      </c>
      <c r="O1207" s="61">
        <f>'Raw Data'!P121/O$1</f>
        <v>0</v>
      </c>
      <c r="P1207" s="61" t="str">
        <f t="shared" si="303"/>
        <v/>
      </c>
      <c r="Q1207" s="61">
        <f t="shared" si="304"/>
        <v>0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0</v>
      </c>
      <c r="J1208" s="178">
        <f>'Raw Data'!K159/J$1</f>
        <v>0</v>
      </c>
      <c r="K1208" s="61">
        <f>'Raw Data'!L159/K$1</f>
        <v>0</v>
      </c>
      <c r="L1208" s="61">
        <f>'Raw Data'!M159/L$1</f>
        <v>0</v>
      </c>
      <c r="M1208" s="61">
        <f>'Raw Data'!N159/M$1</f>
        <v>0</v>
      </c>
      <c r="N1208" s="61">
        <f>'Raw Data'!O159/N$1</f>
        <v>0</v>
      </c>
      <c r="O1208" s="61">
        <f>'Raw Data'!P159/O$1</f>
        <v>0</v>
      </c>
      <c r="P1208" s="61" t="str">
        <f t="shared" ref="P1208:P1226" si="308">IFERROR(AVERAGEIF(J1208:O1208,"&gt;"&amp;0,J1208:O1208),"")</f>
        <v/>
      </c>
      <c r="Q1208" s="61">
        <f t="shared" ref="Q1208:Q1226" si="309">MAXA(J1208:O1208)</f>
        <v>0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0</v>
      </c>
      <c r="J1209" s="178">
        <f>'Raw Data'!K160/J$1</f>
        <v>0</v>
      </c>
      <c r="K1209" s="61">
        <f>'Raw Data'!L160/K$1</f>
        <v>0</v>
      </c>
      <c r="L1209" s="61">
        <f>'Raw Data'!M160/L$1</f>
        <v>0</v>
      </c>
      <c r="M1209" s="61">
        <f>'Raw Data'!N160/M$1</f>
        <v>0</v>
      </c>
      <c r="N1209" s="61">
        <f>'Raw Data'!O160/N$1</f>
        <v>0</v>
      </c>
      <c r="O1209" s="61">
        <f>'Raw Data'!P160/O$1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0</v>
      </c>
      <c r="J1210" s="178">
        <f>'Raw Data'!K161/J$1</f>
        <v>0</v>
      </c>
      <c r="K1210" s="61">
        <f>'Raw Data'!L161/K$1</f>
        <v>0</v>
      </c>
      <c r="L1210" s="61">
        <f>'Raw Data'!M161/L$1</f>
        <v>0</v>
      </c>
      <c r="M1210" s="61">
        <f>'Raw Data'!N161/M$1</f>
        <v>0</v>
      </c>
      <c r="N1210" s="61">
        <f>'Raw Data'!O161/N$1</f>
        <v>0</v>
      </c>
      <c r="O1210" s="61">
        <f>'Raw Data'!P161/O$1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0</v>
      </c>
      <c r="J1211" s="178">
        <f>'Raw Data'!K162/J$1</f>
        <v>0</v>
      </c>
      <c r="K1211" s="61">
        <f>'Raw Data'!L162/K$1</f>
        <v>0</v>
      </c>
      <c r="L1211" s="61">
        <f>'Raw Data'!M162/L$1</f>
        <v>0</v>
      </c>
      <c r="M1211" s="61">
        <f>'Raw Data'!N162/M$1</f>
        <v>0</v>
      </c>
      <c r="N1211" s="61">
        <f>'Raw Data'!O162/N$1</f>
        <v>0</v>
      </c>
      <c r="O1211" s="61">
        <f>'Raw Data'!P162/O$1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0</v>
      </c>
      <c r="J1212" s="178">
        <f>'Raw Data'!K163/J$1</f>
        <v>0</v>
      </c>
      <c r="K1212" s="61">
        <f>'Raw Data'!L163/K$1</f>
        <v>0</v>
      </c>
      <c r="L1212" s="61">
        <f>'Raw Data'!M163/L$1</f>
        <v>0</v>
      </c>
      <c r="M1212" s="61">
        <f>'Raw Data'!N163/M$1</f>
        <v>0</v>
      </c>
      <c r="N1212" s="61">
        <f>'Raw Data'!O163/N$1</f>
        <v>0</v>
      </c>
      <c r="O1212" s="61">
        <f>'Raw Data'!P163/O$1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0</v>
      </c>
      <c r="J1213" s="178">
        <f>'Raw Data'!K164/J$1</f>
        <v>0</v>
      </c>
      <c r="K1213" s="61">
        <f>'Raw Data'!L164/K$1</f>
        <v>0</v>
      </c>
      <c r="L1213" s="61">
        <f>'Raw Data'!M164/L$1</f>
        <v>0</v>
      </c>
      <c r="M1213" s="61">
        <f>'Raw Data'!N164/M$1</f>
        <v>0</v>
      </c>
      <c r="N1213" s="61">
        <f>'Raw Data'!O164/N$1</f>
        <v>0</v>
      </c>
      <c r="O1213" s="61">
        <f>'Raw Data'!P164/O$1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0</v>
      </c>
      <c r="J1214" s="178">
        <f>'Raw Data'!K165/J$1</f>
        <v>0</v>
      </c>
      <c r="K1214" s="61">
        <f>'Raw Data'!L165/K$1</f>
        <v>0</v>
      </c>
      <c r="L1214" s="61">
        <f>'Raw Data'!M165/L$1</f>
        <v>0</v>
      </c>
      <c r="M1214" s="61">
        <f>'Raw Data'!N165/M$1</f>
        <v>0</v>
      </c>
      <c r="N1214" s="61">
        <f>'Raw Data'!O165/N$1</f>
        <v>0</v>
      </c>
      <c r="O1214" s="61">
        <f>'Raw Data'!P165/O$1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0</v>
      </c>
      <c r="J1215" s="178">
        <f>'Raw Data'!K166/J$1</f>
        <v>0</v>
      </c>
      <c r="K1215" s="61">
        <f>'Raw Data'!L166/K$1</f>
        <v>0</v>
      </c>
      <c r="L1215" s="61">
        <f>'Raw Data'!M166/L$1</f>
        <v>0</v>
      </c>
      <c r="M1215" s="61">
        <f>'Raw Data'!N166/M$1</f>
        <v>0</v>
      </c>
      <c r="N1215" s="61">
        <f>'Raw Data'!O166/N$1</f>
        <v>0</v>
      </c>
      <c r="O1215" s="61">
        <f>'Raw Data'!P166/O$1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0</v>
      </c>
      <c r="J1216" s="178">
        <f>'Raw Data'!K167/J$1</f>
        <v>0</v>
      </c>
      <c r="K1216" s="61">
        <f>'Raw Data'!L167/K$1</f>
        <v>0</v>
      </c>
      <c r="L1216" s="61">
        <f>'Raw Data'!M167/L$1</f>
        <v>0</v>
      </c>
      <c r="M1216" s="61">
        <f>'Raw Data'!N167/M$1</f>
        <v>0</v>
      </c>
      <c r="N1216" s="61">
        <f>'Raw Data'!O167/N$1</f>
        <v>0</v>
      </c>
      <c r="O1216" s="61">
        <f>'Raw Data'!P167/O$1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0</v>
      </c>
      <c r="J1217" s="178">
        <f>'Raw Data'!K168/J$1</f>
        <v>0</v>
      </c>
      <c r="K1217" s="61">
        <f>'Raw Data'!L168/K$1</f>
        <v>0</v>
      </c>
      <c r="L1217" s="61">
        <f>'Raw Data'!M168/L$1</f>
        <v>0</v>
      </c>
      <c r="M1217" s="61">
        <f>'Raw Data'!N168/M$1</f>
        <v>0</v>
      </c>
      <c r="N1217" s="61">
        <f>'Raw Data'!O168/N$1</f>
        <v>0</v>
      </c>
      <c r="O1217" s="61">
        <f>'Raw Data'!P168/O$1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0</v>
      </c>
      <c r="J1218" s="178">
        <f>'Raw Data'!K169/J$1</f>
        <v>0</v>
      </c>
      <c r="K1218" s="61">
        <f>'Raw Data'!L169/K$1</f>
        <v>0</v>
      </c>
      <c r="L1218" s="61">
        <f>'Raw Data'!M169/L$1</f>
        <v>0</v>
      </c>
      <c r="M1218" s="61">
        <f>'Raw Data'!N169/M$1</f>
        <v>0</v>
      </c>
      <c r="N1218" s="61">
        <f>'Raw Data'!O169/N$1</f>
        <v>0</v>
      </c>
      <c r="O1218" s="61">
        <f>'Raw Data'!P169/O$1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0</v>
      </c>
      <c r="J1219" s="178">
        <f>'Raw Data'!K170/J$1</f>
        <v>0</v>
      </c>
      <c r="K1219" s="61">
        <f>'Raw Data'!L170/K$1</f>
        <v>0</v>
      </c>
      <c r="L1219" s="61">
        <f>'Raw Data'!M170/L$1</f>
        <v>0</v>
      </c>
      <c r="M1219" s="61">
        <f>'Raw Data'!N170/M$1</f>
        <v>0</v>
      </c>
      <c r="N1219" s="61">
        <f>'Raw Data'!O170/N$1</f>
        <v>0</v>
      </c>
      <c r="O1219" s="61">
        <f>'Raw Data'!P170/O$1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0</v>
      </c>
      <c r="J1220" s="178">
        <f>'Raw Data'!K171/J$1</f>
        <v>0</v>
      </c>
      <c r="K1220" s="61">
        <f>'Raw Data'!L171/K$1</f>
        <v>0</v>
      </c>
      <c r="L1220" s="61">
        <f>'Raw Data'!M171/L$1</f>
        <v>0</v>
      </c>
      <c r="M1220" s="61">
        <f>'Raw Data'!N171/M$1</f>
        <v>0</v>
      </c>
      <c r="N1220" s="61">
        <f>'Raw Data'!O171/N$1</f>
        <v>0</v>
      </c>
      <c r="O1220" s="61">
        <f>'Raw Data'!P171/O$1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Data'!K172/J$1</f>
        <v>0</v>
      </c>
      <c r="K1221" s="61">
        <f>'Raw Data'!L172/K$1</f>
        <v>0</v>
      </c>
      <c r="L1221" s="61">
        <f>'Raw Data'!M172/L$1</f>
        <v>0</v>
      </c>
      <c r="M1221" s="61">
        <f>'Raw Data'!N172/M$1</f>
        <v>0</v>
      </c>
      <c r="N1221" s="61">
        <f>'Raw Data'!O172/N$1</f>
        <v>0</v>
      </c>
      <c r="O1221" s="61">
        <f>'Raw Data'!P172/O$1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Data'!K173/J$1</f>
        <v>0</v>
      </c>
      <c r="K1222" s="61">
        <f>'Raw Data'!L173/K$1</f>
        <v>0</v>
      </c>
      <c r="L1222" s="61">
        <f>'Raw Data'!M173/L$1</f>
        <v>0</v>
      </c>
      <c r="M1222" s="61">
        <f>'Raw Data'!N173/M$1</f>
        <v>0</v>
      </c>
      <c r="N1222" s="61">
        <f>'Raw Data'!O173/N$1</f>
        <v>0</v>
      </c>
      <c r="O1222" s="61">
        <f>'Raw Data'!P173/O$1</f>
        <v>0</v>
      </c>
      <c r="P1222" s="61" t="str">
        <f t="shared" si="308"/>
        <v/>
      </c>
      <c r="Q1222" s="61">
        <f t="shared" si="309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Data'!K174/J$1</f>
        <v>0</v>
      </c>
      <c r="K1223" s="61">
        <f>'Raw Data'!L174/K$1</f>
        <v>0</v>
      </c>
      <c r="L1223" s="61">
        <f>'Raw Data'!M174/L$1</f>
        <v>0</v>
      </c>
      <c r="M1223" s="61">
        <f>'Raw Data'!N174/M$1</f>
        <v>0</v>
      </c>
      <c r="N1223" s="61">
        <f>'Raw Data'!O174/N$1</f>
        <v>0</v>
      </c>
      <c r="O1223" s="61">
        <f>'Raw Data'!P174/O$1</f>
        <v>0</v>
      </c>
      <c r="P1223" s="61" t="str">
        <f t="shared" si="308"/>
        <v/>
      </c>
      <c r="Q1223" s="61">
        <f t="shared" si="309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Data'!K175/J$1</f>
        <v>0</v>
      </c>
      <c r="K1224" s="61">
        <f>'Raw Data'!L175/K$1</f>
        <v>0</v>
      </c>
      <c r="L1224" s="61">
        <f>'Raw Data'!M175/L$1</f>
        <v>0</v>
      </c>
      <c r="M1224" s="61">
        <f>'Raw Data'!N175/M$1</f>
        <v>0</v>
      </c>
      <c r="N1224" s="61">
        <f>'Raw Data'!O175/N$1</f>
        <v>0</v>
      </c>
      <c r="O1224" s="61">
        <f>'Raw Data'!P175/O$1</f>
        <v>0</v>
      </c>
      <c r="P1224" s="61" t="str">
        <f t="shared" si="308"/>
        <v/>
      </c>
      <c r="Q1224" s="61">
        <f t="shared" si="30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Data'!K176/J$1</f>
        <v>0</v>
      </c>
      <c r="K1225" s="61">
        <f>'Raw Data'!L176/K$1</f>
        <v>0</v>
      </c>
      <c r="L1225" s="61">
        <f>'Raw Data'!M176/L$1</f>
        <v>0</v>
      </c>
      <c r="M1225" s="61">
        <f>'Raw Data'!N176/M$1</f>
        <v>0</v>
      </c>
      <c r="N1225" s="61">
        <f>'Raw Data'!O176/N$1</f>
        <v>0</v>
      </c>
      <c r="O1225" s="61">
        <f>'Raw Data'!P176/O$1</f>
        <v>0</v>
      </c>
      <c r="P1225" s="61" t="str">
        <f t="shared" si="308"/>
        <v/>
      </c>
      <c r="Q1225" s="61">
        <f t="shared" si="30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Data'!K177/J$1</f>
        <v>0</v>
      </c>
      <c r="K1226" s="61">
        <f>'Raw Data'!L177/K$1</f>
        <v>0</v>
      </c>
      <c r="L1226" s="61">
        <f>'Raw Data'!M177/L$1</f>
        <v>0</v>
      </c>
      <c r="M1226" s="61">
        <f>'Raw Data'!N177/M$1</f>
        <v>0</v>
      </c>
      <c r="N1226" s="61">
        <f>'Raw Data'!O177/N$1</f>
        <v>0</v>
      </c>
      <c r="O1226" s="61">
        <f>'Raw Data'!P177/O$1</f>
        <v>0</v>
      </c>
      <c r="P1226" s="61" t="str">
        <f t="shared" si="308"/>
        <v/>
      </c>
      <c r="Q1226" s="61">
        <f t="shared" si="30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0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Data'!K178/J$1</f>
        <v>0</v>
      </c>
      <c r="K1227" s="61">
        <f>'Raw Data'!L178/K$1</f>
        <v>0</v>
      </c>
      <c r="L1227" s="61">
        <f>'Raw Data'!M178/L$1</f>
        <v>0</v>
      </c>
      <c r="M1227" s="61">
        <f>'Raw Data'!N178/M$1</f>
        <v>0</v>
      </c>
      <c r="N1227" s="61">
        <f>'Raw Data'!O178/N$1</f>
        <v>0</v>
      </c>
      <c r="O1227" s="61">
        <f>'Raw Data'!P178/O$1</f>
        <v>0</v>
      </c>
      <c r="P1227" s="61" t="str">
        <f t="shared" ref="P1227:P1237" si="311">IFERROR(AVERAGEIF(J1227:O1227,"&gt;"&amp;0,J1227:O1227),"")</f>
        <v/>
      </c>
      <c r="Q1227" s="61">
        <f t="shared" ref="Q1227:Q1237" si="312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0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Data'!K179/J$1</f>
        <v>0</v>
      </c>
      <c r="K1228" s="61">
        <f>'Raw Data'!L179/K$1</f>
        <v>0</v>
      </c>
      <c r="L1228" s="61">
        <f>'Raw Data'!M179/L$1</f>
        <v>0</v>
      </c>
      <c r="M1228" s="61">
        <f>'Raw Data'!N179/M$1</f>
        <v>0</v>
      </c>
      <c r="N1228" s="61">
        <f>'Raw Data'!O179/N$1</f>
        <v>0</v>
      </c>
      <c r="O1228" s="61">
        <f>'Raw Data'!P179/O$1</f>
        <v>0</v>
      </c>
      <c r="P1228" s="61" t="str">
        <f t="shared" si="311"/>
        <v/>
      </c>
      <c r="Q1228" s="61">
        <f t="shared" si="312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0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Data'!K180/J$1</f>
        <v>0</v>
      </c>
      <c r="K1229" s="61">
        <f>'Raw Data'!L180/K$1</f>
        <v>0</v>
      </c>
      <c r="L1229" s="61">
        <f>'Raw Data'!M180/L$1</f>
        <v>0</v>
      </c>
      <c r="M1229" s="61">
        <f>'Raw Data'!N180/M$1</f>
        <v>0</v>
      </c>
      <c r="N1229" s="61">
        <f>'Raw Data'!O180/N$1</f>
        <v>0</v>
      </c>
      <c r="O1229" s="61">
        <f>'Raw Data'!P180/O$1</f>
        <v>0</v>
      </c>
      <c r="P1229" s="61" t="str">
        <f t="shared" si="311"/>
        <v/>
      </c>
      <c r="Q1229" s="61">
        <f t="shared" si="312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0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Data'!K181/J$1</f>
        <v>0</v>
      </c>
      <c r="K1230" s="61">
        <f>'Raw Data'!L181/K$1</f>
        <v>0</v>
      </c>
      <c r="L1230" s="61">
        <f>'Raw Data'!M181/L$1</f>
        <v>0</v>
      </c>
      <c r="M1230" s="61">
        <f>'Raw Data'!N181/M$1</f>
        <v>0</v>
      </c>
      <c r="N1230" s="61">
        <f>'Raw Data'!O181/N$1</f>
        <v>0</v>
      </c>
      <c r="O1230" s="61">
        <f>'Raw Data'!P181/O$1</f>
        <v>0</v>
      </c>
      <c r="P1230" s="61" t="str">
        <f t="shared" si="311"/>
        <v/>
      </c>
      <c r="Q1230" s="61">
        <f t="shared" si="312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0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Data'!K182/J$1</f>
        <v>0</v>
      </c>
      <c r="K1231" s="61">
        <f>'Raw Data'!L182/K$1</f>
        <v>0</v>
      </c>
      <c r="L1231" s="61">
        <f>'Raw Data'!M182/L$1</f>
        <v>0</v>
      </c>
      <c r="M1231" s="61">
        <f>'Raw Data'!N182/M$1</f>
        <v>0</v>
      </c>
      <c r="N1231" s="61">
        <f>'Raw Data'!O182/N$1</f>
        <v>0</v>
      </c>
      <c r="O1231" s="61">
        <f>'Raw Data'!P182/O$1</f>
        <v>0</v>
      </c>
      <c r="P1231" s="61" t="str">
        <f t="shared" si="311"/>
        <v/>
      </c>
      <c r="Q1231" s="61">
        <f t="shared" si="312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0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Data'!K183/J$1</f>
        <v>0</v>
      </c>
      <c r="K1232" s="61">
        <f>'Raw Data'!L183/K$1</f>
        <v>0</v>
      </c>
      <c r="L1232" s="61">
        <f>'Raw Data'!M183/L$1</f>
        <v>0</v>
      </c>
      <c r="M1232" s="61">
        <f>'Raw Data'!N183/M$1</f>
        <v>0</v>
      </c>
      <c r="N1232" s="61">
        <f>'Raw Data'!O183/N$1</f>
        <v>0</v>
      </c>
      <c r="O1232" s="61">
        <f>'Raw Data'!P183/O$1</f>
        <v>0</v>
      </c>
      <c r="P1232" s="61" t="str">
        <f t="shared" si="311"/>
        <v/>
      </c>
      <c r="Q1232" s="61">
        <f t="shared" si="312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0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Data'!K184/J$1</f>
        <v>0</v>
      </c>
      <c r="K1233" s="61">
        <f>'Raw Data'!L184/K$1</f>
        <v>0</v>
      </c>
      <c r="L1233" s="61">
        <f>'Raw Data'!M184/L$1</f>
        <v>0</v>
      </c>
      <c r="M1233" s="61">
        <f>'Raw Data'!N184/M$1</f>
        <v>0</v>
      </c>
      <c r="N1233" s="61">
        <f>'Raw Data'!O184/N$1</f>
        <v>0</v>
      </c>
      <c r="O1233" s="61">
        <f>'Raw Data'!P184/O$1</f>
        <v>0</v>
      </c>
      <c r="P1233" s="61" t="str">
        <f t="shared" si="311"/>
        <v/>
      </c>
      <c r="Q1233" s="61">
        <f t="shared" si="312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0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Data'!K185/J$1</f>
        <v>0</v>
      </c>
      <c r="K1234" s="61">
        <f>'Raw Data'!L185/K$1</f>
        <v>0</v>
      </c>
      <c r="L1234" s="61">
        <f>'Raw Data'!M185/L$1</f>
        <v>0</v>
      </c>
      <c r="M1234" s="61">
        <f>'Raw Data'!N185/M$1</f>
        <v>0</v>
      </c>
      <c r="N1234" s="61">
        <f>'Raw Data'!O185/N$1</f>
        <v>0</v>
      </c>
      <c r="O1234" s="61">
        <f>'Raw Data'!P185/O$1</f>
        <v>0</v>
      </c>
      <c r="P1234" s="61" t="str">
        <f t="shared" si="311"/>
        <v/>
      </c>
      <c r="Q1234" s="61">
        <f t="shared" si="312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0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Data'!K186/J$1</f>
        <v>0</v>
      </c>
      <c r="K1235" s="61">
        <f>'Raw Data'!L186/K$1</f>
        <v>0</v>
      </c>
      <c r="L1235" s="61">
        <f>'Raw Data'!M186/L$1</f>
        <v>0</v>
      </c>
      <c r="M1235" s="61">
        <f>'Raw Data'!N186/M$1</f>
        <v>0</v>
      </c>
      <c r="N1235" s="61">
        <f>'Raw Data'!O186/N$1</f>
        <v>0</v>
      </c>
      <c r="O1235" s="61">
        <f>'Raw Data'!P186/O$1</f>
        <v>0</v>
      </c>
      <c r="P1235" s="61" t="str">
        <f t="shared" si="311"/>
        <v/>
      </c>
      <c r="Q1235" s="61">
        <f t="shared" si="312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0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Data'!K187/J$1</f>
        <v>0</v>
      </c>
      <c r="K1236" s="61">
        <f>'Raw Data'!L187/K$1</f>
        <v>0</v>
      </c>
      <c r="L1236" s="61">
        <f>'Raw Data'!M187/L$1</f>
        <v>0</v>
      </c>
      <c r="M1236" s="61">
        <f>'Raw Data'!N187/M$1</f>
        <v>0</v>
      </c>
      <c r="N1236" s="61">
        <f>'Raw Data'!O187/N$1</f>
        <v>0</v>
      </c>
      <c r="O1236" s="61">
        <f>'Raw Data'!P187/O$1</f>
        <v>0</v>
      </c>
      <c r="P1236" s="61" t="str">
        <f t="shared" si="311"/>
        <v/>
      </c>
      <c r="Q1236" s="61">
        <f t="shared" si="312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0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Data'!K188/J$1</f>
        <v>0</v>
      </c>
      <c r="K1237" s="61">
        <f>'Raw Data'!L188/K$1</f>
        <v>0</v>
      </c>
      <c r="L1237" s="61">
        <f>'Raw Data'!M188/L$1</f>
        <v>0</v>
      </c>
      <c r="M1237" s="61">
        <f>'Raw Data'!N188/M$1</f>
        <v>0</v>
      </c>
      <c r="N1237" s="61">
        <f>'Raw Data'!O188/N$1</f>
        <v>0</v>
      </c>
      <c r="O1237" s="61">
        <f>'Raw Data'!P188/O$1</f>
        <v>0</v>
      </c>
      <c r="P1237" s="61" t="str">
        <f t="shared" si="311"/>
        <v/>
      </c>
      <c r="Q1237" s="61">
        <f t="shared" si="312"/>
        <v>0</v>
      </c>
    </row>
  </sheetData>
  <phoneticPr fontId="6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8"/>
  <sheetViews>
    <sheetView zoomScaleNormal="100" workbookViewId="0">
      <pane xSplit="8" ySplit="3" topLeftCell="Y105" activePane="bottomRight" state="frozen"/>
      <selection activeCell="I9" sqref="I9"/>
      <selection pane="topRight" activeCell="I9" sqref="I9"/>
      <selection pane="bottomLeft" activeCell="I9" sqref="I9"/>
      <selection pane="bottomRight" activeCell="AC120" sqref="AC120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/>
      <c r="AD118" s="33"/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8"/>
  <sheetViews>
    <sheetView workbookViewId="0">
      <pane xSplit="8" ySplit="1" topLeftCell="M1193" activePane="bottomRight" state="frozen"/>
      <selection activeCell="I9" sqref="I9"/>
      <selection pane="topRight" activeCell="I9" sqref="I9"/>
      <selection pane="bottomLeft" activeCell="I9" sqref="I9"/>
      <selection pane="bottomRight" activeCell="M1198" sqref="M1198:U1202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2.3601838795334951E-2</v>
      </c>
      <c r="K1095" s="9">
        <f>IFERROR(Inv_SY!K1096/Inv_SY!$P1096-1,"")</f>
        <v>1.5721131181690717E-2</v>
      </c>
      <c r="L1095" s="9">
        <f>IFERROR(Inv_SY!L1096/Inv_SY!$P1096-1,"")</f>
        <v>-4.1489194861722423E-3</v>
      </c>
      <c r="M1095" s="9">
        <f>IFERROR(Inv_SY!M1096/Inv_SY!$P1096-1,"")</f>
        <v>-1.0425018426408084E-2</v>
      </c>
      <c r="N1095" s="9">
        <f>IFERROR(Inv_SY!N1096/Inv_SY!$P1096-1,"")</f>
        <v>-3.2056196929551861E-3</v>
      </c>
      <c r="O1095" s="9">
        <f>IFERROR(Inv_SY!O1096/Inv_SY!$P1096-1,"")</f>
        <v>-2.1543412371488713E-2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-4.4104308390022662E-2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-2.3889736300519715E-5</v>
      </c>
      <c r="K1096" s="9">
        <f>IFERROR(Inv_SY!K1097/Inv_SY!$P1097-1,"")</f>
        <v>2.6458573798740614E-2</v>
      </c>
      <c r="L1096" s="9">
        <f>IFERROR(Inv_SY!L1097/Inv_SY!$P1097-1,"")</f>
        <v>-8.6033703424548413E-4</v>
      </c>
      <c r="M1096" s="9">
        <f>IFERROR(Inv_SY!M1097/Inv_SY!$P1097-1,"")</f>
        <v>-1.0127551891226938E-2</v>
      </c>
      <c r="N1096" s="9">
        <f>IFERROR(Inv_SY!N1097/Inv_SY!$P1097-1,"")</f>
        <v>9.3184406626134475E-4</v>
      </c>
      <c r="O1096" s="9">
        <f>IFERROR(Inv_SY!O1097/Inv_SY!$P1097-1,"")</f>
        <v>-1.6378639203230239E-2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-4.1733016894620389E-2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1.6043981668441898E-2</v>
      </c>
      <c r="K1097" s="9">
        <f>IFERROR(Inv_SY!K1098/Inv_SY!$P1098-1,"")</f>
        <v>1.4482018078120662E-2</v>
      </c>
      <c r="L1097" s="9">
        <f>IFERROR(Inv_SY!L1098/Inv_SY!$P1098-1,"")</f>
        <v>-2.300486495416354E-2</v>
      </c>
      <c r="M1097" s="9">
        <f>IFERROR(Inv_SY!M1098/Inv_SY!$P1098-1,"")</f>
        <v>-1.0934960567286267E-2</v>
      </c>
      <c r="N1097" s="9">
        <f>IFERROR(Inv_SY!N1098/Inv_SY!$P1098-1,"")</f>
        <v>-3.2922217802721088E-3</v>
      </c>
      <c r="O1097" s="9">
        <f>IFERROR(Inv_SY!O1098/Inv_SY!$P1098-1,"")</f>
        <v>6.7060475551601328E-3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-9.1904821855722796E-3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1.674168030797385E-2</v>
      </c>
      <c r="K1098" s="9">
        <f>IFERROR(Inv_SY!K1099/Inv_SY!$P1099-1,"")</f>
        <v>1.3737158768740709E-3</v>
      </c>
      <c r="L1098" s="9">
        <f>IFERROR(Inv_SY!L1099/Inv_SY!$P1099-1,"")</f>
        <v>-1.3284617315267866E-2</v>
      </c>
      <c r="M1098" s="9">
        <f>IFERROR(Inv_SY!M1099/Inv_SY!$P1099-1,"")</f>
        <v>7.8783416794516725E-3</v>
      </c>
      <c r="N1098" s="9">
        <f>IFERROR(Inv_SY!N1099/Inv_SY!$P1099-1,"")</f>
        <v>-1.6225499739589422E-3</v>
      </c>
      <c r="O1098" s="9">
        <f>IFERROR(Inv_SY!O1099/Inv_SY!$P1099-1,"")</f>
        <v>-1.1086570575073229E-2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-2.7370030581039817E-2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9.5029107206558994E-3</v>
      </c>
      <c r="K1099" s="9">
        <f>IFERROR(Inv_SY!K1100/Inv_SY!$P1100-1,"")</f>
        <v>7.5654990649802745E-3</v>
      </c>
      <c r="L1099" s="9">
        <f>IFERROR(Inv_SY!L1100/Inv_SY!$P1100-1,"")</f>
        <v>-1.3717047901685708E-2</v>
      </c>
      <c r="M1099" s="9">
        <f>IFERROR(Inv_SY!M1100/Inv_SY!$P1100-1,"")</f>
        <v>5.3415855362117792E-3</v>
      </c>
      <c r="N1099" s="9">
        <f>IFERROR(Inv_SY!N1100/Inv_SY!$P1100-1,"")</f>
        <v>-6.1140413901722424E-3</v>
      </c>
      <c r="O1099" s="9">
        <f>IFERROR(Inv_SY!O1100/Inv_SY!$P1100-1,"")</f>
        <v>-2.5789060299903355E-3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-1.1968085106383142E-2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-6.2586613963337978E-3</v>
      </c>
      <c r="K1100" s="9">
        <f>IFERROR(Inv_SY!K1101/Inv_SY!$P1101-1,"")</f>
        <v>1.7009823138823821E-2</v>
      </c>
      <c r="L1100" s="9">
        <f>IFERROR(Inv_SY!L1101/Inv_SY!$P1101-1,"")</f>
        <v>3.7346785744880595E-3</v>
      </c>
      <c r="M1100" s="9">
        <f>IFERROR(Inv_SY!M1101/Inv_SY!$P1101-1,"")</f>
        <v>2.9118056735922826E-2</v>
      </c>
      <c r="N1100" s="9">
        <f>IFERROR(Inv_SY!N1101/Inv_SY!$P1101-1,"")</f>
        <v>-4.5557973992134682E-2</v>
      </c>
      <c r="O1100" s="9">
        <f>IFERROR(Inv_SY!O1101/Inv_SY!$P1101-1,"")</f>
        <v>1.9540769392336621E-3</v>
      </c>
      <c r="P1100" s="9">
        <f>IFERROR(Inv_SY!J1101/Inv_SY!$Q1101-1,"")</f>
        <v>-3.4375762722949066E-2</v>
      </c>
      <c r="Q1100" s="9">
        <f>IFERROR(Inv_SY!K1101/Inv_SY!$Q1101-1,"")</f>
        <v>-1.1765640995070048E-2</v>
      </c>
      <c r="R1100" s="9">
        <f>IFERROR(Inv_SY!L1101/Inv_SY!$Q1101-1,"")</f>
        <v>-2.4665176162532609E-2</v>
      </c>
      <c r="S1100" s="9">
        <f>IFERROR(Inv_SY!M1101/Inv_SY!$Q1101-1,"")</f>
        <v>0</v>
      </c>
      <c r="T1100" s="9">
        <f>IFERROR(Inv_SY!N1101/Inv_SY!$Q1101-1,"")</f>
        <v>-7.2563133295813542E-2</v>
      </c>
      <c r="U1100" s="52">
        <f>IFERROR(Inv_SY!O1101/Inv_SY!$Q1101-1,"")</f>
        <v>-2.6395397125618114E-2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9.0987324707434425E-2</v>
      </c>
      <c r="K1101" s="9">
        <f>IFERROR(Inv_SY!K1102/Inv_SY!$P1102-1,"")</f>
        <v>8.0156130175722318E-2</v>
      </c>
      <c r="L1101" s="9">
        <f>IFERROR(Inv_SY!L1102/Inv_SY!$P1102-1,"")</f>
        <v>7.3277466354384257E-2</v>
      </c>
      <c r="M1101" s="9">
        <f>IFERROR(Inv_SY!M1102/Inv_SY!$P1102-1,"")</f>
        <v>-0.30065552067033019</v>
      </c>
      <c r="N1101" s="9">
        <f>IFERROR(Inv_SY!N1102/Inv_SY!$P1102-1,"")</f>
        <v>1.9649276621504175E-2</v>
      </c>
      <c r="O1101" s="9">
        <f>IFERROR(Inv_SY!O1102/Inv_SY!$P1102-1,"")</f>
        <v>3.6585322811284682E-2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-4.986492570914014E-2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0.12687847851401446</v>
      </c>
      <c r="K1102" s="9">
        <f>IFERROR(Inv_SY!K1103/Inv_SY!$P1103-1,"")</f>
        <v>0.12277885430755009</v>
      </c>
      <c r="L1102" s="9">
        <f>IFERROR(Inv_SY!L1103/Inv_SY!$P1103-1,"")</f>
        <v>9.9125727141815778E-2</v>
      </c>
      <c r="M1102" s="9">
        <f>IFERROR(Inv_SY!M1103/Inv_SY!$P1103-1,"")</f>
        <v>-0.52960161995486521</v>
      </c>
      <c r="N1102" s="9">
        <f>IFERROR(Inv_SY!N1103/Inv_SY!$P1103-1,"")</f>
        <v>8.7775858247473026E-2</v>
      </c>
      <c r="O1102" s="9">
        <f>IFERROR(Inv_SY!O1103/Inv_SY!$P1103-1,"")</f>
        <v>9.3042701744011413E-2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-3.0026109660574396E-2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7.342656490020838E-2</v>
      </c>
      <c r="K1103" s="9">
        <f>IFERROR(Inv_SY!K1104/Inv_SY!$P1104-1,"")</f>
        <v>8.733888114605004E-2</v>
      </c>
      <c r="L1103" s="9">
        <f>IFERROR(Inv_SY!L1104/Inv_SY!$P1104-1,"")</f>
        <v>7.0457630342037225E-2</v>
      </c>
      <c r="M1103" s="9">
        <f>IFERROR(Inv_SY!M1104/Inv_SY!$P1104-1,"")</f>
        <v>-0.40146604335521496</v>
      </c>
      <c r="N1103" s="9">
        <f>IFERROR(Inv_SY!N1104/Inv_SY!$P1104-1,"")</f>
        <v>8.7547607924048698E-2</v>
      </c>
      <c r="O1103" s="9">
        <f>IFERROR(Inv_SY!O1104/Inv_SY!$P1104-1,"")</f>
        <v>8.2695359042870509E-2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-4.4616427325331331E-3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7.820981126247295E-2</v>
      </c>
      <c r="K1104" s="9">
        <f>IFERROR(Inv_SY!K1105/Inv_SY!$P1105-1,"")</f>
        <v>5.0785844097371413E-2</v>
      </c>
      <c r="L1104" s="9">
        <f>IFERROR(Inv_SY!L1105/Inv_SY!$P1105-1,"")</f>
        <v>3.102364090805021E-2</v>
      </c>
      <c r="M1104" s="9">
        <f>IFERROR(Inv_SY!M1105/Inv_SY!$P1105-1,"")</f>
        <v>-0.24498949435849182</v>
      </c>
      <c r="N1104" s="9">
        <f>IFERROR(Inv_SY!N1105/Inv_SY!$P1105-1,"")</f>
        <v>4.7975635911433168E-2</v>
      </c>
      <c r="O1104" s="9">
        <f>IFERROR(Inv_SY!O1105/Inv_SY!$P1105-1,"")</f>
        <v>3.6994562179164747E-2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-3.8225629791894922E-2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5.9275969632448522E-3</v>
      </c>
      <c r="K1105" s="9">
        <f>IFERROR(Inv_SY!K1106/Inv_SY!$P1106-1,"")</f>
        <v>9.7210313416931093E-3</v>
      </c>
      <c r="L1105" s="9">
        <f>IFERROR(Inv_SY!L1106/Inv_SY!$P1106-1,"")</f>
        <v>4.699360394706753E-3</v>
      </c>
      <c r="M1105" s="9">
        <f>IFERROR(Inv_SY!M1106/Inv_SY!$P1106-1,"")</f>
        <v>9.0838097072487578E-4</v>
      </c>
      <c r="N1105" s="9">
        <f>IFERROR(Inv_SY!N1106/Inv_SY!$P1106-1,"")</f>
        <v>-5.6464740034192218E-3</v>
      </c>
      <c r="O1105" s="9">
        <f>IFERROR(Inv_SY!O1106/Inv_SY!$P1106-1,"")</f>
        <v>-1.5609895666950702E-2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-2.5087054961096311E-2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-6.5993674651827483E-3</v>
      </c>
      <c r="K1106" s="9">
        <f>IFERROR(Inv_SY!K1107/Inv_SY!$P1107-1,"")</f>
        <v>1.2030488802249772E-2</v>
      </c>
      <c r="L1106" s="9">
        <f>IFERROR(Inv_SY!L1107/Inv_SY!$P1107-1,"")</f>
        <v>4.3693874791717047E-3</v>
      </c>
      <c r="M1106" s="9">
        <f>IFERROR(Inv_SY!M1107/Inv_SY!$P1107-1,"")</f>
        <v>1.9323517174718807E-2</v>
      </c>
      <c r="N1106" s="9">
        <f>IFERROR(Inv_SY!N1107/Inv_SY!$P1107-1,"")</f>
        <v>-1.0599080704228547E-2</v>
      </c>
      <c r="O1106" s="9">
        <f>IFERROR(Inv_SY!O1107/Inv_SY!$P1107-1,"")</f>
        <v>-1.8524945286729211E-2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-3.7130961685602371E-2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1.9155033478909012E-2</v>
      </c>
      <c r="K1107" s="9">
        <f>IFERROR(Inv_SY!K1108/Inv_SY!$P1108-1,"")</f>
        <v>-4.3538206526695378E-3</v>
      </c>
      <c r="L1107" s="9">
        <f>IFERROR(Inv_SY!L1108/Inv_SY!$P1108-1,"")</f>
        <v>1.006726014393311E-2</v>
      </c>
      <c r="M1107" s="9">
        <f>IFERROR(Inv_SY!M1108/Inv_SY!$P1108-1,"")</f>
        <v>2.3572960567868062E-3</v>
      </c>
      <c r="N1107" s="9">
        <f>IFERROR(Inv_SY!N1108/Inv_SY!$P1108-1,"")</f>
        <v>-8.6438601566559692E-3</v>
      </c>
      <c r="O1107" s="9">
        <f>IFERROR(Inv_SY!O1108/Inv_SY!$P1108-1,"")</f>
        <v>-1.8581908870303643E-2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-3.702767597624157E-2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-1.5918275460167886E-2</v>
      </c>
      <c r="K1108" s="9">
        <f>IFERROR(Inv_SY!K1109/Inv_SY!$P1109-1,"")</f>
        <v>5.0983495448502225E-3</v>
      </c>
      <c r="L1108" s="9">
        <f>IFERROR(Inv_SY!L1109/Inv_SY!$P1109-1,"")</f>
        <v>2.7135831208669581E-2</v>
      </c>
      <c r="M1108" s="9">
        <f>IFERROR(Inv_SY!M1109/Inv_SY!$P1109-1,"")</f>
        <v>1.7592906200498248E-2</v>
      </c>
      <c r="N1108" s="9">
        <f>IFERROR(Inv_SY!N1109/Inv_SY!$P1109-1,"")</f>
        <v>-2.229291389117638E-2</v>
      </c>
      <c r="O1108" s="9">
        <f>IFERROR(Inv_SY!O1109/Inv_SY!$P1109-1,"")</f>
        <v>-1.1615897602673675E-2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-3.77279495407562E-2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4.1317617641332127E-3</v>
      </c>
      <c r="K1109" s="9">
        <f>IFERROR(Inv_SY!K1110/Inv_SY!$P1110-1,"")</f>
        <v>4.1450589687994643E-3</v>
      </c>
      <c r="L1109" s="9">
        <f>IFERROR(Inv_SY!L1110/Inv_SY!$P1110-1,"")</f>
        <v>1.9754034520443886E-2</v>
      </c>
      <c r="M1109" s="9">
        <f>IFERROR(Inv_SY!M1110/Inv_SY!$P1110-1,"")</f>
        <v>1.7506681647385447E-2</v>
      </c>
      <c r="N1109" s="9">
        <f>IFERROR(Inv_SY!N1110/Inv_SY!$P1110-1,"")</f>
        <v>-1.3151019275110865E-2</v>
      </c>
      <c r="O1109" s="9">
        <f>IFERROR(Inv_SY!O1110/Inv_SY!$P1110-1,"")</f>
        <v>-3.2386517625651035E-2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-5.1130518125985902E-2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1.2444141593170865E-2</v>
      </c>
      <c r="K1110" s="9">
        <f>IFERROR(Inv_SY!K1111/Inv_SY!$P1111-1,"")</f>
        <v>4.9303238338782585E-4</v>
      </c>
      <c r="L1110" s="9">
        <f>IFERROR(Inv_SY!L1111/Inv_SY!$P1111-1,"")</f>
        <v>1.609528627389345E-2</v>
      </c>
      <c r="M1110" s="9">
        <f>IFERROR(Inv_SY!M1111/Inv_SY!$P1111-1,"")</f>
        <v>3.6042915335461334E-3</v>
      </c>
      <c r="N1110" s="9">
        <f>IFERROR(Inv_SY!N1111/Inv_SY!$P1111-1,"")</f>
        <v>-8.0743144085908547E-3</v>
      </c>
      <c r="O1110" s="9">
        <f>IFERROR(Inv_SY!O1111/Inv_SY!$P1111-1,"")</f>
        <v>-2.4562437375407198E-2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-4.0013691824509867E-2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-8.2725752376979766E-3</v>
      </c>
      <c r="K1111" s="9">
        <f>IFERROR(Inv_SY!K1112/Inv_SY!$P1112-1,"")</f>
        <v>2.0878989915620316E-3</v>
      </c>
      <c r="L1111" s="9">
        <f>IFERROR(Inv_SY!L1112/Inv_SY!$P1112-1,"")</f>
        <v>2.4695770142995288E-2</v>
      </c>
      <c r="M1111" s="9">
        <f>IFERROR(Inv_SY!M1112/Inv_SY!$P1112-1,"")</f>
        <v>8.9654102238239108E-3</v>
      </c>
      <c r="N1111" s="9">
        <f>IFERROR(Inv_SY!N1112/Inv_SY!$P1112-1,"")</f>
        <v>-6.6946856301856039E-3</v>
      </c>
      <c r="O1111" s="9">
        <f>IFERROR(Inv_SY!O1112/Inv_SY!$P1112-1,"")</f>
        <v>-2.0781818490497872E-2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-4.4381552026068083E-2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0.15700658720883864</v>
      </c>
      <c r="K1112" s="9">
        <f>IFERROR(Inv_SY!K1113/Inv_SY!$P1113-1,"")</f>
        <v>0.10187270528576176</v>
      </c>
      <c r="L1112" s="9">
        <f>IFERROR(Inv_SY!L1113/Inv_SY!$P1113-1,"")</f>
        <v>0.14457412979627215</v>
      </c>
      <c r="M1112" s="9">
        <f>IFERROR(Inv_SY!M1113/Inv_SY!$P1113-1,"")</f>
        <v>-0.61547945861037889</v>
      </c>
      <c r="N1112" s="9">
        <f>IFERROR(Inv_SY!N1113/Inv_SY!$P1113-1,"")</f>
        <v>0.11980200245597761</v>
      </c>
      <c r="O1112" s="9">
        <f>IFERROR(Inv_SY!O1113/Inv_SY!$P1113-1,"")</f>
        <v>9.2224033863529398E-2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-5.5991516436903477E-2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1.9004765093628251E-2</v>
      </c>
      <c r="K1113" s="9">
        <f>IFERROR(Inv_SY!K1114/Inv_SY!$P1114-1,"")</f>
        <v>-1.8194168595182636E-2</v>
      </c>
      <c r="L1113" s="9">
        <f>IFERROR(Inv_SY!L1114/Inv_SY!$P1114-1,"")</f>
        <v>1.1404175990352039E-2</v>
      </c>
      <c r="M1113" s="9">
        <f>IFERROR(Inv_SY!M1114/Inv_SY!$P1114-1,"")</f>
        <v>-1.3374242826518334E-2</v>
      </c>
      <c r="N1113" s="9">
        <f>IFERROR(Inv_SY!N1114/Inv_SY!$P1114-1,"")</f>
        <v>2.1597067674035131E-3</v>
      </c>
      <c r="O1113" s="9">
        <f>IFERROR(Inv_SY!O1114/Inv_SY!$P1114-1,"")</f>
        <v>-1.0002364296823885E-3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-1.9631901840490906E-2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-4.6949720784847826E-2</v>
      </c>
      <c r="K1114" s="9">
        <f>IFERROR(Inv_SY!K1115/Inv_SY!$P1115-1,"")</f>
        <v>1.3163759016544763E-2</v>
      </c>
      <c r="L1114" s="9">
        <f>IFERROR(Inv_SY!L1115/Inv_SY!$P1115-1,"")</f>
        <v>2.0940191526294116E-2</v>
      </c>
      <c r="M1114" s="9">
        <f>IFERROR(Inv_SY!M1115/Inv_SY!$P1115-1,"")</f>
        <v>1.4101837968942599E-2</v>
      </c>
      <c r="N1114" s="9">
        <f>IFERROR(Inv_SY!N1115/Inv_SY!$P1115-1,"")</f>
        <v>5.6120992591468521E-3</v>
      </c>
      <c r="O1114" s="9">
        <f>IFERROR(Inv_SY!O1115/Inv_SY!$P1115-1,"")</f>
        <v>-6.8681669860796157E-3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-2.7237989789392625E-2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-5.3334835433672678E-3</v>
      </c>
      <c r="K1115" s="9">
        <f>IFERROR(Inv_SY!K1116/Inv_SY!$P1116-1,"")</f>
        <v>1.0104536821401666E-2</v>
      </c>
      <c r="L1115" s="9">
        <f>IFERROR(Inv_SY!L1116/Inv_SY!$P1116-1,"")</f>
        <v>1.0854646494881326E-2</v>
      </c>
      <c r="M1115" s="9">
        <f>IFERROR(Inv_SY!M1116/Inv_SY!$P1116-1,"")</f>
        <v>3.5781905222186605E-2</v>
      </c>
      <c r="N1115" s="9">
        <f>IFERROR(Inv_SY!N1116/Inv_SY!$P1116-1,"")</f>
        <v>-3.4002315436585051E-2</v>
      </c>
      <c r="O1115" s="9">
        <f>IFERROR(Inv_SY!O1116/Inv_SY!$P1116-1,"")</f>
        <v>-1.7405289558517389E-2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-5.1349801065789902E-2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1.4010400496540454E-2</v>
      </c>
      <c r="K1116" s="9">
        <f>IFERROR(Inv_SY!K1117/Inv_SY!$P1117-1,"")</f>
        <v>-1.0040692891246317E-2</v>
      </c>
      <c r="L1116" s="9">
        <f>IFERROR(Inv_SY!L1117/Inv_SY!$P1117-1,"")</f>
        <v>4.9763285830044524E-3</v>
      </c>
      <c r="M1116" s="9">
        <f>IFERROR(Inv_SY!M1117/Inv_SY!$P1117-1,"")</f>
        <v>8.9775796910200878E-3</v>
      </c>
      <c r="N1116" s="9">
        <f>IFERROR(Inv_SY!N1117/Inv_SY!$P1117-1,"")</f>
        <v>-6.9615084913010605E-4</v>
      </c>
      <c r="O1116" s="9">
        <f>IFERROR(Inv_SY!O1117/Inv_SY!$P1117-1,"")</f>
        <v>-1.7227465030188127E-2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-3.0806257521058922E-2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1.56667839550515E-2</v>
      </c>
      <c r="K1117" s="9">
        <f>IFERROR(Inv_SY!K1118/Inv_SY!$P1118-1,"")</f>
        <v>-1.5238005816364808E-2</v>
      </c>
      <c r="L1117" s="9">
        <f>IFERROR(Inv_SY!L1118/Inv_SY!$P1118-1,"")</f>
        <v>1.6733460167668968E-2</v>
      </c>
      <c r="M1117" s="9">
        <f>IFERROR(Inv_SY!M1118/Inv_SY!$P1118-1,"")</f>
        <v>2.8576760450634842E-2</v>
      </c>
      <c r="N1117" s="9">
        <f>IFERROR(Inv_SY!N1118/Inv_SY!$P1118-1,"")</f>
        <v>-2.4861085122349191E-2</v>
      </c>
      <c r="O1117" s="9">
        <f>IFERROR(Inv_SY!O1118/Inv_SY!$P1118-1,"")</f>
        <v>-2.0877913634641421E-2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-4.8080683899186627E-2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9.323627825193137E-2</v>
      </c>
      <c r="K1118" s="9">
        <f>IFERROR(Inv_SY!K1119/Inv_SY!$P1119-1,"")</f>
        <v>5.8734221859210178E-2</v>
      </c>
      <c r="L1118" s="9">
        <f>IFERROR(Inv_SY!L1119/Inv_SY!$P1119-1,"")</f>
        <v>8.9419204711943534E-2</v>
      </c>
      <c r="M1118" s="9">
        <f>IFERROR(Inv_SY!M1119/Inv_SY!$P1119-1,"")</f>
        <v>-0.34186150056583076</v>
      </c>
      <c r="N1118" s="9">
        <f>IFERROR(Inv_SY!N1119/Inv_SY!$P1119-1,"")</f>
        <v>5.1810113873405284E-2</v>
      </c>
      <c r="O1118" s="9">
        <f>IFERROR(Inv_SY!O1119/Inv_SY!$P1119-1,"")</f>
        <v>4.8661681869340168E-2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-4.0773067331670854E-2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2.4812221326843797E-2</v>
      </c>
      <c r="K1119" s="9">
        <f>IFERROR(Inv_SY!K1120/Inv_SY!$P1120-1,"")</f>
        <v>1.2973209295646715E-2</v>
      </c>
      <c r="L1119" s="9">
        <f>IFERROR(Inv_SY!L1120/Inv_SY!$P1120-1,"")</f>
        <v>4.4568810844847206E-4</v>
      </c>
      <c r="M1119" s="9">
        <f>IFERROR(Inv_SY!M1120/Inv_SY!$P1120-1,"")</f>
        <v>-1.4663474791557829E-2</v>
      </c>
      <c r="N1119" s="9">
        <f>IFERROR(Inv_SY!N1120/Inv_SY!$P1120-1,"")</f>
        <v>-1.3211292125289487E-2</v>
      </c>
      <c r="O1119" s="9">
        <f>IFERROR(Inv_SY!O1120/Inv_SY!$P1120-1,"")</f>
        <v>-1.0356351814091114E-2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-3.4317089910775533E-2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1.5971680403373156E-2</v>
      </c>
      <c r="K1120" s="9">
        <f>IFERROR(Inv_SY!K1121/Inv_SY!$P1121-1,"")</f>
        <v>5.7305296789162963E-3</v>
      </c>
      <c r="L1120" s="9">
        <f>IFERROR(Inv_SY!L1121/Inv_SY!$P1121-1,"")</f>
        <v>5.5142004604888939E-3</v>
      </c>
      <c r="M1120" s="9">
        <f>IFERROR(Inv_SY!M1121/Inv_SY!$P1121-1,"")</f>
        <v>-1.6299827875285833E-2</v>
      </c>
      <c r="N1120" s="9">
        <f>IFERROR(Inv_SY!N1121/Inv_SY!$P1121-1,"")</f>
        <v>-1.5906229677653538E-4</v>
      </c>
      <c r="O1120" s="9">
        <f>IFERROR(Inv_SY!O1121/Inv_SY!$P1121-1,"")</f>
        <v>-1.0757520370716311E-2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-2.6309001805519761E-2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2.1473061878667821E-2</v>
      </c>
      <c r="K1121" s="9">
        <f>IFERROR(Inv_SY!K1122/Inv_SY!$P1122-1,"")</f>
        <v>2.0515877785746817E-2</v>
      </c>
      <c r="L1121" s="9">
        <f>IFERROR(Inv_SY!L1122/Inv_SY!$P1122-1,"")</f>
        <v>1.6693971268919361E-2</v>
      </c>
      <c r="M1121" s="9">
        <f>IFERROR(Inv_SY!M1122/Inv_SY!$P1122-1,"")</f>
        <v>-1.8438450272090678E-2</v>
      </c>
      <c r="N1121" s="9">
        <f>IFERROR(Inv_SY!N1122/Inv_SY!$P1122-1,"")</f>
        <v>-1.679162398506151E-2</v>
      </c>
      <c r="O1121" s="9">
        <f>IFERROR(Inv_SY!O1122/Inv_SY!$P1122-1,"")</f>
        <v>-2.345283667618081E-2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-4.3981481481481399E-2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3.0980821667174085E-2</v>
      </c>
      <c r="K1122" s="9">
        <f>IFERROR(Inv_SY!K1123/Inv_SY!$P1123-1,"")</f>
        <v>2.5333893673848973E-3</v>
      </c>
      <c r="L1122" s="9">
        <f>IFERROR(Inv_SY!L1123/Inv_SY!$P1123-1,"")</f>
        <v>9.56847331824906E-3</v>
      </c>
      <c r="M1122" s="9">
        <f>IFERROR(Inv_SY!M1123/Inv_SY!$P1123-1,"")</f>
        <v>-2.9056009716944886E-2</v>
      </c>
      <c r="N1122" s="9">
        <f>IFERROR(Inv_SY!N1123/Inv_SY!$P1123-1,"")</f>
        <v>-3.312466840988737E-3</v>
      </c>
      <c r="O1122" s="9">
        <f>IFERROR(Inv_SY!O1123/Inv_SY!$P1123-1,"")</f>
        <v>-1.0714207794874309E-2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-4.0442099974880685E-2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4.3473221826015873E-3</v>
      </c>
      <c r="K1123" s="9">
        <f>IFERROR(Inv_SY!K1124/Inv_SY!$P1124-1,"")</f>
        <v>-5.8906741556880027E-3</v>
      </c>
      <c r="L1123" s="9">
        <f>IFERROR(Inv_SY!L1124/Inv_SY!$P1124-1,"")</f>
        <v>1.3000898427125041E-2</v>
      </c>
      <c r="M1123" s="9">
        <f>IFERROR(Inv_SY!M1124/Inv_SY!$P1124-1,"")</f>
        <v>-3.9708120572509165E-3</v>
      </c>
      <c r="N1123" s="9">
        <f>IFERROR(Inv_SY!N1124/Inv_SY!$P1124-1,"")</f>
        <v>-6.4269175023465852E-3</v>
      </c>
      <c r="O1123" s="9">
        <f>IFERROR(Inv_SY!O1124/Inv_SY!$P1124-1,"")</f>
        <v>-1.0598168944410125E-3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-1.3880259477951129E-2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6.0276105377619071E-3</v>
      </c>
      <c r="K1124" s="9">
        <f>IFERROR(Inv_SY!K1125/Inv_SY!$P1125-1,"")</f>
        <v>-7.1992128353193241E-3</v>
      </c>
      <c r="L1124" s="9">
        <f>IFERROR(Inv_SY!L1125/Inv_SY!$P1125-1,"")</f>
        <v>-1.1751289469590698E-2</v>
      </c>
      <c r="M1124" s="9">
        <f>IFERROR(Inv_SY!M1125/Inv_SY!$P1125-1,"")</f>
        <v>-2.502601137702698E-2</v>
      </c>
      <c r="N1124" s="9">
        <f>IFERROR(Inv_SY!N1125/Inv_SY!$P1125-1,"")</f>
        <v>2.2596493605344881E-2</v>
      </c>
      <c r="O1124" s="9">
        <f>IFERROR(Inv_SY!O1125/Inv_SY!$P1125-1,"")</f>
        <v>1.5352409538829992E-2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-7.0840102736656752E-3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5.0865352220923477E-3</v>
      </c>
      <c r="K1125" s="9">
        <f>IFERROR(Inv_SY!K1126/Inv_SY!$P1126-1,"")</f>
        <v>-2.306153788076748E-3</v>
      </c>
      <c r="L1125" s="9">
        <f>IFERROR(Inv_SY!L1126/Inv_SY!$P1126-1,"")</f>
        <v>-7.2891041018308123E-3</v>
      </c>
      <c r="M1125" s="9">
        <f>IFERROR(Inv_SY!M1126/Inv_SY!$P1126-1,"")</f>
        <v>3.8081444931556963E-3</v>
      </c>
      <c r="N1125" s="9">
        <f>IFERROR(Inv_SY!N1126/Inv_SY!$P1126-1,"")</f>
        <v>-9.0010779232763127E-4</v>
      </c>
      <c r="O1125" s="9">
        <f>IFERROR(Inv_SY!O1126/Inv_SY!$P1126-1,"")</f>
        <v>1.6006859669868145E-3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-3.4682080924856029E-3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9.3536159153884135E-4</v>
      </c>
      <c r="K1126" s="9">
        <f>IFERROR(Inv_SY!K1127/Inv_SY!$P1127-1,"")</f>
        <v>-1.6658097422870721E-2</v>
      </c>
      <c r="L1126" s="9">
        <f>IFERROR(Inv_SY!L1127/Inv_SY!$P1127-1,"")</f>
        <v>1.385061780386776E-3</v>
      </c>
      <c r="M1126" s="9">
        <f>IFERROR(Inv_SY!M1127/Inv_SY!$P1127-1,"")</f>
        <v>1.4403280421831699E-2</v>
      </c>
      <c r="N1126" s="9">
        <f>IFERROR(Inv_SY!N1127/Inv_SY!$P1127-1,"")</f>
        <v>2.5333700197505138E-4</v>
      </c>
      <c r="O1126" s="9">
        <f>IFERROR(Inv_SY!O1127/Inv_SY!$P1127-1,"")</f>
        <v>-3.189433728615354E-4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-1.4513186302563263E-2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-1.1710523989574284E-3</v>
      </c>
      <c r="K1127" s="9">
        <f>IFERROR(Inv_SY!K1128/Inv_SY!$P1128-1,"")</f>
        <v>-2.5002177515284219E-3</v>
      </c>
      <c r="L1127" s="9">
        <f>IFERROR(Inv_SY!L1128/Inv_SY!$P1128-1,"")</f>
        <v>-8.8000934525193086E-3</v>
      </c>
      <c r="M1127" s="9">
        <f>IFERROR(Inv_SY!M1128/Inv_SY!$P1128-1,"")</f>
        <v>2.3114420739566599E-2</v>
      </c>
      <c r="N1127" s="9">
        <f>IFERROR(Inv_SY!N1128/Inv_SY!$P1128-1,"")</f>
        <v>-1.8702427891504336E-2</v>
      </c>
      <c r="O1127" s="9">
        <f>IFERROR(Inv_SY!O1128/Inv_SY!$P1128-1,"")</f>
        <v>8.0593707549430071E-3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-1.4714923061822205E-2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1.4351566462919685E-2</v>
      </c>
      <c r="K1128" s="204">
        <f>IFERROR(Inv_SY!K1129/Inv_SY!$P1129-1,"")</f>
        <v>-9.0708847879292787E-3</v>
      </c>
      <c r="L1128" s="204">
        <f>IFERROR(Inv_SY!L1129/Inv_SY!$P1129-1,"")</f>
        <v>-3.6617121232399685E-2</v>
      </c>
      <c r="M1128" s="204">
        <f>IFERROR(Inv_SY!M1129/Inv_SY!$P1129-1,"")</f>
        <v>-1.5405873007560134E-3</v>
      </c>
      <c r="N1128" s="204">
        <f>IFERROR(Inv_SY!N1129/Inv_SY!$P1129-1,"")</f>
        <v>1.2414908790047807E-2</v>
      </c>
      <c r="O1128" s="204">
        <f>IFERROR(Inv_SY!O1129/Inv_SY!$P1129-1,"")</f>
        <v>2.0462118068117929E-2</v>
      </c>
      <c r="P1128" s="204">
        <f>IFERROR(Inv_SY!J1129/Inv_SY!$Q1129-1,"")</f>
        <v>-5.9880239520957446E-3</v>
      </c>
      <c r="Q1128" s="204">
        <f>IFERROR(Inv_SY!K1129/Inv_SY!$Q1129-1,"")</f>
        <v>-2.8940812533009619E-2</v>
      </c>
      <c r="R1128" s="204">
        <f>IFERROR(Inv_SY!L1129/Inv_SY!$Q1129-1,"")</f>
        <v>-5.5934696927875116E-2</v>
      </c>
      <c r="S1128" s="204">
        <f>IFERROR(Inv_SY!M1129/Inv_SY!$Q1129-1,"")</f>
        <v>-2.1561511181354076E-2</v>
      </c>
      <c r="T1128" s="204">
        <f>IFERROR(Inv_SY!N1129/Inv_SY!$Q1129-1,"")</f>
        <v>-7.8858481227159771E-3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8.6971092693897134E-3</v>
      </c>
      <c r="K1129" s="204">
        <f>IFERROR(Inv_SY!K1130/Inv_SY!$P1130-1,"")</f>
        <v>-1.6846202761157003E-2</v>
      </c>
      <c r="L1129" s="204">
        <f>IFERROR(Inv_SY!L1130/Inv_SY!$P1130-1,"")</f>
        <v>-1.6810065911743721E-2</v>
      </c>
      <c r="M1129" s="204">
        <f>IFERROR(Inv_SY!M1130/Inv_SY!$P1130-1,"")</f>
        <v>4.7741520500945711E-3</v>
      </c>
      <c r="N1129" s="204">
        <f>IFERROR(Inv_SY!N1130/Inv_SY!$P1130-1,"")</f>
        <v>1.9861987293056327E-2</v>
      </c>
      <c r="O1129" s="204">
        <f>IFERROR(Inv_SY!O1130/Inv_SY!$P1130-1,"")</f>
        <v>3.2302006036077913E-4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-1.9158442491376992E-2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1.5978288321204293E-2</v>
      </c>
      <c r="K1130" s="204">
        <f>IFERROR(Inv_SY!K1131/Inv_SY!$P1131-1,"")</f>
        <v>-8.2204475900046203E-3</v>
      </c>
      <c r="L1130" s="204">
        <f>IFERROR(Inv_SY!L1131/Inv_SY!$P1131-1,"")</f>
        <v>-9.469929576624514E-3</v>
      </c>
      <c r="M1130" s="204">
        <f>IFERROR(Inv_SY!M1131/Inv_SY!$P1131-1,"")</f>
        <v>-4.5978940419811876E-3</v>
      </c>
      <c r="N1130" s="204">
        <f>IFERROR(Inv_SY!N1131/Inv_SY!$P1131-1,"")</f>
        <v>4.3899987883206926E-3</v>
      </c>
      <c r="O1130" s="204">
        <f>IFERROR(Inv_SY!O1131/Inv_SY!$P1131-1,"")</f>
        <v>1.9199840990853367E-3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-1.3837209302325681E-2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1.1456003047829677E-2</v>
      </c>
      <c r="K1131" s="204">
        <f>IFERROR(Inv_SY!K1132/Inv_SY!$P1132-1,"")</f>
        <v>-9.7324871908383015E-3</v>
      </c>
      <c r="L1131" s="204">
        <f>IFERROR(Inv_SY!L1132/Inv_SY!$P1132-1,"")</f>
        <v>-4.5765288884569433E-3</v>
      </c>
      <c r="M1131" s="204">
        <f>IFERROR(Inv_SY!M1132/Inv_SY!$P1132-1,"")</f>
        <v>7.3574879822755346E-3</v>
      </c>
      <c r="N1131" s="204">
        <f>IFERROR(Inv_SY!N1132/Inv_SY!$P1132-1,"")</f>
        <v>-2.6503495140385303E-3</v>
      </c>
      <c r="O1131" s="204">
        <f>IFERROR(Inv_SY!O1132/Inv_SY!$P1132-1,"")</f>
        <v>-1.8541254367721027E-3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-1.3159374648520905E-2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8.8744115309900007E-3</v>
      </c>
      <c r="K1132" s="204">
        <f>IFERROR(Inv_SY!K1133/Inv_SY!$P1133-1,"")</f>
        <v>-1.0415303283634714E-2</v>
      </c>
      <c r="L1132" s="204">
        <f>IFERROR(Inv_SY!L1133/Inv_SY!$P1133-1,"")</f>
        <v>-1.2407323445899232E-2</v>
      </c>
      <c r="M1132" s="204">
        <f>IFERROR(Inv_SY!M1133/Inv_SY!$P1133-1,"")</f>
        <v>1.1665473996500308E-2</v>
      </c>
      <c r="N1132" s="204">
        <f>IFERROR(Inv_SY!N1133/Inv_SY!$P1133-1,"")</f>
        <v>4.4948616658986307E-3</v>
      </c>
      <c r="O1132" s="204">
        <f>IFERROR(Inv_SY!O1133/Inv_SY!$P1133-1,"")</f>
        <v>-2.2121204638559933E-3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-1.3717572475349993E-2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2.1480759685863271E-2</v>
      </c>
      <c r="K1133" s="204">
        <f>IFERROR(Inv_SY!K1134/Inv_SY!$P1134-1,"")</f>
        <v>9.8200662157787999E-3</v>
      </c>
      <c r="L1133" s="204">
        <f>IFERROR(Inv_SY!L1134/Inv_SY!$P1134-1,"")</f>
        <v>-2.4724222298549758E-2</v>
      </c>
      <c r="M1133" s="204">
        <f>IFERROR(Inv_SY!M1134/Inv_SY!$P1134-1,"")</f>
        <v>3.7665897946237425E-3</v>
      </c>
      <c r="N1133" s="204">
        <f>IFERROR(Inv_SY!N1134/Inv_SY!$P1134-1,"")</f>
        <v>-3.8895812880878067E-3</v>
      </c>
      <c r="O1133" s="204">
        <f>IFERROR(Inv_SY!O1134/Inv_SY!$P1134-1,"")</f>
        <v>-6.4536121096276933E-3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-2.7346938775510088E-2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1.5958599237635429E-2</v>
      </c>
      <c r="K1134" s="204">
        <f>IFERROR(Inv_SY!K1135/Inv_SY!$P1135-1,"")</f>
        <v>2.6474052997809139E-3</v>
      </c>
      <c r="L1134" s="204">
        <f>IFERROR(Inv_SY!L1135/Inv_SY!$P1135-1,"")</f>
        <v>-1.2670562554984444E-2</v>
      </c>
      <c r="M1134" s="204">
        <f>IFERROR(Inv_SY!M1135/Inv_SY!$P1135-1,"")</f>
        <v>6.3529419327987835E-3</v>
      </c>
      <c r="N1134" s="204">
        <f>IFERROR(Inv_SY!N1135/Inv_SY!$P1135-1,"")</f>
        <v>-4.1069067705934437E-3</v>
      </c>
      <c r="O1134" s="204">
        <f>IFERROR(Inv_SY!O1135/Inv_SY!$P1135-1,"")</f>
        <v>-8.1814771446371282E-3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-2.3760885926244479E-2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1.6311848877178958E-2</v>
      </c>
      <c r="K1135" s="204">
        <f>IFERROR(Inv_SY!K1136/Inv_SY!$P1136-1,"")</f>
        <v>1.348492223800557E-2</v>
      </c>
      <c r="L1135" s="204">
        <f>IFERROR(Inv_SY!L1136/Inv_SY!$P1136-1,"")</f>
        <v>-6.3542006727207445E-3</v>
      </c>
      <c r="M1135" s="204">
        <f>IFERROR(Inv_SY!M1136/Inv_SY!$P1136-1,"")</f>
        <v>1.2655474594296168E-2</v>
      </c>
      <c r="N1135" s="204">
        <f>IFERROR(Inv_SY!N1136/Inv_SY!$P1136-1,"")</f>
        <v>-1.4686528344261984E-2</v>
      </c>
      <c r="O1135" s="204">
        <f>IFERROR(Inv_SY!O1136/Inv_SY!$P1136-1,"")</f>
        <v>-2.1411516692497856E-2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-3.7117903930130813E-2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2.7814856883861427E-2</v>
      </c>
      <c r="K1136" s="204">
        <f>IFERROR(Inv_SY!K1137/Inv_SY!$P1137-1,"")</f>
        <v>1.805440555415494E-2</v>
      </c>
      <c r="L1136" s="204">
        <f>IFERROR(Inv_SY!L1137/Inv_SY!$P1137-1,"")</f>
        <v>-6.4143141019434857E-3</v>
      </c>
      <c r="M1136" s="204">
        <f>IFERROR(Inv_SY!M1137/Inv_SY!$P1137-1,"")</f>
        <v>-3.930087364515944E-3</v>
      </c>
      <c r="N1136" s="204">
        <f>IFERROR(Inv_SY!N1137/Inv_SY!$P1137-1,"")</f>
        <v>-1.892945062003859E-2</v>
      </c>
      <c r="O1136" s="204">
        <f>IFERROR(Inv_SY!O1137/Inv_SY!$P1137-1,"")</f>
        <v>-1.6595410351518458E-2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-4.3208430913348916E-2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3.3118236338210982E-2</v>
      </c>
      <c r="K1137" s="204">
        <f>IFERROR(Inv_SY!K1138/Inv_SY!$P1138-1,"")</f>
        <v>1.6103199084701592E-2</v>
      </c>
      <c r="L1137" s="204">
        <f>IFERROR(Inv_SY!L1138/Inv_SY!$P1138-1,"")</f>
        <v>-5.375272007783316E-3</v>
      </c>
      <c r="M1137" s="204">
        <f>IFERROR(Inv_SY!M1138/Inv_SY!$P1138-1,"")</f>
        <v>-2.474645775760842E-3</v>
      </c>
      <c r="N1137" s="204">
        <f>IFERROR(Inv_SY!N1138/Inv_SY!$P1138-1,"")</f>
        <v>-6.8828346262034268E-3</v>
      </c>
      <c r="O1137" s="204">
        <f>IFERROR(Inv_SY!O1138/Inv_SY!$P1138-1,"")</f>
        <v>-3.4488683013164767E-2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-6.5439672801635984E-2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-1.5935019698751329E-2</v>
      </c>
      <c r="K1138" s="204">
        <f>IFERROR(Inv_SY!K1139/Inv_SY!$P1139-1,"")</f>
        <v>3.5603703631756911E-3</v>
      </c>
      <c r="L1138" s="204">
        <f>IFERROR(Inv_SY!L1139/Inv_SY!$P1139-1,"")</f>
        <v>6.8024334061291825E-3</v>
      </c>
      <c r="M1138" s="204">
        <f>IFERROR(Inv_SY!M1139/Inv_SY!$P1139-1,"")</f>
        <v>1.1030180978653714E-2</v>
      </c>
      <c r="N1138" s="204">
        <f>IFERROR(Inv_SY!N1139/Inv_SY!$P1139-1,"")</f>
        <v>1.3432204740538412E-2</v>
      </c>
      <c r="O1138" s="204">
        <f>IFERROR(Inv_SY!O1139/Inv_SY!$P1139-1,"")</f>
        <v>-1.8890169789746003E-2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-3.1893968219176227E-2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1.5898508083215024E-2</v>
      </c>
      <c r="K1139" s="204">
        <f>IFERROR(Inv_SY!K1140/Inv_SY!$P1140-1,"")</f>
        <v>3.0536475902143145E-3</v>
      </c>
      <c r="L1139" s="204">
        <f>IFERROR(Inv_SY!L1140/Inv_SY!$P1140-1,"")</f>
        <v>5.7535503333911997E-3</v>
      </c>
      <c r="M1139" s="204">
        <f>IFERROR(Inv_SY!M1140/Inv_SY!$P1140-1,"")</f>
        <v>4.6710995397389876E-3</v>
      </c>
      <c r="N1139" s="204">
        <f>IFERROR(Inv_SY!N1140/Inv_SY!$P1140-1,"")</f>
        <v>-1.4590264375090922E-2</v>
      </c>
      <c r="O1139" s="204">
        <f>IFERROR(Inv_SY!O1140/Inv_SY!$P1140-1,"")</f>
        <v>-1.478654117146827E-2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-3.0204837403078333E-2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2.0612166290745693E-2</v>
      </c>
      <c r="K1140" s="204">
        <f>IFERROR(Inv_SY!K1141/Inv_SY!$P1141-1,"")</f>
        <v>3.3876655842202119E-3</v>
      </c>
      <c r="L1140" s="204">
        <f>IFERROR(Inv_SY!L1141/Inv_SY!$P1141-1,"")</f>
        <v>-1.1985261358128385E-2</v>
      </c>
      <c r="M1140" s="204">
        <f>IFERROR(Inv_SY!M1141/Inv_SY!$P1141-1,"")</f>
        <v>-1.1118943875987886E-2</v>
      </c>
      <c r="N1140" s="204">
        <f>IFERROR(Inv_SY!N1141/Inv_SY!$P1141-1,"")</f>
        <v>-7.8348442910755045E-3</v>
      </c>
      <c r="O1140" s="204">
        <f>IFERROR(Inv_SY!O1141/Inv_SY!$P1141-1,"")</f>
        <v>6.9392176502252045E-3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-1.339681133746673E-2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6.6241791864518618E-3</v>
      </c>
      <c r="K1141" s="204">
        <f>IFERROR(Inv_SY!K1142/Inv_SY!$P1142-1,"")</f>
        <v>-1.9798299623730031E-3</v>
      </c>
      <c r="L1141" s="204">
        <f>IFERROR(Inv_SY!L1142/Inv_SY!$P1142-1,"")</f>
        <v>-4.5300217577010082E-3</v>
      </c>
      <c r="M1141" s="204">
        <f>IFERROR(Inv_SY!M1142/Inv_SY!$P1142-1,"")</f>
        <v>7.3362092160549341E-3</v>
      </c>
      <c r="N1141" s="204">
        <f>IFERROR(Inv_SY!N1142/Inv_SY!$P1142-1,"")</f>
        <v>-1.0217918247479973E-2</v>
      </c>
      <c r="O1141" s="204">
        <f>IFERROR(Inv_SY!O1142/Inv_SY!$P1142-1,"")</f>
        <v>2.767381565047744E-3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-4.535553878841303E-3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-1.9416015898924277E-3</v>
      </c>
      <c r="K1142" s="204">
        <f>IFERROR(Inv_SY!K1143/Inv_SY!$P1143-1,"")</f>
        <v>-1.0702596096063721E-2</v>
      </c>
      <c r="L1142" s="204">
        <f>IFERROR(Inv_SY!L1143/Inv_SY!$P1143-1,"")</f>
        <v>6.6080126946310713E-5</v>
      </c>
      <c r="M1142" s="204">
        <f>IFERROR(Inv_SY!M1143/Inv_SY!$P1143-1,"")</f>
        <v>7.6432164507873601E-3</v>
      </c>
      <c r="N1142" s="204">
        <f>IFERROR(Inv_SY!N1143/Inv_SY!$P1143-1,"")</f>
        <v>-3.035853380509157E-3</v>
      </c>
      <c r="O1142" s="204">
        <f>IFERROR(Inv_SY!O1143/Inv_SY!$P1143-1,"")</f>
        <v>7.9707544887324122E-3</v>
      </c>
      <c r="P1142" s="204">
        <f>IFERROR(Inv_SY!J1143/Inv_SY!$Q1143-1,"")</f>
        <v>-9.8339719029374439E-3</v>
      </c>
      <c r="Q1142" s="204">
        <f>IFERROR(Inv_SY!K1143/Inv_SY!$Q1143-1,"")</f>
        <v>-1.8525686882917336E-2</v>
      </c>
      <c r="R1142" s="204">
        <f>IFERROR(Inv_SY!L1143/Inv_SY!$Q1143-1,"")</f>
        <v>-7.8421663789199902E-3</v>
      </c>
      <c r="S1142" s="204">
        <f>IFERROR(Inv_SY!M1143/Inv_SY!$Q1143-1,"")</f>
        <v>-3.2494795755377837E-4</v>
      </c>
      <c r="T1142" s="204">
        <f>IFERROR(Inv_SY!N1143/Inv_SY!$Q1143-1,"")</f>
        <v>-1.091957065244864E-2</v>
      </c>
      <c r="U1142" s="205">
        <f>IFERROR(Inv_SY!O1143/Inv_SY!$Q1143-1,"")</f>
        <v>0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-3.6054796414277668E-3</v>
      </c>
      <c r="K1143" s="204">
        <f>IFERROR(Inv_SY!K1144/Inv_SY!$P1144-1,"")</f>
        <v>-6.9154523850371019E-3</v>
      </c>
      <c r="L1143" s="204">
        <f>IFERROR(Inv_SY!L1144/Inv_SY!$P1144-1,"")</f>
        <v>3.3403932218611931E-3</v>
      </c>
      <c r="M1143" s="204">
        <f>IFERROR(Inv_SY!M1144/Inv_SY!$P1144-1,"")</f>
        <v>4.737561384168032E-3</v>
      </c>
      <c r="N1143" s="204">
        <f>IFERROR(Inv_SY!N1144/Inv_SY!$P1144-1,"")</f>
        <v>-1.2207805494874324E-2</v>
      </c>
      <c r="O1143" s="204">
        <f>IFERROR(Inv_SY!O1144/Inv_SY!$P1144-1,"")</f>
        <v>1.4650782915310412E-2</v>
      </c>
      <c r="P1143" s="204">
        <f>IFERROR(Inv_SY!J1144/Inv_SY!$Q1144-1,"")</f>
        <v>-1.7992656058751666E-2</v>
      </c>
      <c r="Q1143" s="204">
        <f>IFERROR(Inv_SY!K1144/Inv_SY!$Q1144-1,"")</f>
        <v>-2.1254835322142229E-2</v>
      </c>
      <c r="R1143" s="204">
        <f>IFERROR(Inv_SY!L1144/Inv_SY!$Q1144-1,"")</f>
        <v>-1.1147076298460235E-2</v>
      </c>
      <c r="S1143" s="204">
        <f>IFERROR(Inv_SY!M1144/Inv_SY!$Q1144-1,"")</f>
        <v>-9.7700821780866143E-3</v>
      </c>
      <c r="T1143" s="204">
        <f>IFERROR(Inv_SY!N1144/Inv_SY!$Q1144-1,"")</f>
        <v>-2.6470770892241702E-2</v>
      </c>
      <c r="U1143" s="205">
        <f>IFERROR(Inv_SY!O1144/Inv_SY!$Q1144-1,"")</f>
        <v>0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3.6037116382776624E-3</v>
      </c>
      <c r="K1144" s="204">
        <f>IFERROR(Inv_SY!K1145/Inv_SY!$P1145-1,"")</f>
        <v>-1.735785313566196E-2</v>
      </c>
      <c r="L1144" s="204">
        <f>IFERROR(Inv_SY!L1145/Inv_SY!$P1145-1,"")</f>
        <v>1.0874197102169525E-2</v>
      </c>
      <c r="M1144" s="204">
        <f>IFERROR(Inv_SY!M1145/Inv_SY!$P1145-1,"")</f>
        <v>8.9938769849058353E-3</v>
      </c>
      <c r="N1144" s="204">
        <f>IFERROR(Inv_SY!N1145/Inv_SY!$P1145-1,"")</f>
        <v>-4.9807500421117368E-3</v>
      </c>
      <c r="O1144" s="204">
        <f>IFERROR(Inv_SY!O1145/Inv_SY!$P1145-1,"")</f>
        <v>-1.1331825475791035E-3</v>
      </c>
      <c r="P1144" s="204">
        <f>IFERROR(Inv_SY!J1145/Inv_SY!$Q1145-1,"")</f>
        <v>-7.1922752452617811E-3</v>
      </c>
      <c r="Q1144" s="204">
        <f>IFERROR(Inv_SY!K1145/Inv_SY!$Q1145-1,"")</f>
        <v>-2.7928351835236453E-2</v>
      </c>
      <c r="R1144" s="204">
        <f>IFERROR(Inv_SY!L1145/Inv_SY!$Q1145-1,"")</f>
        <v>0</v>
      </c>
      <c r="S1144" s="204">
        <f>IFERROR(Inv_SY!M1145/Inv_SY!$Q1145-1,"")</f>
        <v>-1.8600930982846098E-3</v>
      </c>
      <c r="T1144" s="204">
        <f>IFERROR(Inv_SY!N1145/Inv_SY!$Q1145-1,"")</f>
        <v>-1.5684391974522649E-2</v>
      </c>
      <c r="U1144" s="205">
        <f>IFERROR(Inv_SY!O1145/Inv_SY!$Q1145-1,"")</f>
        <v>-1.1878213613691679E-2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-7.8088786982391301E-2</v>
      </c>
      <c r="K1145" s="204">
        <f>IFERROR(Inv_SY!K1146/Inv_SY!$P1146-1,"")</f>
        <v>-2.7633679091914054E-3</v>
      </c>
      <c r="L1145" s="204">
        <f>IFERROR(Inv_SY!L1146/Inv_SY!$P1146-1,"")</f>
        <v>2.3252816791403008E-2</v>
      </c>
      <c r="M1145" s="204">
        <f>IFERROR(Inv_SY!M1146/Inv_SY!$P1146-1,"")</f>
        <v>2.2642640168951234E-2</v>
      </c>
      <c r="N1145" s="204">
        <f>IFERROR(Inv_SY!N1146/Inv_SY!$P1146-1,"")</f>
        <v>1.6967021168025509E-2</v>
      </c>
      <c r="O1145" s="204">
        <f>IFERROR(Inv_SY!O1146/Inv_SY!$P1146-1,"")</f>
        <v>1.798967676320351E-2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-5.143538275030668E-3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-3.6394453933266124E-3</v>
      </c>
      <c r="K1146" s="204">
        <f>IFERROR(Inv_SY!K1147/Inv_SY!$P1147-1,"")</f>
        <v>-2.6212812769393246E-2</v>
      </c>
      <c r="L1146" s="204">
        <f>IFERROR(Inv_SY!L1147/Inv_SY!$P1147-1,"")</f>
        <v>2.0165777670463569E-2</v>
      </c>
      <c r="M1146" s="204">
        <f>IFERROR(Inv_SY!M1147/Inv_SY!$P1147-1,"")</f>
        <v>8.2550590221777131E-3</v>
      </c>
      <c r="N1146" s="204">
        <f>IFERROR(Inv_SY!N1147/Inv_SY!$P1147-1,"")</f>
        <v>1.5088622439614285E-2</v>
      </c>
      <c r="O1146" s="204">
        <f>IFERROR(Inv_SY!O1147/Inv_SY!$P1147-1,"")</f>
        <v>-1.3657200969535044E-2</v>
      </c>
      <c r="P1146" s="204">
        <f>IFERROR(Inv_SY!J1147/Inv_SY!$Q1147-1,"")</f>
        <v>-2.3334661468598861E-2</v>
      </c>
      <c r="Q1146" s="204">
        <f>IFERROR(Inv_SY!K1147/Inv_SY!$Q1147-1,"")</f>
        <v>-4.5461817534951821E-2</v>
      </c>
      <c r="R1146" s="204">
        <f>IFERROR(Inv_SY!L1147/Inv_SY!$Q1147-1,"")</f>
        <v>0</v>
      </c>
      <c r="S1146" s="204">
        <f>IFERROR(Inv_SY!M1147/Inv_SY!$Q1147-1,"")</f>
        <v>-1.1675277596043143E-2</v>
      </c>
      <c r="T1146" s="204">
        <f>IFERROR(Inv_SY!N1147/Inv_SY!$Q1147-1,"")</f>
        <v>-4.9767943034150219E-3</v>
      </c>
      <c r="U1146" s="205">
        <f>IFERROR(Inv_SY!O1147/Inv_SY!$Q1147-1,"")</f>
        <v>-3.3154394491876626E-2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4.3998572702588223E-3</v>
      </c>
      <c r="K1147" s="204">
        <f>IFERROR(Inv_SY!K1148/Inv_SY!$P1148-1,"")</f>
        <v>-2.6959755681473463E-2</v>
      </c>
      <c r="L1147" s="204">
        <f>IFERROR(Inv_SY!L1148/Inv_SY!$P1148-1,"")</f>
        <v>3.4413055045618535E-2</v>
      </c>
      <c r="M1147" s="204">
        <f>IFERROR(Inv_SY!M1148/Inv_SY!$P1148-1,"")</f>
        <v>2.4753310883199431E-2</v>
      </c>
      <c r="N1147" s="204">
        <f>IFERROR(Inv_SY!N1148/Inv_SY!$P1148-1,"")</f>
        <v>-2.4657771402674555E-2</v>
      </c>
      <c r="O1147" s="204">
        <f>IFERROR(Inv_SY!O1148/Inv_SY!$P1148-1,"")</f>
        <v>-1.1948696114928659E-2</v>
      </c>
      <c r="P1147" s="204">
        <f>IFERROR(Inv_SY!J1148/Inv_SY!$Q1148-1,"")</f>
        <v>-2.9014712864423364E-2</v>
      </c>
      <c r="Q1147" s="204">
        <f>IFERROR(Inv_SY!K1148/Inv_SY!$Q1148-1,"")</f>
        <v>-5.9331048102815531E-2</v>
      </c>
      <c r="R1147" s="204">
        <f>IFERROR(Inv_SY!L1148/Inv_SY!$Q1148-1,"")</f>
        <v>0</v>
      </c>
      <c r="S1147" s="204">
        <f>IFERROR(Inv_SY!M1148/Inv_SY!$Q1148-1,"")</f>
        <v>-9.3383819116561462E-3</v>
      </c>
      <c r="T1147" s="204">
        <f>IFERROR(Inv_SY!N1148/Inv_SY!$Q1148-1,"")</f>
        <v>-5.7105646685489675E-2</v>
      </c>
      <c r="U1147" s="205">
        <f>IFERROR(Inv_SY!O1148/Inv_SY!$Q1148-1,"")</f>
        <v>-4.4819379390472314E-2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5.2874343199558194E-3</v>
      </c>
      <c r="K1148" s="204">
        <f>IFERROR(Inv_SY!K1149/Inv_SY!$P1149-1,"")</f>
        <v>-2.07004133635591E-2</v>
      </c>
      <c r="L1148" s="204">
        <f>IFERROR(Inv_SY!L1149/Inv_SY!$P1149-1,"")</f>
        <v>1.6953948620852977E-2</v>
      </c>
      <c r="M1148" s="204">
        <f>IFERROR(Inv_SY!M1149/Inv_SY!$P1149-1,"")</f>
        <v>1.5129522915586779E-2</v>
      </c>
      <c r="N1148" s="204">
        <f>IFERROR(Inv_SY!N1149/Inv_SY!$P1149-1,"")</f>
        <v>-1.5938241577342582E-2</v>
      </c>
      <c r="O1148" s="204">
        <f>IFERROR(Inv_SY!O1149/Inv_SY!$P1149-1,"")</f>
        <v>-7.3225091549289356E-4</v>
      </c>
      <c r="P1148" s="204">
        <f>IFERROR(Inv_SY!J1149/Inv_SY!$Q1149-1,"")</f>
        <v>-1.1472018292193797E-2</v>
      </c>
      <c r="Q1148" s="204">
        <f>IFERROR(Inv_SY!K1149/Inv_SY!$Q1149-1,"")</f>
        <v>-3.7026614661831325E-2</v>
      </c>
      <c r="R1148" s="204">
        <f>IFERROR(Inv_SY!L1149/Inv_SY!$Q1149-1,"")</f>
        <v>0</v>
      </c>
      <c r="S1148" s="204">
        <f>IFERROR(Inv_SY!M1149/Inv_SY!$Q1149-1,"")</f>
        <v>-1.7940101493685301E-3</v>
      </c>
      <c r="T1148" s="204">
        <f>IFERROR(Inv_SY!N1149/Inv_SY!$Q1149-1,"")</f>
        <v>-3.2343834490049961E-2</v>
      </c>
      <c r="U1148" s="205">
        <f>IFERROR(Inv_SY!O1149/Inv_SY!$Q1149-1,"")</f>
        <v>-1.7391347523977085E-2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2.9673068710861505E-2</v>
      </c>
      <c r="K1149" s="204">
        <f>IFERROR(Inv_SY!K1150/Inv_SY!$P1150-1,"")</f>
        <v>-1.7604658242909577E-2</v>
      </c>
      <c r="L1149" s="204">
        <f>IFERROR(Inv_SY!L1150/Inv_SY!$P1150-1,"")</f>
        <v>5.1757358998028025E-3</v>
      </c>
      <c r="M1149" s="204">
        <f>IFERROR(Inv_SY!M1150/Inv_SY!$P1150-1,"")</f>
        <v>1.5292209758330788E-3</v>
      </c>
      <c r="N1149" s="204">
        <f>IFERROR(Inv_SY!N1150/Inv_SY!$P1150-1,"")</f>
        <v>-1.7001507998169019E-2</v>
      </c>
      <c r="O1149" s="204">
        <f>IFERROR(Inv_SY!O1150/Inv_SY!$P1150-1,"")</f>
        <v>-1.7718593454194576E-3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-3.0538749639873242E-2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4.1423926390406818E-2</v>
      </c>
      <c r="K1150" s="204">
        <f>IFERROR(Inv_SY!K1151/Inv_SY!$P1151-1,"")</f>
        <v>-2.4527732514634915E-2</v>
      </c>
      <c r="L1150" s="204">
        <f>IFERROR(Inv_SY!L1151/Inv_SY!$P1151-1,"")</f>
        <v>1.0219027785171475E-2</v>
      </c>
      <c r="M1150" s="204">
        <f>IFERROR(Inv_SY!M1151/Inv_SY!$P1151-1,"")</f>
        <v>1.6089652916106978E-4</v>
      </c>
      <c r="N1150" s="204">
        <f>IFERROR(Inv_SY!N1151/Inv_SY!$P1151-1,"")</f>
        <v>-4.0383381929412487E-2</v>
      </c>
      <c r="O1150" s="204">
        <f>IFERROR(Inv_SY!O1151/Inv_SY!$P1151-1,"")</f>
        <v>1.310726373930815E-2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-2.7190332326283984E-2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0.10773569857739917</v>
      </c>
      <c r="K1151" s="204">
        <f>IFERROR(Inv_SY!K1152/Inv_SY!$P1152-1,"")</f>
        <v>8.121759807527007E-2</v>
      </c>
      <c r="L1151" s="204">
        <f>IFERROR(Inv_SY!L1152/Inv_SY!$P1152-1,"")</f>
        <v>0.10224374580359763</v>
      </c>
      <c r="M1151" s="204">
        <f>IFERROR(Inv_SY!M1152/Inv_SY!$P1152-1,"")</f>
        <v>-0.49757728767004872</v>
      </c>
      <c r="N1151" s="204">
        <f>IFERROR(Inv_SY!N1152/Inv_SY!$P1152-1,"")</f>
        <v>9.0398375182954016E-2</v>
      </c>
      <c r="O1151" s="204">
        <f>IFERROR(Inv_SY!O1152/Inv_SY!$P1152-1,"")</f>
        <v>0.11598187003082883</v>
      </c>
      <c r="P1151" s="204">
        <f>IFERROR(Inv_SY!J1152/Inv_SY!$Q1152-1,"")</f>
        <v>-7.3891625615762901E-3</v>
      </c>
      <c r="Q1151" s="204">
        <f>IFERROR(Inv_SY!K1152/Inv_SY!$Q1152-1,"")</f>
        <v>-3.1151287390178251E-2</v>
      </c>
      <c r="R1151" s="204">
        <f>IFERROR(Inv_SY!L1152/Inv_SY!$Q1152-1,"")</f>
        <v>-1.2310347144664391E-2</v>
      </c>
      <c r="S1151" s="204">
        <f>IFERROR(Inv_SY!M1152/Inv_SY!$Q1152-1,"")</f>
        <v>-0.54979312314807416</v>
      </c>
      <c r="T1151" s="204">
        <f>IFERROR(Inv_SY!N1152/Inv_SY!$Q1152-1,"")</f>
        <v>-2.2924650959758042E-2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4.2855549563079576E-2</v>
      </c>
      <c r="K1152" s="204">
        <f>IFERROR(Inv_SY!K1153/Inv_SY!$P1153-1,"")</f>
        <v>-9.3883925560848569E-2</v>
      </c>
      <c r="L1152" s="204">
        <f>IFERROR(Inv_SY!L1153/Inv_SY!$P1153-1,"")</f>
        <v>3.7020736673906596E-2</v>
      </c>
      <c r="M1152" s="204">
        <f>IFERROR(Inv_SY!M1153/Inv_SY!$P1153-1,"")</f>
        <v>-7.7231663329152878E-2</v>
      </c>
      <c r="N1152" s="204">
        <f>IFERROR(Inv_SY!N1153/Inv_SY!$P1153-1,"")</f>
        <v>3.7023670850685919E-2</v>
      </c>
      <c r="O1152" s="204">
        <f>IFERROR(Inv_SY!O1153/Inv_SY!$P1153-1,"")</f>
        <v>5.4215631802328801E-2</v>
      </c>
      <c r="P1152" s="204">
        <f>IFERROR(Inv_SY!J1153/Inv_SY!$Q1153-1,"")</f>
        <v>-1.0775862068965525E-2</v>
      </c>
      <c r="Q1152" s="204">
        <f>IFERROR(Inv_SY!K1153/Inv_SY!$Q1153-1,"")</f>
        <v>-0.14048317336177274</v>
      </c>
      <c r="R1152" s="204">
        <f>IFERROR(Inv_SY!L1153/Inv_SY!$Q1153-1,"")</f>
        <v>-1.6310605354072694E-2</v>
      </c>
      <c r="S1152" s="204">
        <f>IFERROR(Inv_SY!M1153/Inv_SY!$Q1153-1,"")</f>
        <v>-0.12468729467305861</v>
      </c>
      <c r="T1152" s="204">
        <f>IFERROR(Inv_SY!N1153/Inv_SY!$Q1153-1,"")</f>
        <v>-1.630782207455117E-2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-2.0099896484643831E-2</v>
      </c>
      <c r="K1153" s="204">
        <f>IFERROR(Inv_SY!K1154/Inv_SY!$P1154-1,"")</f>
        <v>-1.8346564173550739E-2</v>
      </c>
      <c r="L1153" s="204">
        <f>IFERROR(Inv_SY!L1154/Inv_SY!$P1154-1,"")</f>
        <v>1.7059682232234419E-2</v>
      </c>
      <c r="M1153" s="204">
        <f>IFERROR(Inv_SY!M1154/Inv_SY!$P1154-1,"")</f>
        <v>9.7633864382160596E-3</v>
      </c>
      <c r="N1153" s="204">
        <f>IFERROR(Inv_SY!N1154/Inv_SY!$P1154-1,"")</f>
        <v>2.0293459416200754E-3</v>
      </c>
      <c r="O1153" s="204">
        <f>IFERROR(Inv_SY!O1154/Inv_SY!$P1154-1,"")</f>
        <v>9.5940460461245713E-3</v>
      </c>
      <c r="P1153" s="204">
        <f>IFERROR(Inv_SY!J1154/Inv_SY!$Q1154-1,"")</f>
        <v>-3.6536281366812862E-2</v>
      </c>
      <c r="Q1153" s="204">
        <f>IFERROR(Inv_SY!K1154/Inv_SY!$Q1154-1,"")</f>
        <v>-3.4812358629806028E-2</v>
      </c>
      <c r="R1153" s="204">
        <f>IFERROR(Inv_SY!L1154/Inv_SY!$Q1154-1,"")</f>
        <v>0</v>
      </c>
      <c r="S1153" s="204">
        <f>IFERROR(Inv_SY!M1154/Inv_SY!$Q1154-1,"")</f>
        <v>-7.1739111494464325E-3</v>
      </c>
      <c r="T1153" s="204">
        <f>IFERROR(Inv_SY!N1154/Inv_SY!$Q1154-1,"")</f>
        <v>-1.4778224477078661E-2</v>
      </c>
      <c r="U1153" s="205">
        <f>IFERROR(Inv_SY!O1154/Inv_SY!$Q1154-1,"")</f>
        <v>-7.3404111052011167E-3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1.4748494544996049E-2</v>
      </c>
      <c r="K1154" s="204">
        <f>IFERROR(Inv_SY!K1155/Inv_SY!$P1155-1,"")</f>
        <v>-2.8668011656934222E-2</v>
      </c>
      <c r="L1154" s="204">
        <f>IFERROR(Inv_SY!L1155/Inv_SY!$P1155-1,"")</f>
        <v>5.6180843722752893E-3</v>
      </c>
      <c r="M1154" s="204">
        <f>IFERROR(Inv_SY!M1155/Inv_SY!$P1155-1,"")</f>
        <v>-3.1722559269743433E-3</v>
      </c>
      <c r="N1154" s="204">
        <f>IFERROR(Inv_SY!N1155/Inv_SY!$P1155-1,"")</f>
        <v>2.7188788898291349E-4</v>
      </c>
      <c r="O1154" s="204">
        <f>IFERROR(Inv_SY!O1155/Inv_SY!$P1155-1,"")</f>
        <v>1.1201800777654203E-2</v>
      </c>
      <c r="P1154" s="204">
        <f>IFERROR(Inv_SY!J1155/Inv_SY!$Q1155-1,"")</f>
        <v>0</v>
      </c>
      <c r="Q1154" s="204">
        <f>IFERROR(Inv_SY!K1155/Inv_SY!$Q1155-1,"")</f>
        <v>-4.2785484714020439E-2</v>
      </c>
      <c r="R1154" s="204">
        <f>IFERROR(Inv_SY!L1155/Inv_SY!$Q1155-1,"")</f>
        <v>-8.997707532263588E-3</v>
      </c>
      <c r="S1154" s="204">
        <f>IFERROR(Inv_SY!M1155/Inv_SY!$Q1155-1,"")</f>
        <v>-1.766028781349005E-2</v>
      </c>
      <c r="T1154" s="204">
        <f>IFERROR(Inv_SY!N1155/Inv_SY!$Q1155-1,"")</f>
        <v>-1.4266201658672428E-2</v>
      </c>
      <c r="U1154" s="205">
        <f>IFERROR(Inv_SY!O1155/Inv_SY!$Q1155-1,"")</f>
        <v>-3.4951456310678974E-3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1.7583664822163891E-2</v>
      </c>
      <c r="K1155" s="204">
        <f>IFERROR(Inv_SY!K1156/Inv_SY!$P1156-1,"")</f>
        <v>-2.6511319227523478E-2</v>
      </c>
      <c r="L1155" s="204">
        <f>IFERROR(Inv_SY!L1156/Inv_SY!$P1156-1,"")</f>
        <v>1.8634717278063873E-2</v>
      </c>
      <c r="M1155" s="204">
        <f>IFERROR(Inv_SY!M1156/Inv_SY!$P1156-1,"")</f>
        <v>1.216846164656693E-2</v>
      </c>
      <c r="N1155" s="204">
        <f>IFERROR(Inv_SY!N1156/Inv_SY!$P1156-1,"")</f>
        <v>-1.7493726973026535E-2</v>
      </c>
      <c r="O1155" s="204">
        <f>IFERROR(Inv_SY!O1156/Inv_SY!$P1156-1,"")</f>
        <v>-4.3817975462439041E-3</v>
      </c>
      <c r="P1155" s="204">
        <f>IFERROR(Inv_SY!J1156/Inv_SY!$Q1156-1,"")</f>
        <v>-1.0318246944386322E-3</v>
      </c>
      <c r="Q1155" s="204">
        <f>IFERROR(Inv_SY!K1156/Inv_SY!$Q1156-1,"")</f>
        <v>-4.432014316792976E-2</v>
      </c>
      <c r="R1155" s="204">
        <f>IFERROR(Inv_SY!L1156/Inv_SY!$Q1156-1,"")</f>
        <v>0</v>
      </c>
      <c r="S1155" s="204">
        <f>IFERROR(Inv_SY!M1156/Inv_SY!$Q1156-1,"")</f>
        <v>-6.3479631332179487E-3</v>
      </c>
      <c r="T1155" s="204">
        <f>IFERROR(Inv_SY!N1156/Inv_SY!$Q1156-1,"")</f>
        <v>-3.5467517097425016E-2</v>
      </c>
      <c r="U1155" s="205">
        <f>IFERROR(Inv_SY!O1156/Inv_SY!$Q1156-1,"")</f>
        <v>-2.2595454910285473E-2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1.0969734004574905E-2</v>
      </c>
      <c r="K1156" s="204">
        <f>IFERROR(Inv_SY!K1157/Inv_SY!$P1157-1,"")</f>
        <v>-2.95978447841585E-2</v>
      </c>
      <c r="L1156" s="204">
        <f>IFERROR(Inv_SY!L1157/Inv_SY!$P1157-1,"")</f>
        <v>1.3072754039774592E-2</v>
      </c>
      <c r="M1156" s="204">
        <f>IFERROR(Inv_SY!M1157/Inv_SY!$P1157-1,"")</f>
        <v>1.4981055136497501E-2</v>
      </c>
      <c r="N1156" s="204">
        <f>IFERROR(Inv_SY!N1157/Inv_SY!$P1157-1,"")</f>
        <v>-1.1663067207662303E-2</v>
      </c>
      <c r="O1156" s="204">
        <f>IFERROR(Inv_SY!O1157/Inv_SY!$P1157-1,"")</f>
        <v>2.2373688109742496E-3</v>
      </c>
      <c r="P1156" s="204">
        <f>IFERROR(Inv_SY!J1157/Inv_SY!$Q1157-1,"")</f>
        <v>-3.9521142898407691E-3</v>
      </c>
      <c r="Q1156" s="204">
        <f>IFERROR(Inv_SY!K1157/Inv_SY!$Q1157-1,"")</f>
        <v>-4.392091822310995E-2</v>
      </c>
      <c r="R1156" s="204">
        <f>IFERROR(Inv_SY!L1157/Inv_SY!$Q1157-1,"")</f>
        <v>-1.8801346951902165E-3</v>
      </c>
      <c r="S1156" s="204">
        <f>IFERROR(Inv_SY!M1157/Inv_SY!$Q1157-1,"")</f>
        <v>0</v>
      </c>
      <c r="T1156" s="204">
        <f>IFERROR(Inv_SY!N1157/Inv_SY!$Q1157-1,"")</f>
        <v>-2.6250856810895451E-2</v>
      </c>
      <c r="U1156" s="205">
        <f>IFERROR(Inv_SY!O1157/Inv_SY!$Q1157-1,"")</f>
        <v>-1.2555590334451416E-2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1.330741631348098E-2</v>
      </c>
      <c r="K1157" s="204">
        <f>IFERROR(Inv_SY!K1158/Inv_SY!$P1158-1,"")</f>
        <v>-2.7103433131602239E-2</v>
      </c>
      <c r="L1157" s="204">
        <f>IFERROR(Inv_SY!L1158/Inv_SY!$P1158-1,"")</f>
        <v>1.7791917545790792E-2</v>
      </c>
      <c r="M1157" s="204">
        <f>IFERROR(Inv_SY!M1158/Inv_SY!$P1158-1,"")</f>
        <v>9.1549386222467E-4</v>
      </c>
      <c r="N1157" s="204">
        <f>IFERROR(Inv_SY!N1158/Inv_SY!$P1158-1,"")</f>
        <v>-3.7798248185011429E-3</v>
      </c>
      <c r="O1157" s="204">
        <f>IFERROR(Inv_SY!O1158/Inv_SY!$P1158-1,"")</f>
        <v>-1.1315697713928374E-3</v>
      </c>
      <c r="P1157" s="204">
        <f>IFERROR(Inv_SY!J1158/Inv_SY!$Q1158-1,"")</f>
        <v>-4.4061081199419094E-3</v>
      </c>
      <c r="Q1157" s="204">
        <f>IFERROR(Inv_SY!K1158/Inv_SY!$Q1158-1,"")</f>
        <v>-4.4110539594035547E-2</v>
      </c>
      <c r="R1157" s="204">
        <f>IFERROR(Inv_SY!L1158/Inv_SY!$Q1158-1,"")</f>
        <v>0</v>
      </c>
      <c r="S1157" s="204">
        <f>IFERROR(Inv_SY!M1158/Inv_SY!$Q1158-1,"")</f>
        <v>-1.6581408628455474E-2</v>
      </c>
      <c r="T1157" s="204">
        <f>IFERROR(Inv_SY!N1158/Inv_SY!$Q1158-1,"")</f>
        <v>-2.119464891832501E-2</v>
      </c>
      <c r="U1157" s="205">
        <f>IFERROR(Inv_SY!O1158/Inv_SY!$Q1158-1,"")</f>
        <v>-1.8592687749784842E-2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1.3025666017096205E-2</v>
      </c>
      <c r="K1158" s="204">
        <f>IFERROR(Inv_SY!K1159/Inv_SY!$P1159-1,"")</f>
        <v>-7.7605084196806784E-3</v>
      </c>
      <c r="L1158" s="204">
        <f>IFERROR(Inv_SY!L1159/Inv_SY!$P1159-1,"")</f>
        <v>1.003963865411106E-2</v>
      </c>
      <c r="M1158" s="204">
        <f>IFERROR(Inv_SY!M1159/Inv_SY!$P1159-1,"")</f>
        <v>-4.2940671999774915E-3</v>
      </c>
      <c r="N1158" s="204">
        <f>IFERROR(Inv_SY!N1159/Inv_SY!$P1159-1,"")</f>
        <v>-1.486874198251753E-2</v>
      </c>
      <c r="O1158" s="204">
        <f>IFERROR(Inv_SY!O1159/Inv_SY!$P1159-1,"")</f>
        <v>3.8580129309688793E-3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-9.0497737556559654E-3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3.7211496787934228E-2</v>
      </c>
      <c r="K1159" s="204">
        <f>IFERROR(Inv_SY!K1160/Inv_SY!$P1160-1,"")</f>
        <v>2.1809771110883336E-3</v>
      </c>
      <c r="L1159" s="204">
        <f>IFERROR(Inv_SY!L1160/Inv_SY!$P1160-1,"")</f>
        <v>-9.5722886269867802E-3</v>
      </c>
      <c r="M1159" s="204">
        <f>IFERROR(Inv_SY!M1160/Inv_SY!$P1160-1,"")</f>
        <v>-1.4982515708377497E-2</v>
      </c>
      <c r="N1159" s="204">
        <f>IFERROR(Inv_SY!N1160/Inv_SY!$P1160-1,"")</f>
        <v>-2.9326139493619396E-2</v>
      </c>
      <c r="O1159" s="204">
        <f>IFERROR(Inv_SY!O1160/Inv_SY!$P1160-1,"")</f>
        <v>1.4488469929960335E-2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-2.1907804655408536E-2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3.021523666532655E-2</v>
      </c>
      <c r="K1160" s="204">
        <f>IFERROR(Inv_SY!K1161/Inv_SY!$P1161-1,"")</f>
        <v>-2.9371425147128871E-3</v>
      </c>
      <c r="L1160" s="204">
        <f>IFERROR(Inv_SY!L1161/Inv_SY!$P1161-1,"")</f>
        <v>5.8911742178202608E-3</v>
      </c>
      <c r="M1160" s="204">
        <f>IFERROR(Inv_SY!M1161/Inv_SY!$P1161-1,"")</f>
        <v>-1.4827937017118265E-2</v>
      </c>
      <c r="N1160" s="204">
        <f>IFERROR(Inv_SY!N1161/Inv_SY!$P1161-1,"")</f>
        <v>-1.9391890281424962E-2</v>
      </c>
      <c r="O1160" s="204">
        <f>IFERROR(Inv_SY!O1161/Inv_SY!$P1161-1,"")</f>
        <v>1.050558930108858E-3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-2.8309305373525717E-2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2.5185092673694287E-2</v>
      </c>
      <c r="K1161" s="204">
        <f>IFERROR(Inv_SY!K1162/Inv_SY!$P1162-1,"")</f>
        <v>-3.0900993305356894E-2</v>
      </c>
      <c r="L1161" s="204">
        <f>IFERROR(Inv_SY!L1162/Inv_SY!$P1162-1,"")</f>
        <v>2.0017461296988115E-2</v>
      </c>
      <c r="M1161" s="204">
        <f>IFERROR(Inv_SY!M1162/Inv_SY!$P1162-1,"")</f>
        <v>-7.8391806278816922E-3</v>
      </c>
      <c r="N1161" s="204">
        <f>IFERROR(Inv_SY!N1162/Inv_SY!$P1162-1,"")</f>
        <v>-1.1613321281789823E-2</v>
      </c>
      <c r="O1161" s="204">
        <f>IFERROR(Inv_SY!O1162/Inv_SY!$P1162-1,"")</f>
        <v>5.1509412443457858E-3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-1.9541984732824424E-2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1.6994570967090894E-2</v>
      </c>
      <c r="K1162" s="204">
        <f>IFERROR(Inv_SY!K1163/Inv_SY!$P1163-1,"")</f>
        <v>8.9390823495418825E-3</v>
      </c>
      <c r="L1162" s="204">
        <f>IFERROR(Inv_SY!L1163/Inv_SY!$P1163-1,"")</f>
        <v>8.2710959199583378E-4</v>
      </c>
      <c r="M1162" s="204">
        <f>IFERROR(Inv_SY!M1163/Inv_SY!$P1163-1,"")</f>
        <v>-1.3784186171449497E-2</v>
      </c>
      <c r="N1162" s="204">
        <f>IFERROR(Inv_SY!N1163/Inv_SY!$P1163-1,"")</f>
        <v>-1.9462593010006191E-2</v>
      </c>
      <c r="O1162" s="204">
        <f>IFERROR(Inv_SY!O1163/Inv_SY!$P1163-1,"")</f>
        <v>6.4860162728268556E-3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-1.0332950631458226E-2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3.9834682721719972E-3</v>
      </c>
      <c r="K1163" s="204">
        <f>IFERROR(Inv_SY!K1164/Inv_SY!$P1164-1,"")</f>
        <v>8.1909412928675707E-3</v>
      </c>
      <c r="L1163" s="204">
        <f>IFERROR(Inv_SY!L1164/Inv_SY!$P1164-1,"")</f>
        <v>1.7736396923972331E-2</v>
      </c>
      <c r="M1163" s="204">
        <f>IFERROR(Inv_SY!M1164/Inv_SY!$P1164-1,"")</f>
        <v>-1.09561360367878E-2</v>
      </c>
      <c r="N1163" s="204">
        <f>IFERROR(Inv_SY!N1164/Inv_SY!$P1164-1,"")</f>
        <v>-3.2106937521403367E-2</v>
      </c>
      <c r="O1163" s="204">
        <f>IFERROR(Inv_SY!O1164/Inv_SY!$P1164-1,"")</f>
        <v>1.3152267069178158E-2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-4.5042408512159238E-3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-2.6982337016574487E-3</v>
      </c>
      <c r="K1164" s="204">
        <f>IFERROR(Inv_SY!K1165/Inv_SY!$P1165-1,"")</f>
        <v>1.5847225466931736E-2</v>
      </c>
      <c r="L1164" s="204">
        <f>IFERROR(Inv_SY!L1165/Inv_SY!$P1165-1,"")</f>
        <v>6.3795848139711619E-3</v>
      </c>
      <c r="M1164" s="204">
        <f>IFERROR(Inv_SY!M1165/Inv_SY!$P1165-1,"")</f>
        <v>1.073757844949319E-2</v>
      </c>
      <c r="N1164" s="204">
        <f>IFERROR(Inv_SY!N1165/Inv_SY!$P1165-1,"")</f>
        <v>-3.4510464009600339E-2</v>
      </c>
      <c r="O1164" s="204">
        <f>IFERROR(Inv_SY!O1165/Inv_SY!$P1165-1,"")</f>
        <v>4.2443089808614776E-3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-1.1421910888949949E-2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-4.0630043281347561E-2</v>
      </c>
      <c r="K1165" s="204">
        <f>IFERROR(Inv_SY!K1166/Inv_SY!$P1166-1,"")</f>
        <v>2.9032284554045606E-2</v>
      </c>
      <c r="L1165" s="204">
        <f>IFERROR(Inv_SY!L1166/Inv_SY!$P1166-1,"")</f>
        <v>7.5036467908811133E-3</v>
      </c>
      <c r="M1165" s="204">
        <f>IFERROR(Inv_SY!M1166/Inv_SY!$P1166-1,"")</f>
        <v>1.3739106961059067E-2</v>
      </c>
      <c r="N1165" s="204">
        <f>IFERROR(Inv_SY!N1166/Inv_SY!$P1166-1,"")</f>
        <v>-1.0717390789241943E-2</v>
      </c>
      <c r="O1165" s="204">
        <f>IFERROR(Inv_SY!O1166/Inv_SY!$P1166-1,"")</f>
        <v>1.0723957646034954E-3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-2.7171051102210075E-2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2.1844969982370621E-2</v>
      </c>
      <c r="K1166" s="204">
        <f>IFERROR(Inv_SY!K1167/Inv_SY!$P1167-1,"")</f>
        <v>2.1929814938204562E-2</v>
      </c>
      <c r="L1166" s="204">
        <f>IFERROR(Inv_SY!L1167/Inv_SY!$P1167-1,"")</f>
        <v>2.6498265451124769E-3</v>
      </c>
      <c r="M1166" s="204">
        <f>IFERROR(Inv_SY!M1167/Inv_SY!$P1167-1,"")</f>
        <v>-1.7172025118696421E-2</v>
      </c>
      <c r="N1166" s="204">
        <f>IFERROR(Inv_SY!N1167/Inv_SY!$P1167-1,"")</f>
        <v>-1.6095131943225982E-2</v>
      </c>
      <c r="O1166" s="204">
        <f>IFERROR(Inv_SY!O1167/Inv_SY!$P1167-1,"")</f>
        <v>-1.3157454403765811E-2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-3.4334323971252467E-2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-4.3076048957860769E-3</v>
      </c>
      <c r="K1167" s="204">
        <f>IFERROR(Inv_SY!K1168/Inv_SY!$P1168-1,"")</f>
        <v>2.2995045129573288E-2</v>
      </c>
      <c r="L1167" s="204">
        <f>IFERROR(Inv_SY!L1168/Inv_SY!$P1168-1,"")</f>
        <v>1.6596115195759209E-2</v>
      </c>
      <c r="M1167" s="204">
        <f>IFERROR(Inv_SY!M1168/Inv_SY!$P1168-1,"")</f>
        <v>-2.2178681235448527E-3</v>
      </c>
      <c r="N1167" s="204">
        <f>IFERROR(Inv_SY!N1168/Inv_SY!$P1168-1,"")</f>
        <v>-2.1607688190437013E-2</v>
      </c>
      <c r="O1167" s="204">
        <f>IFERROR(Inv_SY!O1168/Inv_SY!$P1168-1,"")</f>
        <v>-1.1457999115564999E-2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-3.3678603243649685E-2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2.0202934436811537E-2</v>
      </c>
      <c r="K1168" s="204">
        <f>IFERROR(Inv_SY!K1169/Inv_SY!$P1169-1,"")</f>
        <v>1.593781793728688E-2</v>
      </c>
      <c r="L1168" s="204">
        <f>IFERROR(Inv_SY!L1169/Inv_SY!$P1169-1,"")</f>
        <v>1.6829326141872825E-2</v>
      </c>
      <c r="M1168" s="204">
        <f>IFERROR(Inv_SY!M1169/Inv_SY!$P1169-1,"")</f>
        <v>-2.5263517442503658E-2</v>
      </c>
      <c r="N1168" s="204">
        <f>IFERROR(Inv_SY!N1169/Inv_SY!$P1169-1,"")</f>
        <v>-1.8802841184847763E-2</v>
      </c>
      <c r="O1168" s="204">
        <f>IFERROR(Inv_SY!O1169/Inv_SY!$P1169-1,"")</f>
        <v>-8.9037198886191549E-3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-2.8530259365994182E-2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8.1234607499591771E-3</v>
      </c>
      <c r="K1169" s="204">
        <f>IFERROR(Inv_SY!K1170/Inv_SY!$P1170-1,"")</f>
        <v>7.7824536317612214E-3</v>
      </c>
      <c r="L1169" s="204">
        <f>IFERROR(Inv_SY!L1170/Inv_SY!$P1170-1,"")</f>
        <v>1.0757025745173232E-2</v>
      </c>
      <c r="M1169" s="204">
        <f>IFERROR(Inv_SY!M1170/Inv_SY!$P1170-1,"")</f>
        <v>-1.5816300717573339E-2</v>
      </c>
      <c r="N1169" s="204">
        <f>IFERROR(Inv_SY!N1170/Inv_SY!$P1170-1,"")</f>
        <v>-5.0772326789804145E-3</v>
      </c>
      <c r="O1169" s="204">
        <f>IFERROR(Inv_SY!O1170/Inv_SY!$P1170-1,"")</f>
        <v>-5.7694067303406538E-3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-1.6350549196855635E-2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2.3174745745926151E-2</v>
      </c>
      <c r="K1170" s="204">
        <f>IFERROR(Inv_SY!K1171/Inv_SY!$P1171-1,"")</f>
        <v>-4.1091058499610478E-3</v>
      </c>
      <c r="L1170" s="204">
        <f>IFERROR(Inv_SY!L1171/Inv_SY!$P1171-1,"")</f>
        <v>9.3306084384683352E-3</v>
      </c>
      <c r="M1170" s="204">
        <f>IFERROR(Inv_SY!M1171/Inv_SY!$P1171-1,"")</f>
        <v>-1.7976127622603699E-2</v>
      </c>
      <c r="N1170" s="204">
        <f>IFERROR(Inv_SY!N1171/Inv_SY!$P1171-1,"")</f>
        <v>-1.2425733787150173E-2</v>
      </c>
      <c r="O1170" s="204">
        <f>IFERROR(Inv_SY!O1171/Inv_SY!$P1171-1,"")</f>
        <v>2.0056130753207668E-3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-2.0689655172413834E-2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1.2386264330594754E-2</v>
      </c>
      <c r="K1171" s="233">
        <f>IFERROR(Inv_SY!K1172/Inv_SY!$P1172-1,"")</f>
        <v>1.2909436945749642E-2</v>
      </c>
      <c r="L1171" s="233">
        <f>IFERROR(Inv_SY!L1172/Inv_SY!$P1172-1,"")</f>
        <v>6.1111329800385139E-3</v>
      </c>
      <c r="M1171" s="204">
        <f>IFERROR(Inv_SY!M1172/Inv_SY!$P1172-1,"")</f>
        <v>-2.141479456337303E-2</v>
      </c>
      <c r="N1171" s="204">
        <f>IFERROR(Inv_SY!N1172/Inv_SY!$P1172-1,"")</f>
        <v>-1.3211026826910777E-2</v>
      </c>
      <c r="O1171" s="204">
        <f>IFERROR(Inv_SY!O1172/Inv_SY!$P1172-1,"")</f>
        <v>3.2189871339003417E-3</v>
      </c>
      <c r="P1171" s="204">
        <f>IFERROR(Inv_SY!J1172/Inv_SY!$Q1172-1,"")</f>
        <v>-5.1650482863729863E-4</v>
      </c>
      <c r="Q1171" s="204">
        <f>IFERROR(Inv_SY!K1172/Inv_SY!$Q1172-1,"")</f>
        <v>0</v>
      </c>
      <c r="R1171" s="204">
        <f>IFERROR(Inv_SY!L1172/Inv_SY!$Q1172-1,"")</f>
        <v>-6.7116602114106749E-3</v>
      </c>
      <c r="S1171" s="204">
        <f>IFERROR(Inv_SY!M1172/Inv_SY!$Q1172-1,"")</f>
        <v>-3.3886772358071027E-2</v>
      </c>
      <c r="T1171" s="204">
        <f>IFERROR(Inv_SY!N1172/Inv_SY!$Q1172-1,"")</f>
        <v>-2.5787560881476268E-2</v>
      </c>
      <c r="U1171" s="205">
        <f>IFERROR(Inv_SY!O1172/Inv_SY!$Q1172-1,"")</f>
        <v>-9.5669459266456425E-3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-9.4760458757443544E-3</v>
      </c>
      <c r="K1172" s="233">
        <f>IFERROR(Inv_SY!K1173/Inv_SY!$P1173-1,"")</f>
        <v>8.5674849469488112E-3</v>
      </c>
      <c r="L1172" s="233">
        <f>IFERROR(Inv_SY!L1173/Inv_SY!$P1173-1,"")</f>
        <v>2.4613800902431038E-2</v>
      </c>
      <c r="M1172" s="204">
        <f>IFERROR(Inv_SY!M1173/Inv_SY!$P1173-1,"")</f>
        <v>-1.5685921819650339E-2</v>
      </c>
      <c r="N1172" s="204">
        <f>IFERROR(Inv_SY!N1173/Inv_SY!$P1173-1,"")</f>
        <v>-3.0643359692642536E-3</v>
      </c>
      <c r="O1172" s="204">
        <f>IFERROR(Inv_SY!O1173/Inv_SY!$P1173-1,"")</f>
        <v>-4.9549821847207909E-3</v>
      </c>
      <c r="P1172" s="204">
        <f>IFERROR(Inv_SY!J1173/Inv_SY!$Q1173-1,"")</f>
        <v>-3.3270922905928813E-2</v>
      </c>
      <c r="Q1172" s="204">
        <f>IFERROR(Inv_SY!K1173/Inv_SY!$Q1173-1,"")</f>
        <v>-1.5660843081900078E-2</v>
      </c>
      <c r="R1172" s="204">
        <f>IFERROR(Inv_SY!L1173/Inv_SY!$Q1173-1,"")</f>
        <v>0</v>
      </c>
      <c r="S1172" s="204">
        <f>IFERROR(Inv_SY!M1173/Inv_SY!$Q1173-1,"")</f>
        <v>-3.933162200878737E-2</v>
      </c>
      <c r="T1172" s="204">
        <f>IFERROR(Inv_SY!N1173/Inv_SY!$Q1173-1,"")</f>
        <v>-2.7013238399988149E-2</v>
      </c>
      <c r="U1172" s="205">
        <f>IFERROR(Inv_SY!O1173/Inv_SY!$Q1173-1,"")</f>
        <v>-2.8858466537449612E-2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1.456927478239689E-2</v>
      </c>
      <c r="K1173" s="233">
        <f>IFERROR(Inv_SY!K1174/Inv_SY!$P1174-1,"")</f>
        <v>1.2109075889045195E-2</v>
      </c>
      <c r="L1173" s="233">
        <f>IFERROR(Inv_SY!L1174/Inv_SY!$P1174-1,"")</f>
        <v>1.5762616672944985E-2</v>
      </c>
      <c r="M1173" s="204">
        <f>IFERROR(Inv_SY!M1174/Inv_SY!$P1174-1,"")</f>
        <v>-2.1197578491260693E-2</v>
      </c>
      <c r="N1173" s="204">
        <f>IFERROR(Inv_SY!N1174/Inv_SY!$P1174-1,"")</f>
        <v>-1.1194438585655386E-2</v>
      </c>
      <c r="O1173" s="204">
        <f>IFERROR(Inv_SY!O1174/Inv_SY!$P1174-1,"")</f>
        <v>-1.0048950267470325E-2</v>
      </c>
      <c r="P1173" s="204">
        <f>IFERROR(Inv_SY!J1174/Inv_SY!$Q1174-1,"")</f>
        <v>-1.1748235965377551E-3</v>
      </c>
      <c r="Q1173" s="204">
        <f>IFERROR(Inv_SY!K1174/Inv_SY!$Q1174-1,"")</f>
        <v>-3.5968450934596996E-3</v>
      </c>
      <c r="R1173" s="204">
        <f>IFERROR(Inv_SY!L1174/Inv_SY!$Q1174-1,"")</f>
        <v>0</v>
      </c>
      <c r="S1173" s="204">
        <f>IFERROR(Inv_SY!M1174/Inv_SY!$Q1174-1,"")</f>
        <v>-3.6386646404911183E-2</v>
      </c>
      <c r="T1173" s="204">
        <f>IFERROR(Inv_SY!N1174/Inv_SY!$Q1174-1,"")</f>
        <v>-2.6538735346351205E-2</v>
      </c>
      <c r="U1173" s="205">
        <f>IFERROR(Inv_SY!O1174/Inv_SY!$Q1174-1,"")</f>
        <v>-2.541102272985718E-2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2.3218859958328286E-2</v>
      </c>
      <c r="K1174" s="233">
        <f>IFERROR(Inv_SY!K1175/Inv_SY!$P1175-1,"")</f>
        <v>2.4082596838126413E-4</v>
      </c>
      <c r="L1174" s="233">
        <f>IFERROR(Inv_SY!L1175/Inv_SY!$P1175-1,"")</f>
        <v>7.6593099187827196E-3</v>
      </c>
      <c r="M1174" s="204">
        <f>IFERROR(Inv_SY!M1175/Inv_SY!$P1175-1,"")</f>
        <v>-1.6673736928613403E-2</v>
      </c>
      <c r="N1174" s="204">
        <f>IFERROR(Inv_SY!N1175/Inv_SY!$P1175-1,"")</f>
        <v>-1.3434892683116373E-2</v>
      </c>
      <c r="O1174" s="204">
        <f>IFERROR(Inv_SY!O1175/Inv_SY!$P1175-1,"")</f>
        <v>-1.0103662337633823E-3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-2.3679417122040136E-2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1.1193540495470611E-2</v>
      </c>
      <c r="K1175" s="233">
        <f>IFERROR(Inv_SY!K1176/Inv_SY!$P1176-1,"")</f>
        <v>-1.1689342554570659E-2</v>
      </c>
      <c r="L1175" s="233">
        <f>IFERROR(Inv_SY!L1176/Inv_SY!$P1176-1,"")</f>
        <v>1.0565552947716217E-2</v>
      </c>
      <c r="M1175" s="204">
        <f>IFERROR(Inv_SY!M1176/Inv_SY!$P1176-1,"")</f>
        <v>-5.2412193198660972E-3</v>
      </c>
      <c r="N1175" s="204">
        <f>IFERROR(Inv_SY!N1176/Inv_SY!$P1176-1,"")</f>
        <v>-4.8676248631681629E-3</v>
      </c>
      <c r="O1175" s="204">
        <f>IFERROR(Inv_SY!O1176/Inv_SY!$P1176-1,"")</f>
        <v>3.9093294417424929E-5</v>
      </c>
      <c r="P1175" s="204">
        <f>IFERROR(Inv_SY!J1176/Inv_SY!$Q1176-1,"")</f>
        <v>0</v>
      </c>
      <c r="Q1175" s="204">
        <f>IFERROR(Inv_SY!K1176/Inv_SY!$Q1176-1,"")</f>
        <v>-2.2629577952830826E-2</v>
      </c>
      <c r="R1175" s="204">
        <f>IFERROR(Inv_SY!L1176/Inv_SY!$Q1176-1,"")</f>
        <v>-6.210359566247714E-4</v>
      </c>
      <c r="S1175" s="204">
        <f>IFERROR(Inv_SY!M1176/Inv_SY!$Q1176-1,"")</f>
        <v>-1.6252833070199313E-2</v>
      </c>
      <c r="T1175" s="204">
        <f>IFERROR(Inv_SY!N1176/Inv_SY!$Q1176-1,"")</f>
        <v>-1.588337416669916E-2</v>
      </c>
      <c r="U1175" s="205">
        <f>IFERROR(Inv_SY!O1176/Inv_SY!$Q1176-1,"")</f>
        <v>-1.1030971574034876E-2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1.5727158787424811E-2</v>
      </c>
      <c r="K1176" s="233">
        <f>IFERROR(Inv_SY!K1177/Inv_SY!$P1177-1,"")</f>
        <v>1.6126393647076354E-2</v>
      </c>
      <c r="L1176" s="233">
        <f>IFERROR(Inv_SY!L1177/Inv_SY!$P1177-1,"")</f>
        <v>7.6745269587961129E-3</v>
      </c>
      <c r="M1176" s="204">
        <f>IFERROR(Inv_SY!M1177/Inv_SY!$P1177-1,"")</f>
        <v>-2.1213869533119212E-2</v>
      </c>
      <c r="N1176" s="204">
        <f>IFERROR(Inv_SY!N1177/Inv_SY!$P1177-1,"")</f>
        <v>-4.1724300074528209E-3</v>
      </c>
      <c r="O1176" s="204">
        <f>IFERROR(Inv_SY!O1177/Inv_SY!$P1177-1,"")</f>
        <v>-1.4141779852724912E-2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-2.9787803652223777E-2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3.1274905050274748E-2</v>
      </c>
      <c r="K1177" s="233">
        <f>IFERROR(Inv_SY!K1178/Inv_SY!$P1178-1,"")</f>
        <v>3.1606264754733937E-2</v>
      </c>
      <c r="L1177" s="233">
        <f>IFERROR(Inv_SY!L1178/Inv_SY!$P1178-1,"")</f>
        <v>1.8512916885370378E-2</v>
      </c>
      <c r="M1177" s="204">
        <f>IFERROR(Inv_SY!M1178/Inv_SY!$P1178-1,"")</f>
        <v>-7.4874318136373352E-2</v>
      </c>
      <c r="N1177" s="204">
        <f>IFERROR(Inv_SY!N1178/Inv_SY!$P1178-1,"")</f>
        <v>-1.8401745431528838E-4</v>
      </c>
      <c r="O1177" s="204">
        <f>IFERROR(Inv_SY!O1178/Inv_SY!$P1178-1,"")</f>
        <v>-6.3357510996903121E-3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-3.6779551608718708E-2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1.609347557702101E-2</v>
      </c>
      <c r="K1178" s="233">
        <f>IFERROR(Inv_SY!K1179/Inv_SY!$P1179-1,"")</f>
        <v>2.4791250099456486E-2</v>
      </c>
      <c r="L1178" s="233">
        <f>IFERROR(Inv_SY!L1179/Inv_SY!$P1179-1,"")</f>
        <v>2.8684972811032772E-4</v>
      </c>
      <c r="M1178" s="204">
        <f>IFERROR(Inv_SY!M1179/Inv_SY!$P1179-1,"")</f>
        <v>-9.3352051689619131E-3</v>
      </c>
      <c r="N1178" s="204">
        <f>IFERROR(Inv_SY!N1179/Inv_SY!$P1179-1,"")</f>
        <v>-2.5525709515877515E-2</v>
      </c>
      <c r="O1178" s="204">
        <f>IFERROR(Inv_SY!O1179/Inv_SY!$P1179-1,"")</f>
        <v>-6.3106607197487286E-3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-3.0349508562047989E-2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3.0934447245869912E-2</v>
      </c>
      <c r="K1179" s="233">
        <f>IFERROR(Inv_SY!K1180/Inv_SY!$P1180-1,"")</f>
        <v>2.7285698397151892E-2</v>
      </c>
      <c r="L1179" s="233">
        <f>IFERROR(Inv_SY!L1180/Inv_SY!$P1180-1,"")</f>
        <v>2.8044699956155661E-3</v>
      </c>
      <c r="M1179" s="233">
        <f>IFERROR(Inv_SY!M1180/Inv_SY!$P1180-1,"")</f>
        <v>-1.9572254433653735E-2</v>
      </c>
      <c r="N1179" s="233">
        <f>IFERROR(Inv_SY!N1180/Inv_SY!$P1180-1,"")</f>
        <v>-2.5231353393341371E-2</v>
      </c>
      <c r="O1179" s="233">
        <f>IFERROR(Inv_SY!O1180/Inv_SY!$P1180-1,"")</f>
        <v>-1.6221007811641153E-2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-4.5740498034076094E-2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1.3910237797893465E-2</v>
      </c>
      <c r="K1180" s="233">
        <f>IFERROR(Inv_SY!K1181/Inv_SY!$P1181-1,"")</f>
        <v>3.3673054809983061E-2</v>
      </c>
      <c r="L1180" s="233">
        <f>IFERROR(Inv_SY!L1181/Inv_SY!$P1181-1,"")</f>
        <v>6.8714363635344888E-3</v>
      </c>
      <c r="M1180" s="233">
        <f>IFERROR(Inv_SY!M1181/Inv_SY!$P1181-1,"")</f>
        <v>-2.7731335582522942E-2</v>
      </c>
      <c r="N1180" s="233">
        <f>IFERROR(Inv_SY!N1181/Inv_SY!$P1181-1,"")</f>
        <v>-1.4635932781707051E-2</v>
      </c>
      <c r="O1180" s="233">
        <f>IFERROR(Inv_SY!O1181/Inv_SY!$P1181-1,"")</f>
        <v>-1.2087460607180689E-2</v>
      </c>
      <c r="P1180" s="233">
        <f>IFERROR(Inv_SY!J1181/Inv_SY!$Q1181-1,"")</f>
        <v>-1.9119021164503813E-2</v>
      </c>
      <c r="Q1180" s="233">
        <f>IFERROR(Inv_SY!K1181/Inv_SY!$Q1181-1,"")</f>
        <v>0</v>
      </c>
      <c r="R1180" s="233">
        <f>IFERROR(Inv_SY!L1181/Inv_SY!$Q1181-1,"")</f>
        <v>-2.5928525776823474E-2</v>
      </c>
      <c r="S1180" s="233">
        <f>IFERROR(Inv_SY!M1181/Inv_SY!$Q1181-1,"")</f>
        <v>-5.9404073760821463E-2</v>
      </c>
      <c r="T1180" s="233">
        <f>IFERROR(Inv_SY!N1181/Inv_SY!$Q1181-1,"")</f>
        <v>-4.6735268339340164E-2</v>
      </c>
      <c r="U1180" s="234">
        <f>IFERROR(Inv_SY!O1181/Inv_SY!$Q1181-1,"")</f>
        <v>-4.4269815493619191E-2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1.4793654441858317E-2</v>
      </c>
      <c r="K1181" s="233">
        <f>IFERROR(Inv_SY!K1182/Inv_SY!$P1182-1,"")</f>
        <v>1.4663261909986458E-2</v>
      </c>
      <c r="L1181" s="233">
        <f>IFERROR(Inv_SY!L1182/Inv_SY!$P1182-1,"")</f>
        <v>8.7650167146209323E-3</v>
      </c>
      <c r="M1181" s="233">
        <f>IFERROR(Inv_SY!M1182/Inv_SY!$P1182-1,"")</f>
        <v>-7.8816248736042205E-3</v>
      </c>
      <c r="N1181" s="233">
        <f>IFERROR(Inv_SY!N1182/Inv_SY!$P1182-1,"")</f>
        <v>-1.9564358743271337E-2</v>
      </c>
      <c r="O1181" s="233">
        <f>IFERROR(Inv_SY!O1182/Inv_SY!$P1182-1,"")</f>
        <v>-1.0775949449590039E-2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-2.5196850393700787E-2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1.8255481421346031E-2</v>
      </c>
      <c r="K1182" s="233">
        <f>IFERROR(Inv_SY!K1183/Inv_SY!$P1183-1,"")</f>
        <v>7.1016845403990558E-3</v>
      </c>
      <c r="L1182" s="233">
        <f>IFERROR(Inv_SY!L1183/Inv_SY!$P1183-1,"")</f>
        <v>7.4382780108557256E-3</v>
      </c>
      <c r="M1182" s="233">
        <f>IFERROR(Inv_SY!M1183/Inv_SY!$P1183-1,"")</f>
        <v>-4.2498845338716507E-3</v>
      </c>
      <c r="N1182" s="233">
        <f>IFERROR(Inv_SY!N1183/Inv_SY!$P1183-1,"")</f>
        <v>-1.3213490533442673E-2</v>
      </c>
      <c r="O1182" s="233">
        <f>IFERROR(Inv_SY!O1183/Inv_SY!$P1183-1,"")</f>
        <v>-1.5332068905287155E-2</v>
      </c>
      <c r="P1182" s="233">
        <f>IFERROR(Inv_SY!J1183/Inv_SY!$Q1183-1,"")</f>
        <v>0</v>
      </c>
      <c r="Q1182" s="233">
        <f>IFERROR(Inv_SY!K1183/Inv_SY!$Q1183-1,"")</f>
        <v>-1.0953829450913055E-2</v>
      </c>
      <c r="R1182" s="233">
        <f>IFERROR(Inv_SY!L1183/Inv_SY!$Q1183-1,"")</f>
        <v>-1.0623270493364645E-2</v>
      </c>
      <c r="S1182" s="233">
        <f>IFERROR(Inv_SY!M1183/Inv_SY!$Q1183-1,"")</f>
        <v>-2.210188539697644E-2</v>
      </c>
      <c r="T1182" s="233">
        <f>IFERROR(Inv_SY!N1183/Inv_SY!$Q1183-1,"")</f>
        <v>-3.0904790132690652E-2</v>
      </c>
      <c r="U1182" s="234">
        <f>IFERROR(Inv_SY!O1183/Inv_SY!$Q1183-1,"")</f>
        <v>-3.2985386221294322E-2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3.7344418737306206E-2</v>
      </c>
      <c r="K1183" s="233">
        <f>IFERROR(Inv_SY!K1184/Inv_SY!$P1184-1,"")</f>
        <v>-1.2395318280264855E-2</v>
      </c>
      <c r="L1183" s="233">
        <f>IFERROR(Inv_SY!L1184/Inv_SY!$P1184-1,"")</f>
        <v>1.7737344021136359E-2</v>
      </c>
      <c r="M1183" s="233">
        <f>IFERROR(Inv_SY!M1184/Inv_SY!$P1184-1,"")</f>
        <v>1.4558914902731424E-3</v>
      </c>
      <c r="N1183" s="233">
        <f>IFERROR(Inv_SY!N1184/Inv_SY!$P1184-1,"")</f>
        <v>-2.821631236077915E-2</v>
      </c>
      <c r="O1183" s="233">
        <f>IFERROR(Inv_SY!O1184/Inv_SY!$P1184-1,"")</f>
        <v>-1.5926023607670703E-2</v>
      </c>
      <c r="P1183" s="233">
        <f>IFERROR(Inv_SY!J1184/Inv_SY!$Q1184-1,"")</f>
        <v>0</v>
      </c>
      <c r="Q1183" s="233">
        <f>IFERROR(Inv_SY!K1184/Inv_SY!$Q1184-1,"")</f>
        <v>-4.7949105542126613E-2</v>
      </c>
      <c r="R1183" s="233">
        <f>IFERROR(Inv_SY!L1184/Inv_SY!$Q1184-1,"")</f>
        <v>-1.8901219654737456E-2</v>
      </c>
      <c r="S1183" s="233">
        <f>IFERROR(Inv_SY!M1184/Inv_SY!$Q1184-1,"")</f>
        <v>-3.4596539585876163E-2</v>
      </c>
      <c r="T1183" s="233">
        <f>IFERROR(Inv_SY!N1184/Inv_SY!$Q1184-1,"")</f>
        <v>-6.3200543535857023E-2</v>
      </c>
      <c r="U1183" s="234">
        <f>IFERROR(Inv_SY!O1184/Inv_SY!$Q1184-1,"")</f>
        <v>-5.1352705410821597E-2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1.4967591673781255E-2</v>
      </c>
      <c r="K1184" s="233">
        <f>IFERROR(Inv_SY!K1185/Inv_SY!$P1185-1,"")</f>
        <v>1.7248502304035407E-2</v>
      </c>
      <c r="L1184" s="233">
        <f>IFERROR(Inv_SY!L1185/Inv_SY!$P1185-1,"")</f>
        <v>1.8687460570879999E-2</v>
      </c>
      <c r="M1184" s="233">
        <f>IFERROR(Inv_SY!M1185/Inv_SY!$P1185-1,"")</f>
        <v>-2.1693448816449967E-2</v>
      </c>
      <c r="N1184" s="233">
        <f>IFERROR(Inv_SY!N1185/Inv_SY!$P1185-1,"")</f>
        <v>-1.3144515646217991E-2</v>
      </c>
      <c r="O1184" s="233">
        <f>IFERROR(Inv_SY!O1185/Inv_SY!$P1185-1,"")</f>
        <v>-1.6065590086028592E-2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-3.4115518254669297E-2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1.4181459750849834E-2</v>
      </c>
      <c r="K1185" s="233">
        <f>IFERROR(Inv_SY!K1186/Inv_SY!$P1186-1,"")</f>
        <v>7.4012400574201553E-3</v>
      </c>
      <c r="L1185" s="233">
        <f>IFERROR(Inv_SY!L1186/Inv_SY!$P1186-1,"")</f>
        <v>1.1366506507335394E-2</v>
      </c>
      <c r="M1185" s="233">
        <f>IFERROR(Inv_SY!M1186/Inv_SY!$P1186-1,"")</f>
        <v>-5.2244898879904023E-3</v>
      </c>
      <c r="N1185" s="233">
        <f>IFERROR(Inv_SY!N1186/Inv_SY!$P1186-1,"")</f>
        <v>-9.7067648158368769E-3</v>
      </c>
      <c r="O1185" s="233">
        <f>IFERROR(Inv_SY!O1186/Inv_SY!$P1186-1,"")</f>
        <v>-1.8017951611778327E-2</v>
      </c>
      <c r="P1185" s="233">
        <f>IFERROR(Inv_SY!J1186/Inv_SY!$Q1186-1,"")</f>
        <v>0</v>
      </c>
      <c r="Q1185" s="233">
        <f>IFERROR(Inv_SY!K1186/Inv_SY!$Q1186-1,"")</f>
        <v>-6.6854108091222164E-3</v>
      </c>
      <c r="R1185" s="233">
        <f>IFERROR(Inv_SY!L1186/Inv_SY!$Q1186-1,"")</f>
        <v>-2.7755913071079164E-3</v>
      </c>
      <c r="S1185" s="233">
        <f>IFERROR(Inv_SY!M1186/Inv_SY!$Q1186-1,"")</f>
        <v>-1.9134593175867742E-2</v>
      </c>
      <c r="T1185" s="233">
        <f>IFERROR(Inv_SY!N1186/Inv_SY!$Q1186-1,"")</f>
        <v>-2.3554191744498354E-2</v>
      </c>
      <c r="U1185" s="234">
        <f>IFERROR(Inv_SY!O1186/Inv_SY!$Q1186-1,"")</f>
        <v>-3.174916190100574E-2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-4.2781064763808274E-3</v>
      </c>
      <c r="K1186" s="233">
        <f>IFERROR(Inv_SY!K1187/Inv_SY!$P1187-1,"")</f>
        <v>1.3061018414217251E-2</v>
      </c>
      <c r="L1186" s="233">
        <f>IFERROR(Inv_SY!L1187/Inv_SY!$P1187-1,"")</f>
        <v>1.1599654456017294E-2</v>
      </c>
      <c r="M1186" s="233">
        <f>IFERROR(Inv_SY!M1187/Inv_SY!$P1187-1,"")</f>
        <v>7.3809146048295915E-3</v>
      </c>
      <c r="N1186" s="233">
        <f>IFERROR(Inv_SY!N1187/Inv_SY!$P1187-1,"")</f>
        <v>-1.483459920622765E-2</v>
      </c>
      <c r="O1186" s="233">
        <f>IFERROR(Inv_SY!O1187/Inv_SY!$P1187-1,"")</f>
        <v>-1.2928881792454883E-2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-2.5654822102774477E-2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1.8196135769789734E-2</v>
      </c>
      <c r="K1187" s="233">
        <f>IFERROR(Inv_SY!K1188/Inv_SY!$P1188-1,"")</f>
        <v>2.2447088522887793E-3</v>
      </c>
      <c r="L1187" s="233">
        <f>IFERROR(Inv_SY!L1188/Inv_SY!$P1188-1,"")</f>
        <v>-1.8494578362685532E-3</v>
      </c>
      <c r="M1187" s="233">
        <f>IFERROR(Inv_SY!M1188/Inv_SY!$P1188-1,"")</f>
        <v>5.4784487853098973E-3</v>
      </c>
      <c r="N1187" s="233">
        <f>IFERROR(Inv_SY!N1188/Inv_SY!$P1188-1,"")</f>
        <v>-1.7110537398361991E-2</v>
      </c>
      <c r="O1187" s="233">
        <f>IFERROR(Inv_SY!O1188/Inv_SY!$P1188-1,"")</f>
        <v>-6.9592981727580883E-3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-2.4705882352941244E-2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2.4873245258163479E-2</v>
      </c>
      <c r="K1188" s="233">
        <f>IFERROR(Inv_SY!K1189/Inv_SY!$P1189-1,"")</f>
        <v>1.2312606617335131E-3</v>
      </c>
      <c r="L1188" s="233">
        <f>IFERROR(Inv_SY!L1189/Inv_SY!$P1189-1,"")</f>
        <v>5.511639980038785E-3</v>
      </c>
      <c r="M1188" s="233">
        <f>IFERROR(Inv_SY!M1189/Inv_SY!$P1189-1,"")</f>
        <v>1.0070227542653409E-3</v>
      </c>
      <c r="N1188" s="233">
        <f>IFERROR(Inv_SY!N1189/Inv_SY!$P1189-1,"")</f>
        <v>-1.933056128946975E-2</v>
      </c>
      <c r="O1188" s="233">
        <f>IFERROR(Inv_SY!O1189/Inv_SY!$P1189-1,"")</f>
        <v>-1.329260736473159E-2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-3.7239583333333326E-2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1.0963601502700593E-2</v>
      </c>
      <c r="K1189" s="233">
        <f>IFERROR(Inv_SY!K1190/Inv_SY!$P1190-1,"")</f>
        <v>5.6647098273909791E-4</v>
      </c>
      <c r="L1189" s="233">
        <f>IFERROR(Inv_SY!L1190/Inv_SY!$P1190-1,"")</f>
        <v>1.4317788750390692E-2</v>
      </c>
      <c r="M1189" s="233">
        <f>IFERROR(Inv_SY!M1190/Inv_SY!$P1190-1,"")</f>
        <v>7.3646034452559128E-3</v>
      </c>
      <c r="N1189" s="233">
        <f>IFERROR(Inv_SY!N1190/Inv_SY!$P1190-1,"")</f>
        <v>-1.945141288616592E-2</v>
      </c>
      <c r="O1189" s="233">
        <f>IFERROR(Inv_SY!O1190/Inv_SY!$P1190-1,"")</f>
        <v>-1.376105179491971E-2</v>
      </c>
      <c r="P1189" s="233">
        <f>IFERROR(Inv_SY!J1190/Inv_SY!$Q1190-1,"")</f>
        <v>-3.3068406025119623E-3</v>
      </c>
      <c r="Q1189" s="233">
        <f>IFERROR(Inv_SY!K1190/Inv_SY!$Q1190-1,"")</f>
        <v>-1.3557208520016961E-2</v>
      </c>
      <c r="R1189" s="233">
        <f>IFERROR(Inv_SY!L1190/Inv_SY!$Q1190-1,"")</f>
        <v>0</v>
      </c>
      <c r="S1189" s="233">
        <f>IFERROR(Inv_SY!M1190/Inv_SY!$Q1190-1,"")</f>
        <v>-6.8550363429008554E-3</v>
      </c>
      <c r="T1189" s="233">
        <f>IFERROR(Inv_SY!N1190/Inv_SY!$Q1190-1,"")</f>
        <v>-3.3292526278336454E-2</v>
      </c>
      <c r="U1189" s="234">
        <f>IFERROR(Inv_SY!O1190/Inv_SY!$Q1190-1,"")</f>
        <v>-2.7682488522559168E-2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2.0574592336856767E-2</v>
      </c>
      <c r="K1190" s="233">
        <f>IFERROR(Inv_SY!K1191/Inv_SY!$P1191-1,"")</f>
        <v>2.9968867530887344E-3</v>
      </c>
      <c r="L1190" s="233">
        <f>IFERROR(Inv_SY!L1191/Inv_SY!$P1191-1,"")</f>
        <v>8.8832061333388168E-3</v>
      </c>
      <c r="M1190" s="233">
        <f>IFERROR(Inv_SY!M1191/Inv_SY!$P1191-1,"")</f>
        <v>7.3600312001045332E-3</v>
      </c>
      <c r="N1190" s="233">
        <f>IFERROR(Inv_SY!N1191/Inv_SY!$P1191-1,"")</f>
        <v>-1.8963771801924212E-2</v>
      </c>
      <c r="O1190" s="233">
        <f>IFERROR(Inv_SY!O1191/Inv_SY!$P1191-1,"")</f>
        <v>-2.085094462146575E-2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-4.0590405904059046E-2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1.8428051905657661E-2</v>
      </c>
      <c r="K1191" s="246">
        <f>IFERROR(Inv_SY!K1192/Inv_SY!$P1192-1,"")</f>
        <v>2.1015171416156608E-3</v>
      </c>
      <c r="L1191" s="246">
        <f>IFERROR(Inv_SY!L1192/Inv_SY!$P1192-1,"")</f>
        <v>1.1185409495480414E-2</v>
      </c>
      <c r="M1191" s="246">
        <f>IFERROR(Inv_SY!M1192/Inv_SY!$P1192-1,"")</f>
        <v>9.4487004341543557E-3</v>
      </c>
      <c r="N1191" s="246">
        <f>IFERROR(Inv_SY!N1192/Inv_SY!$P1192-1,"")</f>
        <v>-1.7352779421041187E-2</v>
      </c>
      <c r="O1191" s="246">
        <f>IFERROR(Inv_SY!O1192/Inv_SY!$P1192-1,"")</f>
        <v>-2.381089955586746E-2</v>
      </c>
      <c r="P1191" s="246">
        <f>IFERROR(Inv_SY!J1192/Inv_SY!$Q1192-1,"")</f>
        <v>0</v>
      </c>
      <c r="Q1191" s="246">
        <f>IFERROR(Inv_SY!K1192/Inv_SY!$Q1192-1,"")</f>
        <v>-1.6031112589143914E-2</v>
      </c>
      <c r="R1191" s="246">
        <f>IFERROR(Inv_SY!L1192/Inv_SY!$Q1192-1,"")</f>
        <v>-7.1115896666681389E-3</v>
      </c>
      <c r="S1191" s="246">
        <f>IFERROR(Inv_SY!M1192/Inv_SY!$Q1192-1,"")</f>
        <v>-8.816873665941638E-3</v>
      </c>
      <c r="T1191" s="246">
        <f>IFERROR(Inv_SY!N1192/Inv_SY!$Q1192-1,"")</f>
        <v>-3.5133391366966582E-2</v>
      </c>
      <c r="U1191" s="247">
        <f>IFERROR(Inv_SY!O1192/Inv_SY!$Q1192-1,"")</f>
        <v>-4.1474654377880227E-2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2.1407720922198337E-2</v>
      </c>
      <c r="K1192" s="246">
        <f>IFERROR(Inv_SY!K1193/Inv_SY!$P1193-1,"")</f>
        <v>6.0871540816131997E-4</v>
      </c>
      <c r="L1192" s="246">
        <f>IFERROR(Inv_SY!L1193/Inv_SY!$P1193-1,"")</f>
        <v>9.828742466396978E-3</v>
      </c>
      <c r="M1192" s="246">
        <f>IFERROR(Inv_SY!M1193/Inv_SY!$P1193-1,"")</f>
        <v>1.7270962000754286E-2</v>
      </c>
      <c r="N1192" s="246">
        <f>IFERROR(Inv_SY!N1193/Inv_SY!$P1193-1,"")</f>
        <v>-3.1541141009958085E-2</v>
      </c>
      <c r="O1192" s="246">
        <f>IFERROR(Inv_SY!O1193/Inv_SY!$P1193-1,"")</f>
        <v>-1.757499978755428E-2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-3.8165680473372876E-2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1.5095568339455134E-2</v>
      </c>
      <c r="K1193" s="246">
        <f>IFERROR(Inv_SY!K1194/Inv_SY!$P1194-1,"")</f>
        <v>7.022190652583804E-3</v>
      </c>
      <c r="L1193" s="246">
        <f>IFERROR(Inv_SY!L1194/Inv_SY!$P1194-1,"")</f>
        <v>6.7932689428069626E-3</v>
      </c>
      <c r="M1193" s="246">
        <f>IFERROR(Inv_SY!M1194/Inv_SY!$P1194-1,"")</f>
        <v>8.540462114448033E-3</v>
      </c>
      <c r="N1193" s="246">
        <f>IFERROR(Inv_SY!N1194/Inv_SY!$P1194-1,"")</f>
        <v>-1.2565176047150572E-2</v>
      </c>
      <c r="O1193" s="246">
        <f>IFERROR(Inv_SY!O1194/Inv_SY!$P1194-1,"")</f>
        <v>-2.4886314002142806E-2</v>
      </c>
      <c r="P1193" s="246">
        <f>IFERROR(Inv_SY!J1194/Inv_SY!$Q1194-1,"")</f>
        <v>0</v>
      </c>
      <c r="Q1193" s="246">
        <f>IFERROR(Inv_SY!K1194/Inv_SY!$Q1194-1,"")</f>
        <v>-7.953317833982898E-3</v>
      </c>
      <c r="R1193" s="246">
        <f>IFERROR(Inv_SY!L1194/Inv_SY!$Q1194-1,"")</f>
        <v>-8.1788352304891232E-3</v>
      </c>
      <c r="S1193" s="246">
        <f>IFERROR(Inv_SY!M1194/Inv_SY!$Q1194-1,"")</f>
        <v>-6.4576247098883099E-3</v>
      </c>
      <c r="T1193" s="246">
        <f>IFERROR(Inv_SY!N1194/Inv_SY!$Q1194-1,"")</f>
        <v>-2.7249399218493786E-2</v>
      </c>
      <c r="U1193" s="247">
        <f>IFERROR(Inv_SY!O1194/Inv_SY!$Q1194-1,"")</f>
        <v>-3.938730853391692E-2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2.6168052308232159E-2</v>
      </c>
      <c r="K1194" s="246">
        <f>IFERROR(Inv_SY!K1195/Inv_SY!$P1195-1,"")</f>
        <v>-2.9722823969778545E-2</v>
      </c>
      <c r="L1194" s="246">
        <f>IFERROR(Inv_SY!L1195/Inv_SY!$P1195-1,"")</f>
        <v>1.838563366348267E-2</v>
      </c>
      <c r="M1194" s="246">
        <f>IFERROR(Inv_SY!M1195/Inv_SY!$P1195-1,"")</f>
        <v>-3.7026879859053397E-3</v>
      </c>
      <c r="N1194" s="246">
        <f>IFERROR(Inv_SY!N1195/Inv_SY!$P1195-1,"")</f>
        <v>-6.5401316676340082E-3</v>
      </c>
      <c r="O1194" s="246">
        <f>IFERROR(Inv_SY!O1195/Inv_SY!$P1195-1,"")</f>
        <v>-4.5880423483968258E-3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-2.9971791255289149E-2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1.8225016734466637E-2</v>
      </c>
      <c r="K1195" s="246">
        <f>IFERROR(Inv_SY!K1196/Inv_SY!$P1196-1,"")</f>
        <v>2.0131201742827898E-3</v>
      </c>
      <c r="L1195" s="246">
        <f>IFERROR(Inv_SY!L1196/Inv_SY!$P1196-1,"")</f>
        <v>2.9262906448084269E-3</v>
      </c>
      <c r="M1195" s="246">
        <f>IFERROR(Inv_SY!M1196/Inv_SY!$P1196-1,"")</f>
        <v>2.9996633316993648E-2</v>
      </c>
      <c r="N1195" s="246">
        <f>IFERROR(Inv_SY!N1196/Inv_SY!$P1196-1,"")</f>
        <v>-3.5844120689647152E-2</v>
      </c>
      <c r="O1195" s="246">
        <f>IFERROR(Inv_SY!O1196/Inv_SY!$P1196-1,"")</f>
        <v>-1.7316940180903351E-2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-4.5935658396793588E-2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2.3914497790391787E-2</v>
      </c>
      <c r="K1196" s="246">
        <f>IFERROR(Inv_SY!K1197/Inv_SY!$P1197-1,"")</f>
        <v>1.052167060887621E-3</v>
      </c>
      <c r="L1196" s="246">
        <f>IFERROR(Inv_SY!L1197/Inv_SY!$P1197-1,"")</f>
        <v>2.487998941252334E-2</v>
      </c>
      <c r="M1196" s="246">
        <f>IFERROR(Inv_SY!M1197/Inv_SY!$P1197-1,"")</f>
        <v>-8.6355790524416109E-3</v>
      </c>
      <c r="N1196" s="246">
        <f>IFERROR(Inv_SY!N1197/Inv_SY!$P1197-1,"")</f>
        <v>-2.8082719089934427E-2</v>
      </c>
      <c r="O1196" s="246">
        <f>IFERROR(Inv_SY!O1197/Inv_SY!$P1197-1,"")</f>
        <v>-1.312835612142671E-2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-3.7085654834315696E-2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1.1413228080398685E-2</v>
      </c>
      <c r="K1197" s="246">
        <f>IFERROR(Inv_SY!K1198/Inv_SY!$P1198-1,"")</f>
        <v>-2.2416754714156162E-2</v>
      </c>
      <c r="L1197" s="246">
        <f>IFERROR(Inv_SY!L1198/Inv_SY!$P1198-1,"")</f>
        <v>1.9545659819075301E-2</v>
      </c>
      <c r="M1197" s="246">
        <f>IFERROR(Inv_SY!M1198/Inv_SY!$P1198-1,"")</f>
        <v>-8.6332806987565736E-4</v>
      </c>
      <c r="N1197" s="246">
        <f>IFERROR(Inv_SY!N1198/Inv_SY!$P1198-1,"")</f>
        <v>-1.4105022679360979E-2</v>
      </c>
      <c r="O1197" s="246">
        <f>IFERROR(Inv_SY!O1198/Inv_SY!$P1198-1,"")</f>
        <v>6.4262175639184793E-3</v>
      </c>
      <c r="P1197" s="246">
        <f>IFERROR(Inv_SY!J1198/Inv_SY!$Q1198-1,"")</f>
        <v>-7.9765252888426286E-3</v>
      </c>
      <c r="Q1197" s="246">
        <f>IFERROR(Inv_SY!K1198/Inv_SY!$Q1198-1,"")</f>
        <v>-4.1157955143154457E-2</v>
      </c>
      <c r="R1197" s="246">
        <f>IFERROR(Inv_SY!L1198/Inv_SY!$Q1198-1,"")</f>
        <v>0</v>
      </c>
      <c r="S1197" s="246">
        <f>IFERROR(Inv_SY!M1198/Inv_SY!$Q1198-1,"")</f>
        <v>-2.0017728183524985E-2</v>
      </c>
      <c r="T1197" s="246">
        <f>IFERROR(Inv_SY!N1198/Inv_SY!$Q1198-1,"")</f>
        <v>-3.3005566915372597E-2</v>
      </c>
      <c r="U1197" s="247">
        <f>IFERROR(Inv_SY!O1198/Inv_SY!$Q1198-1,"")</f>
        <v>-1.2867930071405409E-2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0</v>
      </c>
      <c r="J1198" s="250">
        <f>IFERROR(Inv_SY!J1199/Inv_SY!$P1199-1,"")</f>
        <v>1.1705010411981576E-2</v>
      </c>
      <c r="K1198" s="250">
        <f>IFERROR(Inv_SY!K1199/Inv_SY!$P1199-1,"")</f>
        <v>-1.0447439632293554E-2</v>
      </c>
      <c r="L1198" s="250">
        <f>IFERROR(Inv_SY!L1199/Inv_SY!$P1199-1,"")</f>
        <v>2.449617848241048E-2</v>
      </c>
      <c r="M1198" s="246">
        <f>IFERROR(Inv_SY!M1199/Inv_SY!$P1199-1,"")</f>
        <v>-2.646795565670268E-3</v>
      </c>
      <c r="N1198" s="246">
        <f>IFERROR(Inv_SY!N1199/Inv_SY!$P1199-1,"")</f>
        <v>-2.2017279381273624E-2</v>
      </c>
      <c r="O1198" s="246">
        <f>IFERROR(Inv_SY!O1199/Inv_SY!$P1199-1,"")</f>
        <v>-1.0896743151544985E-3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-2.4974083198109454E-2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f>_xlfn.XLOOKUP(Table5[[#This Row],[Month Year]],'Modelling New'!D:D,'Modelling New'!N:N)</f>
        <v>0</v>
      </c>
      <c r="J1199" s="262">
        <f>IFERROR(Inv_SY!J1200/Inv_SY!$P1200-1,"")</f>
        <v>1.6712419069499385E-2</v>
      </c>
      <c r="K1199" s="262">
        <f>IFERROR(Inv_SY!K1200/Inv_SY!$P1200-1,"")</f>
        <v>1.733369323113787E-2</v>
      </c>
      <c r="L1199" s="262">
        <f>IFERROR(Inv_SY!L1200/Inv_SY!$P1200-1,"")</f>
        <v>1.9356230929657769E-2</v>
      </c>
      <c r="M1199" s="246">
        <f>IFERROR(Inv_SY!M1200/Inv_SY!$P1200-1,"")</f>
        <v>-1.7681697176790356E-2</v>
      </c>
      <c r="N1199" s="246">
        <f>IFERROR(Inv_SY!N1200/Inv_SY!$P1200-1,"")</f>
        <v>-2.9085138170339087E-2</v>
      </c>
      <c r="O1199" s="246">
        <f>IFERROR(Inv_SY!O1200/Inv_SY!$P1200-1,"")</f>
        <v>-6.6355078831653591E-3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-2.5498189959675344E-2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0</v>
      </c>
      <c r="J1200" s="262">
        <f>IFERROR(Inv_SY!J1201/Inv_SY!$P1201-1,"")</f>
        <v>-3.8867448427160056E-4</v>
      </c>
      <c r="K1200" s="262">
        <f>IFERROR(Inv_SY!K1201/Inv_SY!$P1201-1,"")</f>
        <v>1.0584565679664371E-2</v>
      </c>
      <c r="L1200" s="262">
        <f>IFERROR(Inv_SY!L1201/Inv_SY!$P1201-1,"")</f>
        <v>2.3924433066252471E-2</v>
      </c>
      <c r="M1200" s="246">
        <f>IFERROR(Inv_SY!M1201/Inv_SY!$P1201-1,"")</f>
        <v>8.9549240483233206E-3</v>
      </c>
      <c r="N1200" s="246">
        <f>IFERROR(Inv_SY!N1201/Inv_SY!$P1201-1,"")</f>
        <v>-2.2802804240393604E-2</v>
      </c>
      <c r="O1200" s="246">
        <f>IFERROR(Inv_SY!O1201/Inv_SY!$P1201-1,"")</f>
        <v>-2.0272444069575402E-2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-4.3164198165948187E-2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0</v>
      </c>
      <c r="J1201" s="262">
        <f>IFERROR(Inv_SY!J1202/Inv_SY!$P1202-1,"")</f>
        <v>-1.7644967105816978E-2</v>
      </c>
      <c r="K1201" s="262">
        <f>IFERROR(Inv_SY!K1202/Inv_SY!$P1202-1,"")</f>
        <v>2.049721186963871E-2</v>
      </c>
      <c r="L1201" s="262">
        <f>IFERROR(Inv_SY!L1202/Inv_SY!$P1202-1,"")</f>
        <v>2.868481984266591E-2</v>
      </c>
      <c r="M1201" s="246">
        <f>IFERROR(Inv_SY!M1202/Inv_SY!$P1202-1,"")</f>
        <v>1.7880046200354327E-2</v>
      </c>
      <c r="N1201" s="246">
        <f>IFERROR(Inv_SY!N1202/Inv_SY!$P1202-1,"")</f>
        <v>-2.8396353209979797E-2</v>
      </c>
      <c r="O1201" s="246">
        <f>IFERROR(Inv_SY!O1202/Inv_SY!$P1202-1,"")</f>
        <v>-2.1020757596862172E-2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-4.8319540135850825E-2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0</v>
      </c>
      <c r="J1202" s="262">
        <f>IFERROR(Inv_SY!J1203/Inv_SY!$P1203-1,"")</f>
        <v>4.3457844236529652E-3</v>
      </c>
      <c r="K1202" s="262">
        <f>IFERROR(Inv_SY!K1203/Inv_SY!$P1203-1,"")</f>
        <v>1.6325091487232157E-2</v>
      </c>
      <c r="L1202" s="262">
        <f>IFERROR(Inv_SY!L1203/Inv_SY!$P1203-1,"")</f>
        <v>1.7752819695983968E-2</v>
      </c>
      <c r="M1202" s="246">
        <f>IFERROR(Inv_SY!M1203/Inv_SY!$P1203-1,"")</f>
        <v>6.2107693316910684E-3</v>
      </c>
      <c r="N1202" s="246">
        <f>IFERROR(Inv_SY!N1203/Inv_SY!$P1203-1,"")</f>
        <v>-1.6689971250964608E-2</v>
      </c>
      <c r="O1202" s="246">
        <f>IFERROR(Inv_SY!O1203/Inv_SY!$P1203-1,"")</f>
        <v>-2.7944493687595773E-2</v>
      </c>
      <c r="P1202" s="246">
        <f>IFERROR(Inv_SY!J1203/Inv_SY!$Q1203-1,"")</f>
        <v>-1.3173174284435651E-2</v>
      </c>
      <c r="Q1202" s="246">
        <f>IFERROR(Inv_SY!K1203/Inv_SY!$Q1203-1,"")</f>
        <v>-1.4028241249954831E-3</v>
      </c>
      <c r="R1202" s="246">
        <f>IFERROR(Inv_SY!L1203/Inv_SY!$Q1203-1,"")</f>
        <v>0</v>
      </c>
      <c r="S1202" s="246">
        <f>IFERROR(Inv_SY!M1203/Inv_SY!$Q1203-1,"")</f>
        <v>-1.134072059632385E-2</v>
      </c>
      <c r="T1202" s="246">
        <f>IFERROR(Inv_SY!N1203/Inv_SY!$Q1203-1,"")</f>
        <v>-3.3842000022399454E-2</v>
      </c>
      <c r="U1202" s="247">
        <f>IFERROR(Inv_SY!O1203/Inv_SY!$Q1203-1,"")</f>
        <v>-4.4900208085132287E-2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0</v>
      </c>
      <c r="J1203" s="262">
        <f>IFERROR(Inv_SY!J1204/Inv_SY!$P1204-1,"")</f>
        <v>8.5934781773480129E-3</v>
      </c>
      <c r="K1203" s="262">
        <f>IFERROR(Inv_SY!K1204/Inv_SY!$P1204-1,"")</f>
        <v>1.6248833670230667E-2</v>
      </c>
      <c r="L1203" s="262">
        <f>IFERROR(Inv_SY!L1204/Inv_SY!$P1204-1,"")</f>
        <v>3.3270086294771906E-2</v>
      </c>
      <c r="M1203" s="262">
        <f>IFERROR(Inv_SY!M1204/Inv_SY!$P1204-1,"")</f>
        <v>1.35358510550454E-2</v>
      </c>
      <c r="N1203" s="262">
        <f>IFERROR(Inv_SY!N1204/Inv_SY!$P1204-1,"")</f>
        <v>-2.5822416900427414E-2</v>
      </c>
      <c r="O1203" s="262">
        <f>IFERROR(Inv_SY!O1204/Inv_SY!$P1204-1,"")</f>
        <v>-4.5825832296967794E-2</v>
      </c>
      <c r="P1203" s="262">
        <f>IFERROR(Inv_SY!J1204/Inv_SY!$Q1204-1,"")</f>
        <v>-2.388205024488077E-2</v>
      </c>
      <c r="Q1203" s="262">
        <f>IFERROR(Inv_SY!K1204/Inv_SY!$Q1204-1,"")</f>
        <v>-1.6473188230560543E-2</v>
      </c>
      <c r="R1203" s="262">
        <f>IFERROR(Inv_SY!L1204/Inv_SY!$Q1204-1,"")</f>
        <v>0</v>
      </c>
      <c r="S1203" s="262">
        <f>IFERROR(Inv_SY!M1204/Inv_SY!$Q1204-1,"")</f>
        <v>-1.909881598381713E-2</v>
      </c>
      <c r="T1203" s="262">
        <f>IFERROR(Inv_SY!N1204/Inv_SY!$Q1204-1,"")</f>
        <v>-5.7189793819639734E-2</v>
      </c>
      <c r="U1203" s="263">
        <f>IFERROR(Inv_SY!O1204/Inv_SY!$Q1204-1,"")</f>
        <v>-7.6549122674567815E-2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0</v>
      </c>
      <c r="J1204" s="262">
        <f>IFERROR(Inv_SY!J1205/Inv_SY!$P1205-1,"")</f>
        <v>-3.4626207019822219E-2</v>
      </c>
      <c r="K1204" s="262">
        <f>IFERROR(Inv_SY!K1205/Inv_SY!$P1205-1,"")</f>
        <v>2.8398262373033001E-2</v>
      </c>
      <c r="L1204" s="262">
        <f>IFERROR(Inv_SY!L1205/Inv_SY!$P1205-1,"")</f>
        <v>3.2206319760131219E-2</v>
      </c>
      <c r="M1204" s="262">
        <f>IFERROR(Inv_SY!M1205/Inv_SY!$P1205-1,"")</f>
        <v>1.9480995562091152E-2</v>
      </c>
      <c r="N1204" s="262">
        <f>IFERROR(Inv_SY!N1205/Inv_SY!$P1205-1,"")</f>
        <v>-1.7173878223624817E-2</v>
      </c>
      <c r="O1204" s="262">
        <f>IFERROR(Inv_SY!O1205/Inv_SY!$P1205-1,"")</f>
        <v>-2.8285492451808003E-2</v>
      </c>
      <c r="P1204" s="262">
        <f>IFERROR(Inv_SY!J1205/Inv_SY!$Q1205-1,"")</f>
        <v>-6.4747255951198124E-2</v>
      </c>
      <c r="Q1204" s="262">
        <f>IFERROR(Inv_SY!K1205/Inv_SY!$Q1205-1,"")</f>
        <v>-3.6892405270132489E-3</v>
      </c>
      <c r="R1204" s="262">
        <f>IFERROR(Inv_SY!L1205/Inv_SY!$Q1205-1,"")</f>
        <v>0</v>
      </c>
      <c r="S1204" s="262">
        <f>IFERROR(Inv_SY!M1205/Inv_SY!$Q1205-1,"")</f>
        <v>-1.2328275805361444E-2</v>
      </c>
      <c r="T1204" s="262">
        <f>IFERROR(Inv_SY!N1205/Inv_SY!$Q1205-1,"")</f>
        <v>-4.7839464880656046E-2</v>
      </c>
      <c r="U1204" s="263">
        <f>IFERROR(Inv_SY!O1205/Inv_SY!$Q1205-1,"")</f>
        <v>-5.860438078503194E-2</v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0</v>
      </c>
      <c r="J1205" s="262" t="str">
        <f>IFERROR(Inv_SY!J1206/Inv_SY!$P1206-1,"")</f>
        <v/>
      </c>
      <c r="K1205" s="262" t="str">
        <f>IFERROR(Inv_SY!K1206/Inv_SY!$P1206-1,"")</f>
        <v/>
      </c>
      <c r="L1205" s="262" t="str">
        <f>IFERROR(Inv_SY!L1206/Inv_SY!$P1206-1,"")</f>
        <v/>
      </c>
      <c r="M1205" s="262" t="str">
        <f>IFERROR(Inv_SY!M1206/Inv_SY!$P1206-1,"")</f>
        <v/>
      </c>
      <c r="N1205" s="262" t="str">
        <f>IFERROR(Inv_SY!N1206/Inv_SY!$P1206-1,"")</f>
        <v/>
      </c>
      <c r="O1205" s="262" t="str">
        <f>IFERROR(Inv_SY!O1206/Inv_SY!$P1206-1,"")</f>
        <v/>
      </c>
      <c r="P1205" s="262" t="str">
        <f>IFERROR(Inv_SY!J1206/Inv_SY!$Q1206-1,"")</f>
        <v/>
      </c>
      <c r="Q1205" s="262" t="str">
        <f>IFERROR(Inv_SY!K1206/Inv_SY!$Q1206-1,"")</f>
        <v/>
      </c>
      <c r="R1205" s="262" t="str">
        <f>IFERROR(Inv_SY!L1206/Inv_SY!$Q1206-1,"")</f>
        <v/>
      </c>
      <c r="S1205" s="262" t="str">
        <f>IFERROR(Inv_SY!M1206/Inv_SY!$Q1206-1,"")</f>
        <v/>
      </c>
      <c r="T1205" s="262" t="str">
        <f>IFERROR(Inv_SY!N1206/Inv_SY!$Q1206-1,"")</f>
        <v/>
      </c>
      <c r="U1205" s="263" t="str">
        <f>IFERROR(Inv_SY!O1206/Inv_SY!$Q1206-1,"")</f>
        <v/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0</v>
      </c>
      <c r="J1206" s="262" t="str">
        <f>IFERROR(Inv_SY!J1207/Inv_SY!$P1207-1,"")</f>
        <v/>
      </c>
      <c r="K1206" s="262" t="str">
        <f>IFERROR(Inv_SY!K1207/Inv_SY!$P1207-1,"")</f>
        <v/>
      </c>
      <c r="L1206" s="262" t="str">
        <f>IFERROR(Inv_SY!L1207/Inv_SY!$P1207-1,"")</f>
        <v/>
      </c>
      <c r="M1206" s="262" t="str">
        <f>IFERROR(Inv_SY!M1207/Inv_SY!$P1207-1,"")</f>
        <v/>
      </c>
      <c r="N1206" s="262" t="str">
        <f>IFERROR(Inv_SY!N1207/Inv_SY!$P1207-1,"")</f>
        <v/>
      </c>
      <c r="O1206" s="262" t="str">
        <f>IFERROR(Inv_SY!O1207/Inv_SY!$P1207-1,"")</f>
        <v/>
      </c>
      <c r="P1206" s="262" t="str">
        <f>IFERROR(Inv_SY!J1207/Inv_SY!$Q1207-1,"")</f>
        <v/>
      </c>
      <c r="Q1206" s="262" t="str">
        <f>IFERROR(Inv_SY!K1207/Inv_SY!$Q1207-1,"")</f>
        <v/>
      </c>
      <c r="R1206" s="262" t="str">
        <f>IFERROR(Inv_SY!L1207/Inv_SY!$Q1207-1,"")</f>
        <v/>
      </c>
      <c r="S1206" s="262" t="str">
        <f>IFERROR(Inv_SY!M1207/Inv_SY!$Q1207-1,"")</f>
        <v/>
      </c>
      <c r="T1206" s="262" t="str">
        <f>IFERROR(Inv_SY!N1207/Inv_SY!$Q1207-1,"")</f>
        <v/>
      </c>
      <c r="U1206" s="263" t="str">
        <f>IFERROR(Inv_SY!O1207/Inv_SY!$Q1207-1,"")</f>
        <v/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0</v>
      </c>
      <c r="J1207" s="262" t="str">
        <f>IFERROR(Inv_SY!J1208/Inv_SY!$P1208-1,"")</f>
        <v/>
      </c>
      <c r="K1207" s="262" t="str">
        <f>IFERROR(Inv_SY!K1208/Inv_SY!$P1208-1,"")</f>
        <v/>
      </c>
      <c r="L1207" s="262" t="str">
        <f>IFERROR(Inv_SY!L1208/Inv_SY!$P1208-1,"")</f>
        <v/>
      </c>
      <c r="M1207" s="262" t="str">
        <f>IFERROR(Inv_SY!M1208/Inv_SY!$P1208-1,"")</f>
        <v/>
      </c>
      <c r="N1207" s="262" t="str">
        <f>IFERROR(Inv_SY!N1208/Inv_SY!$P1208-1,"")</f>
        <v/>
      </c>
      <c r="O1207" s="262" t="str">
        <f>IFERROR(Inv_SY!O1208/Inv_SY!$P1208-1,"")</f>
        <v/>
      </c>
      <c r="P1207" s="262" t="str">
        <f>IFERROR(Inv_SY!J1208/Inv_SY!$Q1208-1,"")</f>
        <v/>
      </c>
      <c r="Q1207" s="262" t="str">
        <f>IFERROR(Inv_SY!K1208/Inv_SY!$Q1208-1,"")</f>
        <v/>
      </c>
      <c r="R1207" s="262" t="str">
        <f>IFERROR(Inv_SY!L1208/Inv_SY!$Q1208-1,"")</f>
        <v/>
      </c>
      <c r="S1207" s="262" t="str">
        <f>IFERROR(Inv_SY!M1208/Inv_SY!$Q1208-1,"")</f>
        <v/>
      </c>
      <c r="T1207" s="262" t="str">
        <f>IFERROR(Inv_SY!N1208/Inv_SY!$Q1208-1,"")</f>
        <v/>
      </c>
      <c r="U1207" s="263" t="str">
        <f>IFERROR(Inv_SY!O1208/Inv_SY!$Q1208-1,"")</f>
        <v/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0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8" activePane="bottomRight" state="frozen"/>
      <selection activeCell="I9" sqref="I9"/>
      <selection pane="topRight" activeCell="I9" sqref="I9"/>
      <selection pane="bottomLeft" activeCell="I9" sqref="I9"/>
      <selection pane="bottomRight" activeCell="B39" sqref="B39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I40" s="25" t="str">
        <f>IFERROR(VLOOKUP(PA[[#This Row],[Date]],Raw_Data[[Date]:[Sunset Time (POA&lt;20 W/m2)]],3,0),"")</f>
        <v/>
      </c>
      <c r="J40" s="25" t="str">
        <f>IFERROR(VLOOKUP(PA[[#This Row],[Date]],Raw_Data[[Date]:[Sunset Time (POA&lt;20 W/m2)]],4,0),"")</f>
        <v/>
      </c>
      <c r="K40" s="26" t="str">
        <f>IFERROR((PA[[#This Row],[Sunset Time (POA&lt;20 W/m2)]]-PA[[#This Row],[Sunrise Time (POA&gt;20 W/m2)]])*24,"")</f>
        <v/>
      </c>
      <c r="M40" s="45" t="str">
        <f>IFERROR(VLOOKUP(PA[[#This Row],[Affceted Equipment]],'Basic Data'!$A$2:$B$116,2,0),"")</f>
        <v/>
      </c>
      <c r="N40" s="50" t="s">
        <v>261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</v>
      </c>
      <c r="Z40" s="33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3" activePane="bottomRight" state="frozen"/>
      <selection activeCell="I9" sqref="I9"/>
      <selection pane="topRight" activeCell="I9" sqref="I9"/>
      <selection pane="bottomLeft" activeCell="I9" sqref="I9"/>
      <selection pane="bottomRight" activeCell="M29" sqref="M29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>
      <c r="A16" s="2">
        <f t="shared" si="0"/>
        <v>14</v>
      </c>
      <c r="I16" s="29" t="str">
        <f>IFERROR(VLOOKUP(GA[[#This Row],[Date]],Raw_Data[[#All],[Date]:[Sunset Time (POA&lt;20 W/m2)]],3,0),"")</f>
        <v/>
      </c>
      <c r="J16" s="29" t="str">
        <f>IFERROR(VLOOKUP(GA[[#This Row],[Date]],Raw_Data[[#All],[Date]:[Sunset Time (POA&lt;20 W/m2)]],4,0),"")</f>
        <v/>
      </c>
      <c r="K16" s="2" t="str">
        <f>IFERROR((GA[[#This Row],[Sunset Time (POA&lt;20 W/m2)]]-GA[[#This Row],[Sunrise Time (POA&gt;20 W/m2)]])*24,"")</f>
        <v/>
      </c>
      <c r="M16" s="17" t="str">
        <f>IFERROR(VLOOKUP(GA[[#This Row],[Affceted Equipment]],'Basic Data'!A116:B230,2,0),"")</f>
        <v/>
      </c>
      <c r="P16" s="28" t="str">
        <f>IFERROR(VLOOKUP(GA[[#This Row],[Affceted Equipment]],'Basic Data'!A117:C235,3,0),"")</f>
        <v/>
      </c>
      <c r="Q16" s="2"/>
      <c r="W16" s="32"/>
      <c r="X16" s="33"/>
      <c r="Y16" s="33"/>
      <c r="Z16" s="2"/>
      <c r="AA16" s="2"/>
      <c r="AB16" s="33">
        <f>(GA[[#This Row],[Work Completiuon time on fualt]]-GA[[#This Row],[Fault Time]])*24</f>
        <v>0</v>
      </c>
      <c r="AC16" s="2"/>
      <c r="AD16" s="2"/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0"/>
  <sheetViews>
    <sheetView topLeftCell="A2" zoomScale="82" zoomScaleNormal="82" workbookViewId="0">
      <pane xSplit="8" ySplit="1" topLeftCell="I1193" activePane="bottomRight" state="frozen"/>
      <selection activeCell="I9" sqref="I9"/>
      <selection pane="topRight" activeCell="I9" sqref="I9"/>
      <selection pane="bottomLeft" activeCell="I9" sqref="I9"/>
      <selection pane="bottomRight" activeCell="P1210" sqref="P1210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0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86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86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0"/>
  <sheetViews>
    <sheetView tabSelected="1" topLeftCell="A2" zoomScale="85" zoomScaleNormal="85" workbookViewId="0">
      <pane xSplit="8" ySplit="1" topLeftCell="K1194" activePane="bottomRight" state="frozen"/>
      <selection activeCell="I9" sqref="I9"/>
      <selection pane="topRight" activeCell="I9" sqref="I9"/>
      <selection pane="bottomLeft" activeCell="I9" sqref="I9"/>
      <selection pane="bottomRight" activeCell="R1210" sqref="R1210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86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86">
        <f>SUM(GC[[#This Row],[IC1_Inv1_GC]:[IC2_Inv2_GC]])</f>
        <v>5</v>
      </c>
      <c r="R1210" s="287" t="s">
        <v>1696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2025-07-22T02:45:59Z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